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Joy\Desktop\"/>
    </mc:Choice>
  </mc:AlternateContent>
  <xr:revisionPtr revIDLastSave="0" documentId="13_ncr:1_{7637764A-8BA7-41DC-A65B-050FE075A40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股价表现" sheetId="1" r:id="rId1"/>
    <sheet name="Sheet1" sheetId="2" r:id="rId2"/>
  </sheets>
  <definedNames>
    <definedName name="solver_adj" localSheetId="1" hidden="1">Sheet1!$B$71:$K$71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Sheet1!$B$71</definedName>
    <definedName name="solver_lhs10" localSheetId="1" hidden="1">Sheet1!$K$71</definedName>
    <definedName name="solver_lhs11" localSheetId="1" hidden="1">Sheet1!$Q$71</definedName>
    <definedName name="solver_lhs2" localSheetId="1" hidden="1">Sheet1!$C$71</definedName>
    <definedName name="solver_lhs3" localSheetId="1" hidden="1">Sheet1!$D$71</definedName>
    <definedName name="solver_lhs4" localSheetId="1" hidden="1">Sheet1!$E$71</definedName>
    <definedName name="solver_lhs5" localSheetId="1" hidden="1">Sheet1!$F$71</definedName>
    <definedName name="solver_lhs6" localSheetId="1" hidden="1">Sheet1!$G$71</definedName>
    <definedName name="solver_lhs7" localSheetId="1" hidden="1">Sheet1!$H$71</definedName>
    <definedName name="solver_lhs8" localSheetId="1" hidden="1">Sheet1!$I$71</definedName>
    <definedName name="solver_lhs9" localSheetId="1" hidden="1">Sheet1!$J$71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11</definedName>
    <definedName name="solver_nwt" localSheetId="1" hidden="1">1</definedName>
    <definedName name="solver_opt" localSheetId="1" hidden="1">Sheet1!$P$71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10" localSheetId="1" hidden="1">3</definedName>
    <definedName name="solver_rel11" localSheetId="1" hidden="1">1</definedName>
    <definedName name="solver_rel2" localSheetId="1" hidden="1">3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el6" localSheetId="1" hidden="1">3</definedName>
    <definedName name="solver_rel7" localSheetId="1" hidden="1">3</definedName>
    <definedName name="solver_rel8" localSheetId="1" hidden="1">3</definedName>
    <definedName name="solver_rel9" localSheetId="1" hidden="1">3</definedName>
    <definedName name="solver_rhs1" localSheetId="1" hidden="1">0.0001</definedName>
    <definedName name="solver_rhs10" localSheetId="1" hidden="1">0.0001</definedName>
    <definedName name="solver_rhs11" localSheetId="1" hidden="1">1</definedName>
    <definedName name="solver_rhs2" localSheetId="1" hidden="1">0.0001</definedName>
    <definedName name="solver_rhs3" localSheetId="1" hidden="1">0.0001</definedName>
    <definedName name="solver_rhs4" localSheetId="1" hidden="1">0.0001</definedName>
    <definedName name="solver_rhs5" localSheetId="1" hidden="1">0.0001</definedName>
    <definedName name="solver_rhs6" localSheetId="1" hidden="1">0.0001</definedName>
    <definedName name="solver_rhs7" localSheetId="1" hidden="1">0.0001</definedName>
    <definedName name="solver_rhs8" localSheetId="1" hidden="1">0.0001</definedName>
    <definedName name="solver_rhs9" localSheetId="1" hidden="1">0.0001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0.9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1" i="2" l="1" a="1"/>
  <c r="L71" i="2" s="1"/>
  <c r="N71" i="2" a="1"/>
  <c r="N71" i="2" s="1"/>
  <c r="O71" i="2" s="1"/>
  <c r="Q71" i="2"/>
  <c r="Q70" i="2"/>
  <c r="N70" i="2" a="1"/>
  <c r="N70" i="2" s="1"/>
  <c r="O70" i="2" s="1"/>
  <c r="M68" i="2"/>
  <c r="L70" i="2" a="1"/>
  <c r="L70" i="2" s="1"/>
  <c r="L69" i="2" a="1"/>
  <c r="L69" i="2" s="1"/>
  <c r="M69" i="2" s="1"/>
  <c r="N69" i="2" a="1"/>
  <c r="N69" i="2" s="1"/>
  <c r="Q69" i="2"/>
  <c r="L68" i="2" a="1"/>
  <c r="L68" i="2" s="1"/>
  <c r="L67" i="2" a="1"/>
  <c r="L67" i="2" s="1"/>
  <c r="M67" i="2" s="1"/>
  <c r="N68" i="2" a="1"/>
  <c r="N68" i="2" s="1"/>
  <c r="N67" i="2" a="1"/>
  <c r="N67" i="2" s="1"/>
  <c r="Q68" i="2"/>
  <c r="Q67" i="2"/>
  <c r="N47" i="2"/>
  <c r="O48" i="2"/>
  <c r="N48" i="2"/>
  <c r="N45" i="2"/>
  <c r="N46" i="2"/>
  <c r="O46" i="2"/>
  <c r="O47" i="2"/>
  <c r="P47" i="2"/>
  <c r="P48" i="2"/>
  <c r="Q48" i="2"/>
  <c r="N49" i="2"/>
  <c r="O49" i="2"/>
  <c r="P49" i="2"/>
  <c r="Q49" i="2"/>
  <c r="R49" i="2"/>
  <c r="N50" i="2"/>
  <c r="O50" i="2"/>
  <c r="P50" i="2"/>
  <c r="Q50" i="2"/>
  <c r="R50" i="2"/>
  <c r="S50" i="2"/>
  <c r="N51" i="2"/>
  <c r="O51" i="2"/>
  <c r="P51" i="2"/>
  <c r="Q51" i="2"/>
  <c r="R51" i="2"/>
  <c r="S51" i="2"/>
  <c r="T51" i="2"/>
  <c r="N52" i="2"/>
  <c r="O52" i="2"/>
  <c r="P52" i="2"/>
  <c r="Q52" i="2"/>
  <c r="R52" i="2"/>
  <c r="S52" i="2"/>
  <c r="T52" i="2"/>
  <c r="U52" i="2"/>
  <c r="N53" i="2"/>
  <c r="O53" i="2"/>
  <c r="P53" i="2"/>
  <c r="Q53" i="2"/>
  <c r="R53" i="2"/>
  <c r="S53" i="2"/>
  <c r="T53" i="2"/>
  <c r="U53" i="2"/>
  <c r="V53" i="2"/>
  <c r="W52" i="2"/>
  <c r="V51" i="2"/>
  <c r="W51" i="2"/>
  <c r="U50" i="2"/>
  <c r="V50" i="2"/>
  <c r="W50" i="2"/>
  <c r="T49" i="2"/>
  <c r="U49" i="2"/>
  <c r="V49" i="2"/>
  <c r="W49" i="2"/>
  <c r="S48" i="2"/>
  <c r="T48" i="2"/>
  <c r="U48" i="2"/>
  <c r="V48" i="2"/>
  <c r="W48" i="2"/>
  <c r="R47" i="2"/>
  <c r="S47" i="2"/>
  <c r="T47" i="2"/>
  <c r="U47" i="2"/>
  <c r="V47" i="2"/>
  <c r="W47" i="2"/>
  <c r="Q46" i="2"/>
  <c r="R46" i="2"/>
  <c r="S46" i="2"/>
  <c r="T46" i="2"/>
  <c r="U46" i="2"/>
  <c r="V46" i="2"/>
  <c r="W46" i="2"/>
  <c r="P45" i="2"/>
  <c r="Q45" i="2"/>
  <c r="R45" i="2"/>
  <c r="S45" i="2"/>
  <c r="T45" i="2"/>
  <c r="U45" i="2"/>
  <c r="V45" i="2"/>
  <c r="W45" i="2"/>
  <c r="O44" i="2"/>
  <c r="P44" i="2"/>
  <c r="Q44" i="2"/>
  <c r="R44" i="2"/>
  <c r="S44" i="2"/>
  <c r="T44" i="2"/>
  <c r="U44" i="2"/>
  <c r="V44" i="2"/>
  <c r="W44" i="2"/>
  <c r="W53" i="2"/>
  <c r="V52" i="2"/>
  <c r="U51" i="2"/>
  <c r="T50" i="2"/>
  <c r="S49" i="2"/>
  <c r="R48" i="2"/>
  <c r="Q47" i="2"/>
  <c r="P46" i="2"/>
  <c r="O45" i="2"/>
  <c r="N44" i="2"/>
  <c r="C58" i="2"/>
  <c r="D58" i="2"/>
  <c r="E58" i="2"/>
  <c r="F58" i="2"/>
  <c r="G58" i="2"/>
  <c r="G62" i="2" s="1"/>
  <c r="H58" i="2"/>
  <c r="H62" i="2" s="1"/>
  <c r="I58" i="2"/>
  <c r="I62" i="2" s="1"/>
  <c r="J58" i="2"/>
  <c r="J59" i="2" s="1"/>
  <c r="K58" i="2"/>
  <c r="C59" i="2"/>
  <c r="D59" i="2"/>
  <c r="E59" i="2"/>
  <c r="F59" i="2"/>
  <c r="G59" i="2"/>
  <c r="H59" i="2"/>
  <c r="I59" i="2"/>
  <c r="K59" i="2"/>
  <c r="H60" i="2"/>
  <c r="C61" i="2"/>
  <c r="C60" i="2" s="1"/>
  <c r="D61" i="2"/>
  <c r="D60" i="2" s="1"/>
  <c r="E61" i="2"/>
  <c r="E60" i="2" s="1"/>
  <c r="F61" i="2"/>
  <c r="F60" i="2" s="1"/>
  <c r="G61" i="2"/>
  <c r="G60" i="2" s="1"/>
  <c r="H61" i="2"/>
  <c r="I61" i="2"/>
  <c r="I60" i="2" s="1"/>
  <c r="J61" i="2"/>
  <c r="J60" i="2" s="1"/>
  <c r="K61" i="2"/>
  <c r="K60" i="2" s="1"/>
  <c r="C62" i="2"/>
  <c r="D62" i="2"/>
  <c r="E62" i="2"/>
  <c r="F62" i="2"/>
  <c r="K62" i="2"/>
  <c r="B62" i="2"/>
  <c r="B60" i="2"/>
  <c r="B61" i="2"/>
  <c r="B59" i="2"/>
  <c r="B58" i="2"/>
  <c r="M4" i="2"/>
  <c r="N4" i="2"/>
  <c r="O4" i="2"/>
  <c r="P4" i="2"/>
  <c r="Q4" i="2"/>
  <c r="R4" i="2"/>
  <c r="S4" i="2"/>
  <c r="T4" i="2"/>
  <c r="U4" i="2"/>
  <c r="M5" i="2"/>
  <c r="N5" i="2"/>
  <c r="O5" i="2"/>
  <c r="P5" i="2"/>
  <c r="Q5" i="2"/>
  <c r="R5" i="2"/>
  <c r="S5" i="2"/>
  <c r="T5" i="2"/>
  <c r="U5" i="2"/>
  <c r="M6" i="2"/>
  <c r="N6" i="2"/>
  <c r="O6" i="2"/>
  <c r="P6" i="2"/>
  <c r="Q6" i="2"/>
  <c r="R6" i="2"/>
  <c r="S6" i="2"/>
  <c r="T6" i="2"/>
  <c r="U6" i="2"/>
  <c r="M7" i="2"/>
  <c r="N7" i="2"/>
  <c r="O7" i="2"/>
  <c r="P7" i="2"/>
  <c r="Q7" i="2"/>
  <c r="R7" i="2"/>
  <c r="S7" i="2"/>
  <c r="T7" i="2"/>
  <c r="U7" i="2"/>
  <c r="M8" i="2"/>
  <c r="N8" i="2"/>
  <c r="O8" i="2"/>
  <c r="P8" i="2"/>
  <c r="Q8" i="2"/>
  <c r="R8" i="2"/>
  <c r="S8" i="2"/>
  <c r="T8" i="2"/>
  <c r="U8" i="2"/>
  <c r="M9" i="2"/>
  <c r="N9" i="2"/>
  <c r="O9" i="2"/>
  <c r="P9" i="2"/>
  <c r="Q9" i="2"/>
  <c r="R9" i="2"/>
  <c r="S9" i="2"/>
  <c r="T9" i="2"/>
  <c r="U9" i="2"/>
  <c r="M10" i="2"/>
  <c r="N10" i="2"/>
  <c r="O10" i="2"/>
  <c r="P10" i="2"/>
  <c r="Q10" i="2"/>
  <c r="R10" i="2"/>
  <c r="S10" i="2"/>
  <c r="T10" i="2"/>
  <c r="U10" i="2"/>
  <c r="M11" i="2"/>
  <c r="N11" i="2"/>
  <c r="O11" i="2"/>
  <c r="P11" i="2"/>
  <c r="Q11" i="2"/>
  <c r="R11" i="2"/>
  <c r="S11" i="2"/>
  <c r="T11" i="2"/>
  <c r="U11" i="2"/>
  <c r="M12" i="2"/>
  <c r="N12" i="2"/>
  <c r="O12" i="2"/>
  <c r="P12" i="2"/>
  <c r="Q12" i="2"/>
  <c r="R12" i="2"/>
  <c r="S12" i="2"/>
  <c r="T12" i="2"/>
  <c r="U12" i="2"/>
  <c r="M13" i="2"/>
  <c r="N13" i="2"/>
  <c r="O13" i="2"/>
  <c r="P13" i="2"/>
  <c r="Q13" i="2"/>
  <c r="R13" i="2"/>
  <c r="S13" i="2"/>
  <c r="T13" i="2"/>
  <c r="U13" i="2"/>
  <c r="M14" i="2"/>
  <c r="N14" i="2"/>
  <c r="O14" i="2"/>
  <c r="P14" i="2"/>
  <c r="Q14" i="2"/>
  <c r="R14" i="2"/>
  <c r="S14" i="2"/>
  <c r="T14" i="2"/>
  <c r="U14" i="2"/>
  <c r="M15" i="2"/>
  <c r="N15" i="2"/>
  <c r="O15" i="2"/>
  <c r="P15" i="2"/>
  <c r="Q15" i="2"/>
  <c r="R15" i="2"/>
  <c r="S15" i="2"/>
  <c r="T15" i="2"/>
  <c r="U15" i="2"/>
  <c r="M16" i="2"/>
  <c r="N16" i="2"/>
  <c r="O16" i="2"/>
  <c r="P16" i="2"/>
  <c r="Q16" i="2"/>
  <c r="R16" i="2"/>
  <c r="S16" i="2"/>
  <c r="T16" i="2"/>
  <c r="U16" i="2"/>
  <c r="M17" i="2"/>
  <c r="N17" i="2"/>
  <c r="O17" i="2"/>
  <c r="P17" i="2"/>
  <c r="Q17" i="2"/>
  <c r="R17" i="2"/>
  <c r="S17" i="2"/>
  <c r="T17" i="2"/>
  <c r="U17" i="2"/>
  <c r="M18" i="2"/>
  <c r="N18" i="2"/>
  <c r="O18" i="2"/>
  <c r="P18" i="2"/>
  <c r="Q18" i="2"/>
  <c r="R18" i="2"/>
  <c r="S18" i="2"/>
  <c r="T18" i="2"/>
  <c r="U18" i="2"/>
  <c r="M19" i="2"/>
  <c r="N19" i="2"/>
  <c r="O19" i="2"/>
  <c r="P19" i="2"/>
  <c r="Q19" i="2"/>
  <c r="R19" i="2"/>
  <c r="S19" i="2"/>
  <c r="T19" i="2"/>
  <c r="U19" i="2"/>
  <c r="M20" i="2"/>
  <c r="N20" i="2"/>
  <c r="O20" i="2"/>
  <c r="P20" i="2"/>
  <c r="Q20" i="2"/>
  <c r="R20" i="2"/>
  <c r="S20" i="2"/>
  <c r="T20" i="2"/>
  <c r="U20" i="2"/>
  <c r="M21" i="2"/>
  <c r="N21" i="2"/>
  <c r="O21" i="2"/>
  <c r="P21" i="2"/>
  <c r="Q21" i="2"/>
  <c r="R21" i="2"/>
  <c r="S21" i="2"/>
  <c r="T21" i="2"/>
  <c r="U21" i="2"/>
  <c r="M22" i="2"/>
  <c r="N22" i="2"/>
  <c r="O22" i="2"/>
  <c r="P22" i="2"/>
  <c r="Q22" i="2"/>
  <c r="R22" i="2"/>
  <c r="S22" i="2"/>
  <c r="T22" i="2"/>
  <c r="U22" i="2"/>
  <c r="M23" i="2"/>
  <c r="N23" i="2"/>
  <c r="O23" i="2"/>
  <c r="P23" i="2"/>
  <c r="Q23" i="2"/>
  <c r="R23" i="2"/>
  <c r="S23" i="2"/>
  <c r="T23" i="2"/>
  <c r="U23" i="2"/>
  <c r="M24" i="2"/>
  <c r="N24" i="2"/>
  <c r="O24" i="2"/>
  <c r="P24" i="2"/>
  <c r="Q24" i="2"/>
  <c r="R24" i="2"/>
  <c r="S24" i="2"/>
  <c r="T24" i="2"/>
  <c r="U24" i="2"/>
  <c r="M25" i="2"/>
  <c r="N25" i="2"/>
  <c r="O25" i="2"/>
  <c r="P25" i="2"/>
  <c r="Q25" i="2"/>
  <c r="R25" i="2"/>
  <c r="S25" i="2"/>
  <c r="T25" i="2"/>
  <c r="U25" i="2"/>
  <c r="M26" i="2"/>
  <c r="N26" i="2"/>
  <c r="O26" i="2"/>
  <c r="P26" i="2"/>
  <c r="Q26" i="2"/>
  <c r="R26" i="2"/>
  <c r="S26" i="2"/>
  <c r="T26" i="2"/>
  <c r="U26" i="2"/>
  <c r="M27" i="2"/>
  <c r="N27" i="2"/>
  <c r="O27" i="2"/>
  <c r="P27" i="2"/>
  <c r="Q27" i="2"/>
  <c r="R27" i="2"/>
  <c r="S27" i="2"/>
  <c r="T27" i="2"/>
  <c r="U27" i="2"/>
  <c r="M28" i="2"/>
  <c r="N28" i="2"/>
  <c r="O28" i="2"/>
  <c r="P28" i="2"/>
  <c r="Q28" i="2"/>
  <c r="R28" i="2"/>
  <c r="S28" i="2"/>
  <c r="T28" i="2"/>
  <c r="U28" i="2"/>
  <c r="M29" i="2"/>
  <c r="N29" i="2"/>
  <c r="O29" i="2"/>
  <c r="P29" i="2"/>
  <c r="Q29" i="2"/>
  <c r="R29" i="2"/>
  <c r="S29" i="2"/>
  <c r="T29" i="2"/>
  <c r="U29" i="2"/>
  <c r="M30" i="2"/>
  <c r="N30" i="2"/>
  <c r="O30" i="2"/>
  <c r="P30" i="2"/>
  <c r="Q30" i="2"/>
  <c r="R30" i="2"/>
  <c r="S30" i="2"/>
  <c r="T30" i="2"/>
  <c r="U30" i="2"/>
  <c r="M31" i="2"/>
  <c r="N31" i="2"/>
  <c r="O31" i="2"/>
  <c r="P31" i="2"/>
  <c r="Q31" i="2"/>
  <c r="R31" i="2"/>
  <c r="S31" i="2"/>
  <c r="T31" i="2"/>
  <c r="U31" i="2"/>
  <c r="M32" i="2"/>
  <c r="N32" i="2"/>
  <c r="O32" i="2"/>
  <c r="P32" i="2"/>
  <c r="Q32" i="2"/>
  <c r="R32" i="2"/>
  <c r="S32" i="2"/>
  <c r="T32" i="2"/>
  <c r="U32" i="2"/>
  <c r="M33" i="2"/>
  <c r="N33" i="2"/>
  <c r="O33" i="2"/>
  <c r="P33" i="2"/>
  <c r="Q33" i="2"/>
  <c r="R33" i="2"/>
  <c r="S33" i="2"/>
  <c r="T33" i="2"/>
  <c r="U33" i="2"/>
  <c r="M34" i="2"/>
  <c r="N34" i="2"/>
  <c r="O34" i="2"/>
  <c r="P34" i="2"/>
  <c r="Q34" i="2"/>
  <c r="R34" i="2"/>
  <c r="S34" i="2"/>
  <c r="T34" i="2"/>
  <c r="U34" i="2"/>
  <c r="M35" i="2"/>
  <c r="N35" i="2"/>
  <c r="O35" i="2"/>
  <c r="P35" i="2"/>
  <c r="Q35" i="2"/>
  <c r="R35" i="2"/>
  <c r="S35" i="2"/>
  <c r="T35" i="2"/>
  <c r="U35" i="2"/>
  <c r="M36" i="2"/>
  <c r="N36" i="2"/>
  <c r="O36" i="2"/>
  <c r="P36" i="2"/>
  <c r="Q36" i="2"/>
  <c r="R36" i="2"/>
  <c r="S36" i="2"/>
  <c r="T36" i="2"/>
  <c r="U36" i="2"/>
  <c r="M37" i="2"/>
  <c r="N37" i="2"/>
  <c r="O37" i="2"/>
  <c r="P37" i="2"/>
  <c r="Q37" i="2"/>
  <c r="R37" i="2"/>
  <c r="S37" i="2"/>
  <c r="T37" i="2"/>
  <c r="U37" i="2"/>
  <c r="M38" i="2"/>
  <c r="N38" i="2"/>
  <c r="O38" i="2"/>
  <c r="P38" i="2"/>
  <c r="Q38" i="2"/>
  <c r="R38" i="2"/>
  <c r="S38" i="2"/>
  <c r="T38" i="2"/>
  <c r="U38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4" i="2"/>
  <c r="B53" i="2"/>
  <c r="C53" i="2"/>
  <c r="D53" i="2"/>
  <c r="E53" i="2"/>
  <c r="F53" i="2"/>
  <c r="G53" i="2"/>
  <c r="H53" i="2"/>
  <c r="I53" i="2"/>
  <c r="J53" i="2"/>
  <c r="B52" i="2"/>
  <c r="C52" i="2"/>
  <c r="D52" i="2"/>
  <c r="E52" i="2"/>
  <c r="F52" i="2"/>
  <c r="G52" i="2"/>
  <c r="H52" i="2"/>
  <c r="I52" i="2"/>
  <c r="B51" i="2"/>
  <c r="C51" i="2"/>
  <c r="D51" i="2"/>
  <c r="E51" i="2"/>
  <c r="F51" i="2"/>
  <c r="G51" i="2"/>
  <c r="H51" i="2"/>
  <c r="B50" i="2"/>
  <c r="C50" i="2"/>
  <c r="D50" i="2"/>
  <c r="E50" i="2"/>
  <c r="F50" i="2"/>
  <c r="G50" i="2"/>
  <c r="B49" i="2"/>
  <c r="C49" i="2"/>
  <c r="D49" i="2"/>
  <c r="E49" i="2"/>
  <c r="F49" i="2"/>
  <c r="B48" i="2"/>
  <c r="C48" i="2"/>
  <c r="D48" i="2"/>
  <c r="E48" i="2"/>
  <c r="B47" i="2"/>
  <c r="C47" i="2"/>
  <c r="D47" i="2"/>
  <c r="K52" i="2"/>
  <c r="J51" i="2"/>
  <c r="K51" i="2"/>
  <c r="I50" i="2"/>
  <c r="J50" i="2"/>
  <c r="K50" i="2"/>
  <c r="H49" i="2"/>
  <c r="I49" i="2"/>
  <c r="J49" i="2"/>
  <c r="K49" i="2"/>
  <c r="G48" i="2"/>
  <c r="H48" i="2"/>
  <c r="I48" i="2"/>
  <c r="J48" i="2"/>
  <c r="K48" i="2"/>
  <c r="F47" i="2"/>
  <c r="G47" i="2"/>
  <c r="H47" i="2"/>
  <c r="I47" i="2"/>
  <c r="J47" i="2"/>
  <c r="K47" i="2"/>
  <c r="D45" i="2"/>
  <c r="E45" i="2"/>
  <c r="F45" i="2"/>
  <c r="G45" i="2"/>
  <c r="H45" i="2"/>
  <c r="I45" i="2"/>
  <c r="J45" i="2"/>
  <c r="K45" i="2"/>
  <c r="E46" i="2"/>
  <c r="F46" i="2"/>
  <c r="G46" i="2"/>
  <c r="H46" i="2"/>
  <c r="I46" i="2"/>
  <c r="J46" i="2"/>
  <c r="K46" i="2"/>
  <c r="B46" i="2"/>
  <c r="C46" i="2"/>
  <c r="B45" i="2"/>
  <c r="C44" i="2"/>
  <c r="D44" i="2"/>
  <c r="E44" i="2"/>
  <c r="F44" i="2"/>
  <c r="G44" i="2"/>
  <c r="H44" i="2"/>
  <c r="I44" i="2"/>
  <c r="J44" i="2"/>
  <c r="K44" i="2"/>
  <c r="K53" i="2"/>
  <c r="J52" i="2"/>
  <c r="I51" i="2"/>
  <c r="H50" i="2"/>
  <c r="G49" i="2"/>
  <c r="F48" i="2"/>
  <c r="E47" i="2"/>
  <c r="D46" i="2"/>
  <c r="C45" i="2"/>
  <c r="B44" i="2"/>
  <c r="M71" i="2" l="1"/>
  <c r="P71" i="2"/>
  <c r="P70" i="2"/>
  <c r="M70" i="2"/>
  <c r="O69" i="2"/>
  <c r="P69" i="2"/>
  <c r="O68" i="2"/>
  <c r="P68" i="2"/>
  <c r="P67" i="2"/>
  <c r="O67" i="2"/>
  <c r="J6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<sst xmlns="http://schemas.openxmlformats.org/spreadsheetml/2006/main" count="185" uniqueCount="37">
  <si>
    <t>收盘价(元)</t>
  </si>
  <si>
    <t>成交量(股)</t>
  </si>
  <si>
    <t>成交金额(元)</t>
  </si>
  <si>
    <t>涨跌(元)</t>
  </si>
  <si>
    <t>涨跌幅(%)</t>
  </si>
  <si>
    <t>均价(元)</t>
  </si>
  <si>
    <t>月份</t>
  </si>
  <si>
    <t>万科A000002.SZ</t>
  </si>
  <si>
    <t>TCL科技000100.SZ</t>
  </si>
  <si>
    <t>宝钢股份600019.SH</t>
  </si>
  <si>
    <t>中国联通600050.SH</t>
  </si>
  <si>
    <t>上汽集团600104.SH</t>
  </si>
  <si>
    <t>恒瑞医药600276.SH</t>
  </si>
  <si>
    <t>中国东航600115.SH</t>
  </si>
  <si>
    <t>贵州茅台600519.SH</t>
  </si>
  <si>
    <t>伊利股份600887.SH</t>
  </si>
  <si>
    <t>上海电气601727.SH</t>
  </si>
  <si>
    <t>每月涨跌幅</t>
  </si>
  <si>
    <t>相关性</t>
  </si>
  <si>
    <t>协方差矩阵</t>
  </si>
  <si>
    <t>回报率和风险</t>
  </si>
  <si>
    <t>月均回报率</t>
  </si>
  <si>
    <t>年均回报率</t>
  </si>
  <si>
    <t>方差</t>
  </si>
  <si>
    <t>标准差</t>
  </si>
  <si>
    <t>夏普比率</t>
  </si>
  <si>
    <t>最优投资组合</t>
  </si>
  <si>
    <t>月收益率</t>
  </si>
  <si>
    <t>年收益率</t>
  </si>
  <si>
    <t>月标准差</t>
  </si>
  <si>
    <t>月方差</t>
  </si>
  <si>
    <t>投资比例</t>
    <phoneticPr fontId="7" type="noConversion"/>
  </si>
  <si>
    <t>夏普比率最大(每个投资品至少投5%</t>
    <phoneticPr fontId="7" type="noConversion"/>
  </si>
  <si>
    <r>
      <t>15%</t>
    </r>
    <r>
      <rPr>
        <sz val="10"/>
        <rFont val="宋体"/>
        <family val="3"/>
        <charset val="134"/>
      </rPr>
      <t>年收益率下标准差最小（不限制权重）</t>
    </r>
    <phoneticPr fontId="7" type="noConversion"/>
  </si>
  <si>
    <t>年收益率最大（不限制权重）</t>
    <phoneticPr fontId="7" type="noConversion"/>
  </si>
  <si>
    <t>夏普比率最大(每个投资品至少投0.01%</t>
    <phoneticPr fontId="7" type="noConversion"/>
  </si>
  <si>
    <t>投资总权重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</si>
</sst>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11" x14ac:knownFonts="1">
    <font>
      <sz val="10"/>
      <name val="Arial"/>
      <charset val="134"/>
    </font>
    <font>
      <sz val="10"/>
      <name val="微软雅黑"/>
      <family val="2"/>
      <charset val="134"/>
    </font>
    <font>
      <b/>
      <sz val="10"/>
      <color theme="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  <font>
      <b/>
      <sz val="10"/>
      <color theme="3" tint="-0.249977111117893"/>
      <name val="宋体"/>
      <family val="3"/>
      <charset val="134"/>
    </font>
    <font>
      <b/>
      <sz val="10"/>
      <color theme="3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AF7C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176" fontId="0" fillId="0" borderId="1" xfId="0" applyNumberFormat="1" applyBorder="1" applyAlignment="1">
      <alignment vertical="top"/>
    </xf>
    <xf numFmtId="177" fontId="0" fillId="2" borderId="1" xfId="0" applyNumberFormat="1" applyFill="1" applyBorder="1" applyAlignment="1">
      <alignment vertical="top"/>
    </xf>
    <xf numFmtId="176" fontId="1" fillId="3" borderId="1" xfId="0" applyNumberFormat="1" applyFon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top"/>
    </xf>
    <xf numFmtId="177" fontId="0" fillId="2" borderId="2" xfId="0" applyNumberFormat="1" applyFill="1" applyBorder="1" applyAlignment="1">
      <alignment vertical="top"/>
    </xf>
    <xf numFmtId="0" fontId="0" fillId="4" borderId="3" xfId="0" applyFill="1" applyBorder="1"/>
    <xf numFmtId="177" fontId="0" fillId="2" borderId="3" xfId="0" applyNumberFormat="1" applyFill="1" applyBorder="1" applyAlignment="1">
      <alignment horizontal="center" vertical="center"/>
    </xf>
    <xf numFmtId="10" fontId="0" fillId="0" borderId="3" xfId="1" applyNumberFormat="1" applyFont="1" applyBorder="1" applyAlignment="1"/>
    <xf numFmtId="0" fontId="0" fillId="4" borderId="0" xfId="0" applyFill="1"/>
    <xf numFmtId="0" fontId="3" fillId="3" borderId="0" xfId="0" applyFont="1" applyFill="1"/>
    <xf numFmtId="10" fontId="0" fillId="0" borderId="0" xfId="1" applyNumberFormat="1" applyFont="1" applyAlignment="1"/>
    <xf numFmtId="177" fontId="0" fillId="5" borderId="1" xfId="0" applyNumberFormat="1" applyFill="1" applyBorder="1" applyAlignment="1">
      <alignment horizontal="center" vertical="center"/>
    </xf>
    <xf numFmtId="10" fontId="0" fillId="5" borderId="0" xfId="1" applyNumberFormat="1" applyFont="1" applyFill="1" applyAlignment="1"/>
    <xf numFmtId="0" fontId="3" fillId="6" borderId="3" xfId="0" applyFont="1" applyFill="1" applyBorder="1"/>
    <xf numFmtId="0" fontId="3" fillId="0" borderId="0" xfId="0" applyFont="1"/>
    <xf numFmtId="9" fontId="0" fillId="0" borderId="0" xfId="1" applyFont="1" applyAlignment="1"/>
    <xf numFmtId="176" fontId="0" fillId="0" borderId="0" xfId="0" applyNumberFormat="1"/>
    <xf numFmtId="177" fontId="0" fillId="0" borderId="0" xfId="0" applyNumberFormat="1"/>
    <xf numFmtId="177" fontId="0" fillId="0" borderId="1" xfId="0" applyNumberFormat="1" applyBorder="1" applyAlignment="1">
      <alignment vertical="top"/>
    </xf>
    <xf numFmtId="176" fontId="1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7" fontId="0" fillId="0" borderId="2" xfId="0" applyNumberFormat="1" applyBorder="1" applyAlignment="1">
      <alignment vertical="top"/>
    </xf>
    <xf numFmtId="176" fontId="4" fillId="0" borderId="0" xfId="0" applyNumberFormat="1" applyFont="1"/>
    <xf numFmtId="9" fontId="8" fillId="0" borderId="0" xfId="1" applyFont="1" applyAlignment="1"/>
    <xf numFmtId="0" fontId="6" fillId="0" borderId="0" xfId="0" applyFont="1"/>
    <xf numFmtId="177" fontId="0" fillId="0" borderId="1" xfId="0" applyNumberFormat="1" applyBorder="1" applyAlignment="1">
      <alignment vertical="top"/>
    </xf>
    <xf numFmtId="177" fontId="0" fillId="0" borderId="1" xfId="0" applyNumberFormat="1" applyBorder="1"/>
    <xf numFmtId="0" fontId="2" fillId="4" borderId="3" xfId="0" applyFont="1" applyFill="1" applyBorder="1" applyAlignment="1">
      <alignment horizontal="center"/>
    </xf>
    <xf numFmtId="177" fontId="0" fillId="2" borderId="1" xfId="0" applyNumberFormat="1" applyFill="1" applyBorder="1" applyAlignment="1">
      <alignment vertical="top"/>
    </xf>
    <xf numFmtId="177" fontId="0" fillId="2" borderId="1" xfId="0" applyNumberFormat="1" applyFill="1" applyBorder="1"/>
    <xf numFmtId="0" fontId="3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0" fillId="7" borderId="0" xfId="1" applyNumberFormat="1" applyFont="1" applyFill="1" applyAlignment="1"/>
    <xf numFmtId="10" fontId="4" fillId="7" borderId="0" xfId="1" applyNumberFormat="1" applyFont="1" applyFill="1" applyAlignment="1"/>
    <xf numFmtId="0" fontId="9" fillId="8" borderId="0" xfId="0" applyFont="1" applyFill="1" applyAlignment="1">
      <alignment horizontal="center"/>
    </xf>
    <xf numFmtId="9" fontId="10" fillId="8" borderId="0" xfId="0" applyNumberFormat="1" applyFont="1" applyFill="1" applyAlignment="1">
      <alignment horizontal="center"/>
    </xf>
    <xf numFmtId="10" fontId="0" fillId="8" borderId="0" xfId="1" applyNumberFormat="1" applyFont="1" applyFill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FAF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0"/>
  <sheetViews>
    <sheetView zoomScale="55" zoomScaleNormal="55" workbookViewId="0">
      <pane xSplit="1" topLeftCell="B1" activePane="topRight" state="frozen"/>
      <selection pane="topRight" activeCell="AF3" sqref="AF3"/>
    </sheetView>
  </sheetViews>
  <sheetFormatPr defaultColWidth="9.109375" defaultRowHeight="13.2" x14ac:dyDescent="0.25"/>
  <cols>
    <col min="1" max="1" width="11" style="18" customWidth="1"/>
    <col min="2" max="2" width="15.6640625" style="19"/>
    <col min="3" max="3" width="17.6640625" style="19"/>
    <col min="4" max="11" width="19.33203125" style="19"/>
    <col min="12" max="12" width="15.6640625" style="19"/>
    <col min="13" max="13" width="17.6640625" style="19"/>
    <col min="14" max="21" width="19.33203125" style="19"/>
    <col min="22" max="22" width="16.5546875" style="19"/>
    <col min="23" max="23" width="17.6640625" style="19"/>
    <col min="24" max="31" width="19.33203125" style="19"/>
    <col min="32" max="32" width="15.6640625" style="19"/>
    <col min="33" max="33" width="17.6640625" style="19"/>
    <col min="34" max="41" width="19.33203125" style="19"/>
    <col min="42" max="42" width="15.6640625" style="19"/>
    <col min="43" max="43" width="17.6640625" style="19"/>
    <col min="44" max="51" width="19.33203125" style="19"/>
    <col min="52" max="52" width="15.6640625" style="19"/>
    <col min="53" max="53" width="17.6640625" style="19"/>
    <col min="54" max="61" width="19.33203125" style="19"/>
  </cols>
  <sheetData>
    <row r="1" spans="1:61" x14ac:dyDescent="0.25">
      <c r="A1" s="1"/>
      <c r="B1" s="28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8" t="s">
        <v>1</v>
      </c>
      <c r="M1" s="29"/>
      <c r="N1" s="29"/>
      <c r="O1" s="29"/>
      <c r="P1" s="29"/>
      <c r="Q1" s="29"/>
      <c r="R1" s="29"/>
      <c r="S1" s="29"/>
      <c r="T1" s="29"/>
      <c r="U1" s="29"/>
      <c r="V1" s="28" t="s">
        <v>2</v>
      </c>
      <c r="W1" s="29"/>
      <c r="X1" s="29"/>
      <c r="Y1" s="29"/>
      <c r="Z1" s="29"/>
      <c r="AA1" s="29"/>
      <c r="AB1" s="29"/>
      <c r="AC1" s="29"/>
      <c r="AD1" s="29"/>
      <c r="AE1" s="29"/>
      <c r="AF1" s="28" t="s">
        <v>3</v>
      </c>
      <c r="AG1" s="29"/>
      <c r="AH1" s="29"/>
      <c r="AI1" s="29"/>
      <c r="AJ1" s="29"/>
      <c r="AK1" s="29"/>
      <c r="AL1" s="29"/>
      <c r="AM1" s="29"/>
      <c r="AN1" s="29"/>
      <c r="AO1" s="29"/>
      <c r="AP1" s="28" t="s">
        <v>4</v>
      </c>
      <c r="AQ1" s="29"/>
      <c r="AR1" s="29"/>
      <c r="AS1" s="29"/>
      <c r="AT1" s="29"/>
      <c r="AU1" s="29"/>
      <c r="AV1" s="29"/>
      <c r="AW1" s="29"/>
      <c r="AX1" s="29"/>
      <c r="AY1" s="29"/>
      <c r="AZ1" s="28" t="s">
        <v>5</v>
      </c>
      <c r="BA1" s="29"/>
      <c r="BB1" s="29"/>
      <c r="BC1" s="29"/>
      <c r="BD1" s="29"/>
      <c r="BE1" s="29"/>
      <c r="BF1" s="29"/>
      <c r="BG1" s="29"/>
      <c r="BH1" s="29"/>
      <c r="BI1" s="29"/>
    </row>
    <row r="2" spans="1:61" ht="15" x14ac:dyDescent="0.25">
      <c r="A2" s="21" t="s">
        <v>6</v>
      </c>
      <c r="B2" s="22" t="s">
        <v>7</v>
      </c>
      <c r="C2" s="22" t="s">
        <v>8</v>
      </c>
      <c r="D2" s="22" t="s">
        <v>9</v>
      </c>
      <c r="E2" s="22" t="s">
        <v>10</v>
      </c>
      <c r="F2" s="22" t="s">
        <v>11</v>
      </c>
      <c r="G2" s="22" t="s">
        <v>12</v>
      </c>
      <c r="H2" s="22" t="s">
        <v>13</v>
      </c>
      <c r="I2" s="22" t="s">
        <v>14</v>
      </c>
      <c r="J2" s="22" t="s">
        <v>15</v>
      </c>
      <c r="K2" s="22" t="s">
        <v>16</v>
      </c>
      <c r="L2" s="22" t="s">
        <v>7</v>
      </c>
      <c r="M2" s="22" t="s">
        <v>8</v>
      </c>
      <c r="N2" s="22" t="s">
        <v>9</v>
      </c>
      <c r="O2" s="22" t="s">
        <v>10</v>
      </c>
      <c r="P2" s="22" t="s">
        <v>11</v>
      </c>
      <c r="Q2" s="22" t="s">
        <v>12</v>
      </c>
      <c r="R2" s="22" t="s">
        <v>13</v>
      </c>
      <c r="S2" s="22" t="s">
        <v>14</v>
      </c>
      <c r="T2" s="22" t="s">
        <v>15</v>
      </c>
      <c r="U2" s="22" t="s">
        <v>16</v>
      </c>
      <c r="V2" s="22" t="s">
        <v>7</v>
      </c>
      <c r="W2" s="22" t="s">
        <v>8</v>
      </c>
      <c r="X2" s="22" t="s">
        <v>9</v>
      </c>
      <c r="Y2" s="22" t="s">
        <v>10</v>
      </c>
      <c r="Z2" s="22" t="s">
        <v>11</v>
      </c>
      <c r="AA2" s="22" t="s">
        <v>12</v>
      </c>
      <c r="AB2" s="22" t="s">
        <v>13</v>
      </c>
      <c r="AC2" s="22" t="s">
        <v>14</v>
      </c>
      <c r="AD2" s="22" t="s">
        <v>15</v>
      </c>
      <c r="AE2" s="22" t="s">
        <v>16</v>
      </c>
      <c r="AF2" s="22" t="s">
        <v>7</v>
      </c>
      <c r="AG2" s="22" t="s">
        <v>8</v>
      </c>
      <c r="AH2" s="22" t="s">
        <v>9</v>
      </c>
      <c r="AI2" s="22" t="s">
        <v>10</v>
      </c>
      <c r="AJ2" s="22" t="s">
        <v>11</v>
      </c>
      <c r="AK2" s="22" t="s">
        <v>12</v>
      </c>
      <c r="AL2" s="22" t="s">
        <v>13</v>
      </c>
      <c r="AM2" s="22" t="s">
        <v>14</v>
      </c>
      <c r="AN2" s="22" t="s">
        <v>15</v>
      </c>
      <c r="AO2" s="22" t="s">
        <v>16</v>
      </c>
      <c r="AP2" s="22" t="s">
        <v>7</v>
      </c>
      <c r="AQ2" s="22" t="s">
        <v>8</v>
      </c>
      <c r="AR2" s="22" t="s">
        <v>9</v>
      </c>
      <c r="AS2" s="22" t="s">
        <v>10</v>
      </c>
      <c r="AT2" s="22" t="s">
        <v>11</v>
      </c>
      <c r="AU2" s="22" t="s">
        <v>12</v>
      </c>
      <c r="AV2" s="22" t="s">
        <v>13</v>
      </c>
      <c r="AW2" s="22" t="s">
        <v>14</v>
      </c>
      <c r="AX2" s="22" t="s">
        <v>15</v>
      </c>
      <c r="AY2" s="22" t="s">
        <v>16</v>
      </c>
      <c r="AZ2" s="22" t="s">
        <v>7</v>
      </c>
      <c r="BA2" s="22" t="s">
        <v>8</v>
      </c>
      <c r="BB2" s="22" t="s">
        <v>9</v>
      </c>
      <c r="BC2" s="22" t="s">
        <v>10</v>
      </c>
      <c r="BD2" s="22" t="s">
        <v>11</v>
      </c>
      <c r="BE2" s="22" t="s">
        <v>12</v>
      </c>
      <c r="BF2" s="22" t="s">
        <v>13</v>
      </c>
      <c r="BG2" s="22" t="s">
        <v>14</v>
      </c>
      <c r="BH2" s="22" t="s">
        <v>15</v>
      </c>
      <c r="BI2" s="22" t="s">
        <v>16</v>
      </c>
    </row>
    <row r="3" spans="1:61" x14ac:dyDescent="0.25">
      <c r="A3" s="23">
        <v>1</v>
      </c>
      <c r="B3" s="20">
        <v>3959.0369000000001</v>
      </c>
      <c r="C3" s="20">
        <v>8.2946000000000009</v>
      </c>
      <c r="D3" s="20">
        <v>15.921200000000001</v>
      </c>
      <c r="E3" s="20">
        <v>8.2745999999999995</v>
      </c>
      <c r="F3" s="20">
        <v>234.0514</v>
      </c>
      <c r="G3" s="20">
        <v>2176.1795999999999</v>
      </c>
      <c r="H3" s="20">
        <v>6.8992000000000004</v>
      </c>
      <c r="I3" s="20">
        <v>4973.2386999999999</v>
      </c>
      <c r="J3" s="20">
        <v>1741.2008000000001</v>
      </c>
      <c r="K3" s="20">
        <v>5.4653</v>
      </c>
      <c r="L3" s="20">
        <v>687474793</v>
      </c>
      <c r="M3" s="20">
        <v>2178673154</v>
      </c>
      <c r="N3" s="20">
        <v>802889642</v>
      </c>
      <c r="O3" s="20">
        <v>1564537783</v>
      </c>
      <c r="P3" s="20">
        <v>684417998</v>
      </c>
      <c r="Q3" s="20">
        <v>421798403</v>
      </c>
      <c r="R3" s="20">
        <v>635243121</v>
      </c>
      <c r="S3" s="20">
        <v>84152984</v>
      </c>
      <c r="T3" s="20">
        <v>678832275</v>
      </c>
      <c r="U3" s="20">
        <v>181641681</v>
      </c>
      <c r="V3" s="20">
        <v>17620537149</v>
      </c>
      <c r="W3" s="20">
        <v>5957299801</v>
      </c>
      <c r="X3" s="20">
        <v>5451354435</v>
      </c>
      <c r="Y3" s="20">
        <v>8337701349</v>
      </c>
      <c r="Z3" s="20">
        <v>17454147423</v>
      </c>
      <c r="AA3" s="20">
        <v>23478504295</v>
      </c>
      <c r="AB3" s="20">
        <v>3160696612</v>
      </c>
      <c r="AC3" s="20">
        <v>54540186931</v>
      </c>
      <c r="AD3" s="20">
        <v>16057476263</v>
      </c>
      <c r="AE3" s="20">
        <v>918342607</v>
      </c>
      <c r="AF3" s="20">
        <v>560.68520000000001</v>
      </c>
      <c r="AG3" s="20">
        <v>0.90490000000000004</v>
      </c>
      <c r="AH3" s="20">
        <v>1.1583000000000001</v>
      </c>
      <c r="AI3" s="20">
        <v>0.21820000000000001</v>
      </c>
      <c r="AJ3" s="20">
        <v>-0.6159</v>
      </c>
      <c r="AK3" s="20">
        <v>232.17500000000001</v>
      </c>
      <c r="AL3" s="20">
        <v>0.38400000000000001</v>
      </c>
      <c r="AM3" s="20">
        <v>718.22050000000002</v>
      </c>
      <c r="AN3" s="20">
        <v>93.612899999999996</v>
      </c>
      <c r="AO3" s="20">
        <v>-2.2200000000000001E-2</v>
      </c>
      <c r="AP3" s="20">
        <v>16.498699999999999</v>
      </c>
      <c r="AQ3" s="20">
        <v>12.244899999999999</v>
      </c>
      <c r="AR3" s="20">
        <v>7.8461999999999996</v>
      </c>
      <c r="AS3" s="20">
        <v>2.7079</v>
      </c>
      <c r="AT3" s="20">
        <v>-0.26250000000000001</v>
      </c>
      <c r="AU3" s="20">
        <v>11.943099999999999</v>
      </c>
      <c r="AV3" s="20">
        <v>5.8947000000000003</v>
      </c>
      <c r="AW3" s="20">
        <v>16.8794</v>
      </c>
      <c r="AX3" s="20">
        <v>5.6818</v>
      </c>
      <c r="AY3" s="20">
        <v>-0.40489999999999998</v>
      </c>
      <c r="AZ3" s="20">
        <v>25.630800000000001</v>
      </c>
      <c r="BA3" s="20">
        <v>2.7343999999999999</v>
      </c>
      <c r="BB3" s="20">
        <v>6.7896999999999998</v>
      </c>
      <c r="BC3" s="20">
        <v>5.3292000000000002</v>
      </c>
      <c r="BD3" s="20">
        <v>25.502199999999998</v>
      </c>
      <c r="BE3" s="20">
        <v>55.6629</v>
      </c>
      <c r="BF3" s="20">
        <v>4.9756</v>
      </c>
      <c r="BG3" s="20">
        <v>648.10760000000005</v>
      </c>
      <c r="BH3" s="20">
        <v>23.654599999999999</v>
      </c>
      <c r="BI3" s="20">
        <v>5.0557999999999996</v>
      </c>
    </row>
    <row r="4" spans="1:61" x14ac:dyDescent="0.25">
      <c r="A4" s="23">
        <v>2</v>
      </c>
      <c r="B4" s="20">
        <v>3993.2773000000002</v>
      </c>
      <c r="C4" s="20">
        <v>9.7423999999999999</v>
      </c>
      <c r="D4" s="20">
        <v>17.034099999999999</v>
      </c>
      <c r="E4" s="20">
        <v>10.0199</v>
      </c>
      <c r="F4" s="20">
        <v>249.18559999999999</v>
      </c>
      <c r="G4" s="20">
        <v>2649.7428</v>
      </c>
      <c r="H4" s="20">
        <v>8.0101999999999993</v>
      </c>
      <c r="I4" s="20">
        <v>5444.9606999999996</v>
      </c>
      <c r="J4" s="20">
        <v>1947.1493</v>
      </c>
      <c r="K4" s="20">
        <v>6.1984000000000004</v>
      </c>
      <c r="L4" s="20">
        <v>1036834690</v>
      </c>
      <c r="M4" s="20">
        <v>4843560206</v>
      </c>
      <c r="N4" s="20">
        <v>948176344</v>
      </c>
      <c r="O4" s="20">
        <v>4414706099</v>
      </c>
      <c r="P4" s="20">
        <v>493079025</v>
      </c>
      <c r="Q4" s="20">
        <v>314591891</v>
      </c>
      <c r="R4" s="20">
        <v>1128805443</v>
      </c>
      <c r="S4" s="20">
        <v>63933067</v>
      </c>
      <c r="T4" s="20">
        <v>772067821</v>
      </c>
      <c r="U4" s="20">
        <v>351401805</v>
      </c>
      <c r="V4" s="20">
        <v>28475304557</v>
      </c>
      <c r="W4" s="20">
        <v>15788919023</v>
      </c>
      <c r="X4" s="20">
        <v>6937992857</v>
      </c>
      <c r="Y4" s="20">
        <v>26767055603</v>
      </c>
      <c r="Z4" s="20">
        <v>13624779273</v>
      </c>
      <c r="AA4" s="20">
        <v>20868873992</v>
      </c>
      <c r="AB4" s="20">
        <v>6207445398</v>
      </c>
      <c r="AC4" s="20">
        <v>46666932710</v>
      </c>
      <c r="AD4" s="20">
        <v>20005803808</v>
      </c>
      <c r="AE4" s="20">
        <v>1888630918</v>
      </c>
      <c r="AF4" s="20">
        <v>34.240299999999998</v>
      </c>
      <c r="AG4" s="20">
        <v>1.4478</v>
      </c>
      <c r="AH4" s="20">
        <v>1.1129</v>
      </c>
      <c r="AI4" s="20">
        <v>1.7453000000000001</v>
      </c>
      <c r="AJ4" s="20">
        <v>15.1342</v>
      </c>
      <c r="AK4" s="20">
        <v>473.56319999999999</v>
      </c>
      <c r="AL4" s="20">
        <v>1.111</v>
      </c>
      <c r="AM4" s="20">
        <v>471.72210000000001</v>
      </c>
      <c r="AN4" s="20">
        <v>205.9485</v>
      </c>
      <c r="AO4" s="20">
        <v>0.73309999999999997</v>
      </c>
      <c r="AP4" s="20">
        <v>0.8649</v>
      </c>
      <c r="AQ4" s="20">
        <v>17.454499999999999</v>
      </c>
      <c r="AR4" s="20">
        <v>6.99</v>
      </c>
      <c r="AS4" s="20">
        <v>21.092300000000002</v>
      </c>
      <c r="AT4" s="20">
        <v>6.4661999999999997</v>
      </c>
      <c r="AU4" s="20">
        <v>21.761199999999999</v>
      </c>
      <c r="AV4" s="20">
        <v>16.103400000000001</v>
      </c>
      <c r="AW4" s="20">
        <v>9.4852000000000007</v>
      </c>
      <c r="AX4" s="20">
        <v>11.827999999999999</v>
      </c>
      <c r="AY4" s="20">
        <v>13.4146</v>
      </c>
      <c r="AZ4" s="20">
        <v>27.463699999999999</v>
      </c>
      <c r="BA4" s="20">
        <v>3.2597999999999998</v>
      </c>
      <c r="BB4" s="20">
        <v>7.3171999999999997</v>
      </c>
      <c r="BC4" s="20">
        <v>6.0632000000000001</v>
      </c>
      <c r="BD4" s="20">
        <v>27.632000000000001</v>
      </c>
      <c r="BE4" s="20">
        <v>66.336299999999994</v>
      </c>
      <c r="BF4" s="20">
        <v>5.4991000000000003</v>
      </c>
      <c r="BG4" s="20">
        <v>729.93420000000003</v>
      </c>
      <c r="BH4" s="20">
        <v>25.911999999999999</v>
      </c>
      <c r="BI4" s="20">
        <v>5.3746</v>
      </c>
    </row>
    <row r="5" spans="1:61" x14ac:dyDescent="0.25">
      <c r="A5" s="23">
        <v>3</v>
      </c>
      <c r="B5" s="20">
        <v>4382.7609000000002</v>
      </c>
      <c r="C5" s="20">
        <v>12.245900000000001</v>
      </c>
      <c r="D5" s="20">
        <v>16.4209</v>
      </c>
      <c r="E5" s="20">
        <v>10.5808</v>
      </c>
      <c r="F5" s="20">
        <v>229.38800000000001</v>
      </c>
      <c r="G5" s="20">
        <v>2901.8625999999999</v>
      </c>
      <c r="H5" s="20">
        <v>9.5189000000000004</v>
      </c>
      <c r="I5" s="20">
        <v>6158.7820000000002</v>
      </c>
      <c r="J5" s="20">
        <v>2096.2098999999998</v>
      </c>
      <c r="K5" s="20">
        <v>6.6315999999999997</v>
      </c>
      <c r="L5" s="20">
        <v>1590085931</v>
      </c>
      <c r="M5" s="20">
        <v>10445352896</v>
      </c>
      <c r="N5" s="20">
        <v>1484087490</v>
      </c>
      <c r="O5" s="20">
        <v>7275001892</v>
      </c>
      <c r="P5" s="20">
        <v>915891503</v>
      </c>
      <c r="Q5" s="20">
        <v>440526933</v>
      </c>
      <c r="R5" s="20">
        <v>1695032638</v>
      </c>
      <c r="S5" s="20">
        <v>109548207</v>
      </c>
      <c r="T5" s="20">
        <v>1359365054</v>
      </c>
      <c r="U5" s="20">
        <v>935184454</v>
      </c>
      <c r="V5" s="20">
        <v>45606076884</v>
      </c>
      <c r="W5" s="20">
        <v>41215451761</v>
      </c>
      <c r="X5" s="20">
        <v>11080831152</v>
      </c>
      <c r="Y5" s="20">
        <v>50428202912</v>
      </c>
      <c r="Z5" s="20">
        <v>24313730850</v>
      </c>
      <c r="AA5" s="20">
        <v>31225202685</v>
      </c>
      <c r="AB5" s="20">
        <v>10528750910</v>
      </c>
      <c r="AC5" s="20">
        <v>85707737417</v>
      </c>
      <c r="AD5" s="20">
        <v>37403685852</v>
      </c>
      <c r="AE5" s="20">
        <v>5636040984</v>
      </c>
      <c r="AF5" s="20">
        <v>389.48360000000002</v>
      </c>
      <c r="AG5" s="20">
        <v>2.5034999999999998</v>
      </c>
      <c r="AH5" s="20">
        <v>-0.61319999999999997</v>
      </c>
      <c r="AI5" s="20">
        <v>0.56100000000000005</v>
      </c>
      <c r="AJ5" s="20">
        <v>-19.797599999999999</v>
      </c>
      <c r="AK5" s="20">
        <v>252.1198</v>
      </c>
      <c r="AL5" s="20">
        <v>1.5087999999999999</v>
      </c>
      <c r="AM5" s="20">
        <v>713.82129999999995</v>
      </c>
      <c r="AN5" s="20">
        <v>149.06059999999999</v>
      </c>
      <c r="AO5" s="20">
        <v>0.43319999999999997</v>
      </c>
      <c r="AP5" s="20">
        <v>9.7535000000000007</v>
      </c>
      <c r="AQ5" s="20">
        <v>25.6966</v>
      </c>
      <c r="AR5" s="20">
        <v>-3.6</v>
      </c>
      <c r="AS5" s="20">
        <v>5.5987999999999998</v>
      </c>
      <c r="AT5" s="20">
        <v>-7.9448999999999996</v>
      </c>
      <c r="AU5" s="20">
        <v>9.5149000000000008</v>
      </c>
      <c r="AV5" s="20">
        <v>18.835599999999999</v>
      </c>
      <c r="AW5" s="20">
        <v>13.1098</v>
      </c>
      <c r="AX5" s="20">
        <v>7.6553000000000004</v>
      </c>
      <c r="AY5" s="20">
        <v>6.9892000000000003</v>
      </c>
      <c r="AZ5" s="20">
        <v>28.6815</v>
      </c>
      <c r="BA5" s="20">
        <v>3.9458000000000002</v>
      </c>
      <c r="BB5" s="20">
        <v>7.4664000000000001</v>
      </c>
      <c r="BC5" s="20">
        <v>6.9317000000000002</v>
      </c>
      <c r="BD5" s="20">
        <v>26.546500000000002</v>
      </c>
      <c r="BE5" s="20">
        <v>70.881500000000003</v>
      </c>
      <c r="BF5" s="20">
        <v>6.2115</v>
      </c>
      <c r="BG5" s="20">
        <v>782.37459999999999</v>
      </c>
      <c r="BH5" s="20">
        <v>27.515599999999999</v>
      </c>
      <c r="BI5" s="20">
        <v>6.0266999999999999</v>
      </c>
    </row>
    <row r="6" spans="1:61" x14ac:dyDescent="0.25">
      <c r="A6" s="23">
        <v>4</v>
      </c>
      <c r="B6" s="20">
        <v>4120.2518</v>
      </c>
      <c r="C6" s="20">
        <v>11.1088</v>
      </c>
      <c r="D6" s="20">
        <v>16.284600000000001</v>
      </c>
      <c r="E6" s="20">
        <v>10.393800000000001</v>
      </c>
      <c r="F6" s="20">
        <v>240.91460000000001</v>
      </c>
      <c r="G6" s="20">
        <v>2916.5005999999998</v>
      </c>
      <c r="H6" s="20">
        <v>9.3818000000000001</v>
      </c>
      <c r="I6" s="20">
        <v>7024.2668999999996</v>
      </c>
      <c r="J6" s="20">
        <v>2286.0437999999999</v>
      </c>
      <c r="K6" s="20">
        <v>6.5650000000000004</v>
      </c>
      <c r="L6" s="20">
        <v>1287407042</v>
      </c>
      <c r="M6" s="20">
        <v>4583193620</v>
      </c>
      <c r="N6" s="20">
        <v>1459855005</v>
      </c>
      <c r="O6" s="20">
        <v>5453999660</v>
      </c>
      <c r="P6" s="20">
        <v>1115474445</v>
      </c>
      <c r="Q6" s="20">
        <v>454639427</v>
      </c>
      <c r="R6" s="20">
        <v>1807936127</v>
      </c>
      <c r="S6" s="20">
        <v>99574855</v>
      </c>
      <c r="T6" s="20">
        <v>1347919637</v>
      </c>
      <c r="U6" s="20">
        <v>1503992981</v>
      </c>
      <c r="V6" s="20">
        <v>39951842117</v>
      </c>
      <c r="W6" s="20">
        <v>17948121075</v>
      </c>
      <c r="X6" s="20">
        <v>11107780011</v>
      </c>
      <c r="Y6" s="20">
        <v>37802187954</v>
      </c>
      <c r="Z6" s="20">
        <v>31473856094</v>
      </c>
      <c r="AA6" s="20">
        <v>29357827960</v>
      </c>
      <c r="AB6" s="20">
        <v>13571749399</v>
      </c>
      <c r="AC6" s="20">
        <v>91575825811</v>
      </c>
      <c r="AD6" s="20">
        <v>41111820660</v>
      </c>
      <c r="AE6" s="20">
        <v>9829641867</v>
      </c>
      <c r="AF6" s="20">
        <v>-262.50909999999999</v>
      </c>
      <c r="AG6" s="20">
        <v>-1.1371</v>
      </c>
      <c r="AH6" s="20">
        <v>-0.1363</v>
      </c>
      <c r="AI6" s="20">
        <v>-0.187</v>
      </c>
      <c r="AJ6" s="20">
        <v>11.5266</v>
      </c>
      <c r="AK6" s="20">
        <v>14.6379</v>
      </c>
      <c r="AL6" s="20">
        <v>-0.13719999999999999</v>
      </c>
      <c r="AM6" s="20">
        <v>865.48490000000004</v>
      </c>
      <c r="AN6" s="20">
        <v>189.8339</v>
      </c>
      <c r="AO6" s="20">
        <v>-6.6600000000000006E-2</v>
      </c>
      <c r="AP6" s="20">
        <v>-5.9896000000000003</v>
      </c>
      <c r="AQ6" s="20">
        <v>-9.2856000000000005</v>
      </c>
      <c r="AR6" s="20">
        <v>-0.82989999999999997</v>
      </c>
      <c r="AS6" s="20">
        <v>-1.7673000000000001</v>
      </c>
      <c r="AT6" s="20">
        <v>5.0248999999999997</v>
      </c>
      <c r="AU6" s="20">
        <v>0.50439999999999996</v>
      </c>
      <c r="AV6" s="20">
        <v>-1.4409000000000001</v>
      </c>
      <c r="AW6" s="20">
        <v>14.052899999999999</v>
      </c>
      <c r="AX6" s="20">
        <v>9.0561000000000007</v>
      </c>
      <c r="AY6" s="20">
        <v>-1.0049999999999999</v>
      </c>
      <c r="AZ6" s="20">
        <v>31.032800000000002</v>
      </c>
      <c r="BA6" s="20">
        <v>3.9161000000000001</v>
      </c>
      <c r="BB6" s="20">
        <v>7.6087999999999996</v>
      </c>
      <c r="BC6" s="20">
        <v>6.9310999999999998</v>
      </c>
      <c r="BD6" s="20">
        <v>28.215699999999998</v>
      </c>
      <c r="BE6" s="20">
        <v>64.573899999999995</v>
      </c>
      <c r="BF6" s="20">
        <v>7.5068000000000001</v>
      </c>
      <c r="BG6" s="20">
        <v>919.66819999999996</v>
      </c>
      <c r="BH6" s="20">
        <v>30.5002</v>
      </c>
      <c r="BI6" s="20">
        <v>6.5357000000000003</v>
      </c>
    </row>
    <row r="7" spans="1:61" x14ac:dyDescent="0.25">
      <c r="A7" s="23">
        <v>5</v>
      </c>
      <c r="B7" s="20">
        <v>3809.2354999999998</v>
      </c>
      <c r="C7" s="20">
        <v>10.2424</v>
      </c>
      <c r="D7" s="20">
        <v>15.4231</v>
      </c>
      <c r="E7" s="20">
        <v>9.2407000000000004</v>
      </c>
      <c r="F7" s="20">
        <v>210.73429999999999</v>
      </c>
      <c r="G7" s="20">
        <v>2757.2574</v>
      </c>
      <c r="H7" s="20">
        <v>8.2158999999999995</v>
      </c>
      <c r="I7" s="20">
        <v>6418.4780000000001</v>
      </c>
      <c r="J7" s="20">
        <v>2213.0378999999998</v>
      </c>
      <c r="K7" s="20">
        <v>5.9096000000000002</v>
      </c>
      <c r="L7" s="20">
        <v>651739771</v>
      </c>
      <c r="M7" s="20">
        <v>2558876711</v>
      </c>
      <c r="N7" s="20">
        <v>942685943</v>
      </c>
      <c r="O7" s="20">
        <v>2959137804</v>
      </c>
      <c r="P7" s="20">
        <v>563843829</v>
      </c>
      <c r="Q7" s="20">
        <v>445728322</v>
      </c>
      <c r="R7" s="20">
        <v>889619381</v>
      </c>
      <c r="S7" s="20">
        <v>122994931</v>
      </c>
      <c r="T7" s="20">
        <v>1144678956</v>
      </c>
      <c r="U7" s="20">
        <v>518541490</v>
      </c>
      <c r="V7" s="20">
        <v>17887784712</v>
      </c>
      <c r="W7" s="20">
        <v>8771705820</v>
      </c>
      <c r="X7" s="20">
        <v>6386816353</v>
      </c>
      <c r="Y7" s="20">
        <v>17682747566</v>
      </c>
      <c r="Z7" s="20">
        <v>14037061705</v>
      </c>
      <c r="AA7" s="20">
        <v>28117619539</v>
      </c>
      <c r="AB7" s="20">
        <v>5425658433</v>
      </c>
      <c r="AC7" s="20">
        <v>109909806787</v>
      </c>
      <c r="AD7" s="20">
        <v>34658086475</v>
      </c>
      <c r="AE7" s="20">
        <v>2785303721</v>
      </c>
      <c r="AF7" s="20">
        <v>-311.01620000000003</v>
      </c>
      <c r="AG7" s="20">
        <v>-0.86639999999999995</v>
      </c>
      <c r="AH7" s="20">
        <v>-0.86160000000000003</v>
      </c>
      <c r="AI7" s="20">
        <v>-1.1531</v>
      </c>
      <c r="AJ7" s="20">
        <v>-30.180299999999999</v>
      </c>
      <c r="AK7" s="20">
        <v>-159.2431</v>
      </c>
      <c r="AL7" s="20">
        <v>-1.1658999999999999</v>
      </c>
      <c r="AM7" s="20">
        <v>-605.78890000000001</v>
      </c>
      <c r="AN7" s="20">
        <v>-73.005899999999997</v>
      </c>
      <c r="AO7" s="20">
        <v>-0.65539999999999998</v>
      </c>
      <c r="AP7" s="20">
        <v>-7.5484999999999998</v>
      </c>
      <c r="AQ7" s="20">
        <v>-7.7994000000000003</v>
      </c>
      <c r="AR7" s="20">
        <v>-5.2907000000000002</v>
      </c>
      <c r="AS7" s="20">
        <v>-11.0945</v>
      </c>
      <c r="AT7" s="20">
        <v>-12.5274</v>
      </c>
      <c r="AU7" s="20">
        <v>-5.4600999999999997</v>
      </c>
      <c r="AV7" s="20">
        <v>-12.4269</v>
      </c>
      <c r="AW7" s="20">
        <v>-8.6242000000000001</v>
      </c>
      <c r="AX7" s="20">
        <v>-3.1934999999999998</v>
      </c>
      <c r="AY7" s="20">
        <v>-9.9831000000000003</v>
      </c>
      <c r="AZ7" s="20">
        <v>27.446200000000001</v>
      </c>
      <c r="BA7" s="20">
        <v>3.4279999999999999</v>
      </c>
      <c r="BB7" s="20">
        <v>6.7751000000000001</v>
      </c>
      <c r="BC7" s="20">
        <v>5.9756</v>
      </c>
      <c r="BD7" s="20">
        <v>24.895299999999999</v>
      </c>
      <c r="BE7" s="20">
        <v>63.0824</v>
      </c>
      <c r="BF7" s="20">
        <v>6.0989000000000004</v>
      </c>
      <c r="BG7" s="20">
        <v>893.61249999999995</v>
      </c>
      <c r="BH7" s="20">
        <v>30.2776</v>
      </c>
      <c r="BI7" s="20">
        <v>5.3714000000000004</v>
      </c>
    </row>
    <row r="8" spans="1:61" x14ac:dyDescent="0.25">
      <c r="A8" s="23">
        <v>6</v>
      </c>
      <c r="B8" s="20">
        <v>3967.5970000000002</v>
      </c>
      <c r="C8" s="20">
        <v>10.3042</v>
      </c>
      <c r="D8" s="20">
        <v>15.912699999999999</v>
      </c>
      <c r="E8" s="20">
        <v>9.6775000000000002</v>
      </c>
      <c r="F8" s="20">
        <v>224.37260000000001</v>
      </c>
      <c r="G8" s="20">
        <v>2927.5898999999999</v>
      </c>
      <c r="H8" s="20">
        <v>8.5998999999999999</v>
      </c>
      <c r="I8" s="20">
        <v>7201.4777999999997</v>
      </c>
      <c r="J8" s="20">
        <v>2463.7653</v>
      </c>
      <c r="K8" s="20">
        <v>5.9762000000000004</v>
      </c>
      <c r="L8" s="20">
        <v>629558187</v>
      </c>
      <c r="M8" s="20">
        <v>1914815901</v>
      </c>
      <c r="N8" s="20">
        <v>553700039</v>
      </c>
      <c r="O8" s="20">
        <v>3082021735</v>
      </c>
      <c r="P8" s="20">
        <v>355101013</v>
      </c>
      <c r="Q8" s="20">
        <v>364758769</v>
      </c>
      <c r="R8" s="20">
        <v>727704351</v>
      </c>
      <c r="S8" s="20">
        <v>82661740</v>
      </c>
      <c r="T8" s="20">
        <v>905773135</v>
      </c>
      <c r="U8" s="20">
        <v>322675735</v>
      </c>
      <c r="V8" s="20">
        <v>17460711782</v>
      </c>
      <c r="W8" s="20">
        <v>6231688811</v>
      </c>
      <c r="X8" s="20">
        <v>3579967495</v>
      </c>
      <c r="Y8" s="20">
        <v>19062617201</v>
      </c>
      <c r="Z8" s="20">
        <v>8805926308</v>
      </c>
      <c r="AA8" s="20">
        <v>22887245631</v>
      </c>
      <c r="AB8" s="20">
        <v>4412007006</v>
      </c>
      <c r="AC8" s="20">
        <v>76846426616</v>
      </c>
      <c r="AD8" s="20">
        <v>28788400429</v>
      </c>
      <c r="AE8" s="20">
        <v>1737822500</v>
      </c>
      <c r="AF8" s="20">
        <v>158.36150000000001</v>
      </c>
      <c r="AG8" s="20">
        <v>6.1899999999999997E-2</v>
      </c>
      <c r="AH8" s="20">
        <v>0.48959999999999998</v>
      </c>
      <c r="AI8" s="20">
        <v>0.43680000000000002</v>
      </c>
      <c r="AJ8" s="20">
        <v>13.638299999999999</v>
      </c>
      <c r="AK8" s="20">
        <v>170.33250000000001</v>
      </c>
      <c r="AL8" s="20">
        <v>0.38400000000000001</v>
      </c>
      <c r="AM8" s="20">
        <v>782.99980000000005</v>
      </c>
      <c r="AN8" s="20">
        <v>250.72739999999999</v>
      </c>
      <c r="AO8" s="20">
        <v>6.6600000000000006E-2</v>
      </c>
      <c r="AP8" s="20">
        <v>4.1573000000000002</v>
      </c>
      <c r="AQ8" s="20">
        <v>0.60419999999999996</v>
      </c>
      <c r="AR8" s="20">
        <v>3.1745999999999999</v>
      </c>
      <c r="AS8" s="20">
        <v>4.7272999999999996</v>
      </c>
      <c r="AT8" s="20">
        <v>6.4718</v>
      </c>
      <c r="AU8" s="20">
        <v>6.1776</v>
      </c>
      <c r="AV8" s="20">
        <v>4.6745000000000001</v>
      </c>
      <c r="AW8" s="20">
        <v>12.199199999999999</v>
      </c>
      <c r="AX8" s="20">
        <v>11.329599999999999</v>
      </c>
      <c r="AY8" s="20">
        <v>1.1277999999999999</v>
      </c>
      <c r="AZ8" s="20">
        <v>27.7349</v>
      </c>
      <c r="BA8" s="20">
        <v>3.2545000000000002</v>
      </c>
      <c r="BB8" s="20">
        <v>6.4654999999999996</v>
      </c>
      <c r="BC8" s="20">
        <v>6.1851000000000003</v>
      </c>
      <c r="BD8" s="20">
        <v>24.798400000000001</v>
      </c>
      <c r="BE8" s="20">
        <v>62.746299999999998</v>
      </c>
      <c r="BF8" s="20">
        <v>6.0629</v>
      </c>
      <c r="BG8" s="20">
        <v>929.64930000000004</v>
      </c>
      <c r="BH8" s="20">
        <v>31.783200000000001</v>
      </c>
      <c r="BI8" s="20">
        <v>5.3856999999999999</v>
      </c>
    </row>
    <row r="9" spans="1:61" x14ac:dyDescent="0.25">
      <c r="A9" s="23">
        <v>7</v>
      </c>
      <c r="B9" s="20">
        <v>4103.1315999999997</v>
      </c>
      <c r="C9" s="20">
        <v>10.520899999999999</v>
      </c>
      <c r="D9" s="20">
        <v>15.6189</v>
      </c>
      <c r="E9" s="20">
        <v>9.3162000000000003</v>
      </c>
      <c r="F9" s="20">
        <v>229.91229999999999</v>
      </c>
      <c r="G9" s="20">
        <v>2969.2858999999999</v>
      </c>
      <c r="H9" s="20">
        <v>8.0786999999999995</v>
      </c>
      <c r="I9" s="20">
        <v>7118.0460000000003</v>
      </c>
      <c r="J9" s="20">
        <v>2300.7925</v>
      </c>
      <c r="K9" s="20">
        <v>5.9207000000000001</v>
      </c>
      <c r="L9" s="20">
        <v>953324336</v>
      </c>
      <c r="M9" s="20">
        <v>3649762568</v>
      </c>
      <c r="N9" s="20">
        <v>571330743</v>
      </c>
      <c r="O9" s="20">
        <v>1833535593</v>
      </c>
      <c r="P9" s="20">
        <v>516348997</v>
      </c>
      <c r="Q9" s="20">
        <v>331628315</v>
      </c>
      <c r="R9" s="20">
        <v>519292201</v>
      </c>
      <c r="S9" s="20">
        <v>83398031</v>
      </c>
      <c r="T9" s="20">
        <v>1005350565</v>
      </c>
      <c r="U9" s="20">
        <v>356750093</v>
      </c>
      <c r="V9" s="20">
        <v>28195769464</v>
      </c>
      <c r="W9" s="20">
        <v>12506965320</v>
      </c>
      <c r="X9" s="20">
        <v>3648760910</v>
      </c>
      <c r="Y9" s="20">
        <v>11101560943</v>
      </c>
      <c r="Z9" s="20">
        <v>13031457345</v>
      </c>
      <c r="AA9" s="20">
        <v>22289196422</v>
      </c>
      <c r="AB9" s="20">
        <v>3180206279</v>
      </c>
      <c r="AC9" s="20">
        <v>81569337732</v>
      </c>
      <c r="AD9" s="20">
        <v>33064840795</v>
      </c>
      <c r="AE9" s="20">
        <v>1920666775</v>
      </c>
      <c r="AF9" s="20">
        <v>135.53460000000001</v>
      </c>
      <c r="AG9" s="20">
        <v>0.21659999999999999</v>
      </c>
      <c r="AH9" s="20">
        <v>-0.29380000000000001</v>
      </c>
      <c r="AI9" s="20">
        <v>-0.36130000000000001</v>
      </c>
      <c r="AJ9" s="20">
        <v>5.5396999999999998</v>
      </c>
      <c r="AK9" s="20">
        <v>41.695999999999998</v>
      </c>
      <c r="AL9" s="20">
        <v>-0.5212</v>
      </c>
      <c r="AM9" s="20">
        <v>-83.431799999999996</v>
      </c>
      <c r="AN9" s="20">
        <v>-162.97280000000001</v>
      </c>
      <c r="AO9" s="20">
        <v>-5.5500000000000001E-2</v>
      </c>
      <c r="AP9" s="20">
        <v>3.4159999999999999</v>
      </c>
      <c r="AQ9" s="20">
        <v>2.1021000000000001</v>
      </c>
      <c r="AR9" s="20">
        <v>-1.8462000000000001</v>
      </c>
      <c r="AS9" s="20">
        <v>-3.7338</v>
      </c>
      <c r="AT9" s="20">
        <v>2.4689999999999999</v>
      </c>
      <c r="AU9" s="20">
        <v>1.4241999999999999</v>
      </c>
      <c r="AV9" s="20">
        <v>-6.0606</v>
      </c>
      <c r="AW9" s="20">
        <v>-1.1585000000000001</v>
      </c>
      <c r="AX9" s="20">
        <v>-6.6147999999999998</v>
      </c>
      <c r="AY9" s="20">
        <v>-0.9294</v>
      </c>
      <c r="AZ9" s="20">
        <v>29.5763</v>
      </c>
      <c r="BA9" s="20">
        <v>3.4268000000000001</v>
      </c>
      <c r="BB9" s="20">
        <v>6.3864000000000001</v>
      </c>
      <c r="BC9" s="20">
        <v>6.0547000000000004</v>
      </c>
      <c r="BD9" s="20">
        <v>25.2377</v>
      </c>
      <c r="BE9" s="20">
        <v>67.211399999999998</v>
      </c>
      <c r="BF9" s="20">
        <v>6.1241000000000003</v>
      </c>
      <c r="BG9" s="20">
        <v>978.07270000000005</v>
      </c>
      <c r="BH9" s="20">
        <v>32.8889</v>
      </c>
      <c r="BI9" s="20">
        <v>5.3837999999999999</v>
      </c>
    </row>
    <row r="10" spans="1:61" x14ac:dyDescent="0.25">
      <c r="A10" s="23">
        <v>8</v>
      </c>
      <c r="B10" s="20">
        <v>3829.0275000000001</v>
      </c>
      <c r="C10" s="20">
        <v>9.9639000000000006</v>
      </c>
      <c r="D10" s="20">
        <v>14.2235</v>
      </c>
      <c r="E10" s="20">
        <v>9.1905000000000001</v>
      </c>
      <c r="F10" s="20">
        <v>232.1337</v>
      </c>
      <c r="G10" s="20">
        <v>3550.8117000000002</v>
      </c>
      <c r="H10" s="20">
        <v>6.9539999999999997</v>
      </c>
      <c r="I10" s="20">
        <v>8357.8125999999993</v>
      </c>
      <c r="J10" s="20">
        <v>2112.7469000000001</v>
      </c>
      <c r="K10" s="20">
        <v>5.7350000000000003</v>
      </c>
      <c r="L10" s="20">
        <v>865955735</v>
      </c>
      <c r="M10" s="20">
        <v>3732902577</v>
      </c>
      <c r="N10" s="20">
        <v>541637693</v>
      </c>
      <c r="O10" s="20">
        <v>2960722807</v>
      </c>
      <c r="P10" s="20">
        <v>553697208</v>
      </c>
      <c r="Q10" s="20">
        <v>411467210</v>
      </c>
      <c r="R10" s="20">
        <v>802449197</v>
      </c>
      <c r="S10" s="20">
        <v>85249029</v>
      </c>
      <c r="T10" s="20">
        <v>1556611456</v>
      </c>
      <c r="U10" s="20">
        <v>458552230</v>
      </c>
      <c r="V10" s="20">
        <v>23369270602</v>
      </c>
      <c r="W10" s="20">
        <v>12425204424</v>
      </c>
      <c r="X10" s="20">
        <v>3215848694</v>
      </c>
      <c r="Y10" s="20">
        <v>17158690167</v>
      </c>
      <c r="Z10" s="20">
        <v>13558956621</v>
      </c>
      <c r="AA10" s="20">
        <v>29389915249</v>
      </c>
      <c r="AB10" s="20">
        <v>4194348942</v>
      </c>
      <c r="AC10" s="20">
        <v>88597139045</v>
      </c>
      <c r="AD10" s="20">
        <v>44393855901</v>
      </c>
      <c r="AE10" s="20">
        <v>2356142502</v>
      </c>
      <c r="AF10" s="20">
        <v>-274.10419999999999</v>
      </c>
      <c r="AG10" s="20">
        <v>-0.55700000000000005</v>
      </c>
      <c r="AH10" s="20">
        <v>-1.3954</v>
      </c>
      <c r="AI10" s="20">
        <v>-0.12570000000000001</v>
      </c>
      <c r="AJ10" s="20">
        <v>2.2214</v>
      </c>
      <c r="AK10" s="20">
        <v>581.5258</v>
      </c>
      <c r="AL10" s="20">
        <v>-1.1247</v>
      </c>
      <c r="AM10" s="20">
        <v>1239.7665999999999</v>
      </c>
      <c r="AN10" s="20">
        <v>-188.0455</v>
      </c>
      <c r="AO10" s="20">
        <v>-0.1857</v>
      </c>
      <c r="AP10" s="20">
        <v>-6.6803999999999997</v>
      </c>
      <c r="AQ10" s="20">
        <v>-5.2941000000000003</v>
      </c>
      <c r="AR10" s="20">
        <v>-8.9342000000000006</v>
      </c>
      <c r="AS10" s="20">
        <v>-1.3491</v>
      </c>
      <c r="AT10" s="20">
        <v>0.96619999999999995</v>
      </c>
      <c r="AU10" s="20">
        <v>19.584700000000002</v>
      </c>
      <c r="AV10" s="20">
        <v>-13.921900000000001</v>
      </c>
      <c r="AW10" s="20">
        <v>17.417200000000001</v>
      </c>
      <c r="AX10" s="20">
        <v>-8.1730999999999998</v>
      </c>
      <c r="AY10" s="20">
        <v>-3.1362999999999999</v>
      </c>
      <c r="AZ10" s="20">
        <v>26.986699999999999</v>
      </c>
      <c r="BA10" s="20">
        <v>3.3285999999999998</v>
      </c>
      <c r="BB10" s="20">
        <v>5.9372999999999996</v>
      </c>
      <c r="BC10" s="20">
        <v>5.7953999999999999</v>
      </c>
      <c r="BD10" s="20">
        <v>24.488</v>
      </c>
      <c r="BE10" s="20">
        <v>71.427099999999996</v>
      </c>
      <c r="BF10" s="20">
        <v>5.2268999999999997</v>
      </c>
      <c r="BG10" s="20">
        <v>1039.2745</v>
      </c>
      <c r="BH10" s="20">
        <v>28.519500000000001</v>
      </c>
      <c r="BI10" s="20">
        <v>5.1382000000000003</v>
      </c>
    </row>
    <row r="11" spans="1:61" x14ac:dyDescent="0.25">
      <c r="A11" s="23">
        <v>9</v>
      </c>
      <c r="B11" s="20">
        <v>3843.8687</v>
      </c>
      <c r="C11" s="20">
        <v>11.016</v>
      </c>
      <c r="D11" s="20">
        <v>14.468299999999999</v>
      </c>
      <c r="E11" s="20">
        <v>9.4419000000000004</v>
      </c>
      <c r="F11" s="20">
        <v>220.10130000000001</v>
      </c>
      <c r="G11" s="20">
        <v>3578.7568999999999</v>
      </c>
      <c r="H11" s="20">
        <v>7.1048999999999998</v>
      </c>
      <c r="I11" s="20">
        <v>8416.3611999999994</v>
      </c>
      <c r="J11" s="20">
        <v>2103.1603</v>
      </c>
      <c r="K11" s="20">
        <v>5.6449999999999996</v>
      </c>
      <c r="L11" s="20">
        <v>966977872</v>
      </c>
      <c r="M11" s="20">
        <v>5880527189</v>
      </c>
      <c r="N11" s="20">
        <v>611248805</v>
      </c>
      <c r="O11" s="20">
        <v>3428745045</v>
      </c>
      <c r="P11" s="20">
        <v>518111698</v>
      </c>
      <c r="Q11" s="20">
        <v>355838878</v>
      </c>
      <c r="R11" s="20">
        <v>731991730</v>
      </c>
      <c r="S11" s="20">
        <v>68700474</v>
      </c>
      <c r="T11" s="20">
        <v>1074843744</v>
      </c>
      <c r="U11" s="20">
        <v>319872316</v>
      </c>
      <c r="V11" s="20">
        <v>25776209985</v>
      </c>
      <c r="W11" s="20">
        <v>21501904206</v>
      </c>
      <c r="X11" s="20">
        <v>3724221514</v>
      </c>
      <c r="Y11" s="20">
        <v>21629231222</v>
      </c>
      <c r="Z11" s="20">
        <v>12851313708</v>
      </c>
      <c r="AA11" s="20">
        <v>28509782069</v>
      </c>
      <c r="AB11" s="20">
        <v>3931046001</v>
      </c>
      <c r="AC11" s="20">
        <v>77838696440</v>
      </c>
      <c r="AD11" s="20">
        <v>31149366689</v>
      </c>
      <c r="AE11" s="20">
        <v>1665876584</v>
      </c>
      <c r="AF11" s="20">
        <v>14.841200000000001</v>
      </c>
      <c r="AG11" s="20">
        <v>1.0521</v>
      </c>
      <c r="AH11" s="20">
        <v>0.24479999999999999</v>
      </c>
      <c r="AI11" s="20">
        <v>0.25140000000000001</v>
      </c>
      <c r="AJ11" s="20">
        <v>-12.032400000000001</v>
      </c>
      <c r="AK11" s="20">
        <v>27.9452</v>
      </c>
      <c r="AL11" s="20">
        <v>0.15090000000000001</v>
      </c>
      <c r="AM11" s="20">
        <v>58.5486</v>
      </c>
      <c r="AN11" s="20">
        <v>-9.5866000000000007</v>
      </c>
      <c r="AO11" s="20">
        <v>-0.09</v>
      </c>
      <c r="AP11" s="20">
        <v>0.3876</v>
      </c>
      <c r="AQ11" s="20">
        <v>10.558999999999999</v>
      </c>
      <c r="AR11" s="20">
        <v>1.7212000000000001</v>
      </c>
      <c r="AS11" s="20">
        <v>2.7349999999999999</v>
      </c>
      <c r="AT11" s="20">
        <v>-5.1833999999999998</v>
      </c>
      <c r="AU11" s="20">
        <v>0.78700000000000003</v>
      </c>
      <c r="AV11" s="20">
        <v>2.1696</v>
      </c>
      <c r="AW11" s="20">
        <v>0.70050000000000001</v>
      </c>
      <c r="AX11" s="20">
        <v>-0.45379999999999998</v>
      </c>
      <c r="AY11" s="20">
        <v>-1.5686</v>
      </c>
      <c r="AZ11" s="20">
        <v>26.656500000000001</v>
      </c>
      <c r="BA11" s="20">
        <v>3.6564999999999999</v>
      </c>
      <c r="BB11" s="20">
        <v>6.0928000000000004</v>
      </c>
      <c r="BC11" s="20">
        <v>6.3082000000000003</v>
      </c>
      <c r="BD11" s="20">
        <v>24.804099999999998</v>
      </c>
      <c r="BE11" s="20">
        <v>80.119900000000001</v>
      </c>
      <c r="BF11" s="20">
        <v>5.3703000000000003</v>
      </c>
      <c r="BG11" s="20">
        <v>1133.0154</v>
      </c>
      <c r="BH11" s="20">
        <v>28.980399999999999</v>
      </c>
      <c r="BI11" s="20">
        <v>5.2079000000000004</v>
      </c>
    </row>
    <row r="12" spans="1:61" x14ac:dyDescent="0.25">
      <c r="A12" s="23">
        <v>10</v>
      </c>
      <c r="B12" s="20">
        <v>3937.3681999999999</v>
      </c>
      <c r="C12" s="20">
        <v>10.1805</v>
      </c>
      <c r="D12" s="20">
        <v>14.199</v>
      </c>
      <c r="E12" s="20">
        <v>9.6461000000000006</v>
      </c>
      <c r="F12" s="20">
        <v>217.50970000000001</v>
      </c>
      <c r="G12" s="20">
        <v>4031.2026000000001</v>
      </c>
      <c r="H12" s="20">
        <v>7.1048999999999998</v>
      </c>
      <c r="I12" s="20">
        <v>8635.9917000000005</v>
      </c>
      <c r="J12" s="20">
        <v>2138.5571</v>
      </c>
      <c r="K12" s="20">
        <v>5.4875999999999996</v>
      </c>
      <c r="L12" s="20">
        <v>1160658234</v>
      </c>
      <c r="M12" s="20">
        <v>1899842367</v>
      </c>
      <c r="N12" s="20">
        <v>415104126</v>
      </c>
      <c r="O12" s="20">
        <v>1838949571</v>
      </c>
      <c r="P12" s="20">
        <v>264958312</v>
      </c>
      <c r="Q12" s="20">
        <v>323792750</v>
      </c>
      <c r="R12" s="20">
        <v>455265212</v>
      </c>
      <c r="S12" s="20">
        <v>53916485</v>
      </c>
      <c r="T12" s="20">
        <v>806348973</v>
      </c>
      <c r="U12" s="20">
        <v>165720254</v>
      </c>
      <c r="V12" s="20">
        <v>31323733366</v>
      </c>
      <c r="W12" s="20">
        <v>6548300369</v>
      </c>
      <c r="X12" s="20">
        <v>2439799276</v>
      </c>
      <c r="Y12" s="20">
        <v>11214893399</v>
      </c>
      <c r="Z12" s="20">
        <v>6253779779</v>
      </c>
      <c r="AA12" s="20">
        <v>27473280422</v>
      </c>
      <c r="AB12" s="20">
        <v>2410125349</v>
      </c>
      <c r="AC12" s="20">
        <v>63118394120</v>
      </c>
      <c r="AD12" s="20">
        <v>22710005776</v>
      </c>
      <c r="AE12" s="20">
        <v>828034660</v>
      </c>
      <c r="AF12" s="20">
        <v>93.499499999999998</v>
      </c>
      <c r="AG12" s="20">
        <v>-0.83550000000000002</v>
      </c>
      <c r="AH12" s="20">
        <v>-0.26929999999999998</v>
      </c>
      <c r="AI12" s="20">
        <v>0.20419999999999999</v>
      </c>
      <c r="AJ12" s="20">
        <v>-2.5916000000000001</v>
      </c>
      <c r="AK12" s="20">
        <v>452.44569999999999</v>
      </c>
      <c r="AL12" s="20">
        <v>0</v>
      </c>
      <c r="AM12" s="20">
        <v>219.63040000000001</v>
      </c>
      <c r="AN12" s="20">
        <v>35.396799999999999</v>
      </c>
      <c r="AO12" s="20">
        <v>-0.15740000000000001</v>
      </c>
      <c r="AP12" s="20">
        <v>2.4323999999999999</v>
      </c>
      <c r="AQ12" s="20">
        <v>-7.5842999999999998</v>
      </c>
      <c r="AR12" s="20">
        <v>-1.8613</v>
      </c>
      <c r="AS12" s="20">
        <v>2.1631</v>
      </c>
      <c r="AT12" s="20">
        <v>-1.1775</v>
      </c>
      <c r="AU12" s="20">
        <v>12.6425</v>
      </c>
      <c r="AV12" s="20">
        <v>0</v>
      </c>
      <c r="AW12" s="20">
        <v>2.6095999999999999</v>
      </c>
      <c r="AX12" s="20">
        <v>1.6830000000000001</v>
      </c>
      <c r="AY12" s="20">
        <v>-2.7888000000000002</v>
      </c>
      <c r="AZ12" s="20">
        <v>26.9879</v>
      </c>
      <c r="BA12" s="20">
        <v>3.4468000000000001</v>
      </c>
      <c r="BB12" s="20">
        <v>5.8776000000000002</v>
      </c>
      <c r="BC12" s="20">
        <v>6.0984999999999996</v>
      </c>
      <c r="BD12" s="20">
        <v>23.602900000000002</v>
      </c>
      <c r="BE12" s="20">
        <v>84.848299999999995</v>
      </c>
      <c r="BF12" s="20">
        <v>5.2938999999999998</v>
      </c>
      <c r="BG12" s="20">
        <v>1170.6696999999999</v>
      </c>
      <c r="BH12" s="20">
        <v>28.164000000000001</v>
      </c>
      <c r="BI12" s="20">
        <v>4.9965999999999999</v>
      </c>
    </row>
    <row r="13" spans="1:61" x14ac:dyDescent="0.25">
      <c r="A13" s="23">
        <v>11</v>
      </c>
      <c r="B13" s="20">
        <v>4111.0101000000004</v>
      </c>
      <c r="C13" s="20">
        <v>11.882400000000001</v>
      </c>
      <c r="D13" s="20">
        <v>13.3911</v>
      </c>
      <c r="E13" s="20">
        <v>8.9705999999999992</v>
      </c>
      <c r="F13" s="20">
        <v>215.19569999999999</v>
      </c>
      <c r="G13" s="20">
        <v>3810.3026</v>
      </c>
      <c r="H13" s="20">
        <v>7.0225999999999997</v>
      </c>
      <c r="I13" s="20">
        <v>8262.6712000000007</v>
      </c>
      <c r="J13" s="20">
        <v>2145.194</v>
      </c>
      <c r="K13" s="20">
        <v>5.2626999999999997</v>
      </c>
      <c r="L13" s="20">
        <v>1185824118</v>
      </c>
      <c r="M13" s="20">
        <v>4391788873</v>
      </c>
      <c r="N13" s="20">
        <v>1684150811</v>
      </c>
      <c r="O13" s="20">
        <v>1553905747</v>
      </c>
      <c r="P13" s="20">
        <v>368234671</v>
      </c>
      <c r="Q13" s="20">
        <v>410804895</v>
      </c>
      <c r="R13" s="20">
        <v>675367788</v>
      </c>
      <c r="S13" s="20">
        <v>57035014</v>
      </c>
      <c r="T13" s="20">
        <v>905549980</v>
      </c>
      <c r="U13" s="20">
        <v>199349832</v>
      </c>
      <c r="V13" s="20">
        <v>32125549370</v>
      </c>
      <c r="W13" s="20">
        <v>15687542711</v>
      </c>
      <c r="X13" s="20">
        <v>9279987548</v>
      </c>
      <c r="Y13" s="20">
        <v>9211654544</v>
      </c>
      <c r="Z13" s="20">
        <v>8572957964</v>
      </c>
      <c r="AA13" s="20">
        <v>37252217105</v>
      </c>
      <c r="AB13" s="20">
        <v>3572709149</v>
      </c>
      <c r="AC13" s="20">
        <v>68097823672</v>
      </c>
      <c r="AD13" s="20">
        <v>26610067152</v>
      </c>
      <c r="AE13" s="20">
        <v>950298763</v>
      </c>
      <c r="AF13" s="20">
        <v>173.64189999999999</v>
      </c>
      <c r="AG13" s="20">
        <v>1.7019</v>
      </c>
      <c r="AH13" s="20">
        <v>-0.80789999999999995</v>
      </c>
      <c r="AI13" s="20">
        <v>-0.67549999999999999</v>
      </c>
      <c r="AJ13" s="20">
        <v>-2.3138999999999998</v>
      </c>
      <c r="AK13" s="20">
        <v>-220.9</v>
      </c>
      <c r="AL13" s="20">
        <v>-8.2299999999999998E-2</v>
      </c>
      <c r="AM13" s="20">
        <v>-373.32049999999998</v>
      </c>
      <c r="AN13" s="20">
        <v>6.6368999999999998</v>
      </c>
      <c r="AO13" s="20">
        <v>-0.22489999999999999</v>
      </c>
      <c r="AP13" s="20">
        <v>4.4100999999999999</v>
      </c>
      <c r="AQ13" s="20">
        <v>16.717300000000002</v>
      </c>
      <c r="AR13" s="20">
        <v>-5.6897000000000002</v>
      </c>
      <c r="AS13" s="20">
        <v>-7.0033000000000003</v>
      </c>
      <c r="AT13" s="20">
        <v>-1.0638000000000001</v>
      </c>
      <c r="AU13" s="20">
        <v>-5.4798</v>
      </c>
      <c r="AV13" s="20">
        <v>-1.1583000000000001</v>
      </c>
      <c r="AW13" s="20">
        <v>-4.3228</v>
      </c>
      <c r="AX13" s="20">
        <v>0.31030000000000002</v>
      </c>
      <c r="AY13" s="20">
        <v>-4.0983999999999998</v>
      </c>
      <c r="AZ13" s="20">
        <v>27.0913</v>
      </c>
      <c r="BA13" s="20">
        <v>3.5720000000000001</v>
      </c>
      <c r="BB13" s="20">
        <v>5.5102000000000002</v>
      </c>
      <c r="BC13" s="20">
        <v>5.9280999999999997</v>
      </c>
      <c r="BD13" s="20">
        <v>23.281199999999998</v>
      </c>
      <c r="BE13" s="20">
        <v>90.680999999999997</v>
      </c>
      <c r="BF13" s="20">
        <v>5.29</v>
      </c>
      <c r="BG13" s="20">
        <v>1193.9652000000001</v>
      </c>
      <c r="BH13" s="20">
        <v>29.3855</v>
      </c>
      <c r="BI13" s="20">
        <v>4.7670000000000003</v>
      </c>
    </row>
    <row r="14" spans="1:61" x14ac:dyDescent="0.25">
      <c r="A14" s="23">
        <v>12</v>
      </c>
      <c r="B14" s="20">
        <v>4775.8954999999996</v>
      </c>
      <c r="C14" s="20">
        <v>13.831799999999999</v>
      </c>
      <c r="D14" s="20">
        <v>14.052099999999999</v>
      </c>
      <c r="E14" s="20">
        <v>9.2533999999999992</v>
      </c>
      <c r="F14" s="20">
        <v>220.7492</v>
      </c>
      <c r="G14" s="20">
        <v>3882.1617000000001</v>
      </c>
      <c r="H14" s="20">
        <v>7.9690000000000003</v>
      </c>
      <c r="I14" s="20">
        <v>8657.8742000000002</v>
      </c>
      <c r="J14" s="20">
        <v>2281.6192000000001</v>
      </c>
      <c r="K14" s="20">
        <v>5.6001000000000003</v>
      </c>
      <c r="L14" s="20">
        <v>1891028550</v>
      </c>
      <c r="M14" s="20">
        <v>8259416163</v>
      </c>
      <c r="N14" s="20">
        <v>1938143440</v>
      </c>
      <c r="O14" s="20">
        <v>1857991064</v>
      </c>
      <c r="P14" s="20">
        <v>416144691</v>
      </c>
      <c r="Q14" s="20">
        <v>407320915</v>
      </c>
      <c r="R14" s="20">
        <v>874633699</v>
      </c>
      <c r="S14" s="20">
        <v>59679279</v>
      </c>
      <c r="T14" s="20">
        <v>799485314</v>
      </c>
      <c r="U14" s="20">
        <v>329857963</v>
      </c>
      <c r="V14" s="20">
        <v>55902212381</v>
      </c>
      <c r="W14" s="20">
        <v>35270703352</v>
      </c>
      <c r="X14" s="20">
        <v>10891962024</v>
      </c>
      <c r="Y14" s="20">
        <v>10709215966</v>
      </c>
      <c r="Z14" s="20">
        <v>9786229461</v>
      </c>
      <c r="AA14" s="20">
        <v>34583116544</v>
      </c>
      <c r="AB14" s="20">
        <v>4738205814</v>
      </c>
      <c r="AC14" s="20">
        <v>68730971183</v>
      </c>
      <c r="AD14" s="20">
        <v>24253330572</v>
      </c>
      <c r="AE14" s="20">
        <v>1615823010</v>
      </c>
      <c r="AF14" s="20">
        <v>664.8854</v>
      </c>
      <c r="AG14" s="20">
        <v>1.9495</v>
      </c>
      <c r="AH14" s="20">
        <v>0.66100000000000003</v>
      </c>
      <c r="AI14" s="20">
        <v>0.2828</v>
      </c>
      <c r="AJ14" s="20">
        <v>5.5533999999999999</v>
      </c>
      <c r="AK14" s="20">
        <v>71.858999999999995</v>
      </c>
      <c r="AL14" s="20">
        <v>0.94640000000000002</v>
      </c>
      <c r="AM14" s="20">
        <v>395.20310000000001</v>
      </c>
      <c r="AN14" s="20">
        <v>136.42519999999999</v>
      </c>
      <c r="AO14" s="20">
        <v>0.33739999999999998</v>
      </c>
      <c r="AP14" s="20">
        <v>16.173300000000001</v>
      </c>
      <c r="AQ14" s="20">
        <v>16.406300000000002</v>
      </c>
      <c r="AR14" s="20">
        <v>4.9359999999999999</v>
      </c>
      <c r="AS14" s="20">
        <v>3.1524000000000001</v>
      </c>
      <c r="AT14" s="20">
        <v>2.5806</v>
      </c>
      <c r="AU14" s="20">
        <v>1.8858999999999999</v>
      </c>
      <c r="AV14" s="20">
        <v>13.476599999999999</v>
      </c>
      <c r="AW14" s="20">
        <v>4.7830000000000004</v>
      </c>
      <c r="AX14" s="20">
        <v>6.3596000000000004</v>
      </c>
      <c r="AY14" s="20">
        <v>6.4103000000000003</v>
      </c>
      <c r="AZ14" s="20">
        <v>29.561800000000002</v>
      </c>
      <c r="BA14" s="20">
        <v>4.2704000000000004</v>
      </c>
      <c r="BB14" s="20">
        <v>5.6197999999999997</v>
      </c>
      <c r="BC14" s="20">
        <v>5.7638999999999996</v>
      </c>
      <c r="BD14" s="20">
        <v>23.516400000000001</v>
      </c>
      <c r="BE14" s="20">
        <v>84.903899999999993</v>
      </c>
      <c r="BF14" s="20">
        <v>5.4173999999999998</v>
      </c>
      <c r="BG14" s="20">
        <v>1151.6723</v>
      </c>
      <c r="BH14" s="20">
        <v>30.336200000000002</v>
      </c>
      <c r="BI14" s="20">
        <v>4.8985000000000003</v>
      </c>
    </row>
    <row r="15" spans="1:61" x14ac:dyDescent="0.25">
      <c r="A15" s="23">
        <v>13</v>
      </c>
      <c r="B15" s="20">
        <v>4300.9773999999998</v>
      </c>
      <c r="C15" s="20">
        <v>15.657500000000001</v>
      </c>
      <c r="D15" s="20">
        <v>13.293200000000001</v>
      </c>
      <c r="E15" s="20">
        <v>8.8763000000000005</v>
      </c>
      <c r="F15" s="20">
        <v>209.27209999999999</v>
      </c>
      <c r="G15" s="20">
        <v>3903.0095999999999</v>
      </c>
      <c r="H15" s="20">
        <v>6.9951999999999996</v>
      </c>
      <c r="I15" s="20">
        <v>7704.9957999999997</v>
      </c>
      <c r="J15" s="20">
        <v>2259.4962</v>
      </c>
      <c r="K15" s="20">
        <v>5.4539</v>
      </c>
      <c r="L15" s="20">
        <v>1156890257</v>
      </c>
      <c r="M15" s="20">
        <v>6021468950</v>
      </c>
      <c r="N15" s="20">
        <v>1258410275</v>
      </c>
      <c r="O15" s="20">
        <v>2478120294</v>
      </c>
      <c r="P15" s="20">
        <v>471155198</v>
      </c>
      <c r="Q15" s="20">
        <v>375188427</v>
      </c>
      <c r="R15" s="20">
        <v>927817690</v>
      </c>
      <c r="S15" s="20">
        <v>79236403</v>
      </c>
      <c r="T15" s="20">
        <v>687684090</v>
      </c>
      <c r="U15" s="20">
        <v>290311105</v>
      </c>
      <c r="V15" s="20">
        <v>35849950263</v>
      </c>
      <c r="W15" s="20">
        <v>29099590705</v>
      </c>
      <c r="X15" s="20">
        <v>7201990177</v>
      </c>
      <c r="Y15" s="20">
        <v>14862933282</v>
      </c>
      <c r="Z15" s="20">
        <v>11375584627</v>
      </c>
      <c r="AA15" s="20">
        <v>32870629464</v>
      </c>
      <c r="AB15" s="20">
        <v>5119745776</v>
      </c>
      <c r="AC15" s="20">
        <v>87086350874</v>
      </c>
      <c r="AD15" s="20">
        <v>22138092560</v>
      </c>
      <c r="AE15" s="20">
        <v>1469258545</v>
      </c>
      <c r="AF15" s="20">
        <v>-474.91809999999998</v>
      </c>
      <c r="AG15" s="20">
        <v>1.8257000000000001</v>
      </c>
      <c r="AH15" s="20">
        <v>-0.75890000000000002</v>
      </c>
      <c r="AI15" s="20">
        <v>-0.377</v>
      </c>
      <c r="AJ15" s="20">
        <v>-11.4771</v>
      </c>
      <c r="AK15" s="20">
        <v>20.847999999999999</v>
      </c>
      <c r="AL15" s="20">
        <v>-0.9738</v>
      </c>
      <c r="AM15" s="20">
        <v>-952.87850000000003</v>
      </c>
      <c r="AN15" s="20">
        <v>-22.123000000000001</v>
      </c>
      <c r="AO15" s="20">
        <v>-0.1462</v>
      </c>
      <c r="AP15" s="20">
        <v>-9.9441000000000006</v>
      </c>
      <c r="AQ15" s="20">
        <v>13.1991</v>
      </c>
      <c r="AR15" s="20">
        <v>-5.4006999999999996</v>
      </c>
      <c r="AS15" s="20">
        <v>-4.0747</v>
      </c>
      <c r="AT15" s="20">
        <v>-5.1992000000000003</v>
      </c>
      <c r="AU15" s="20">
        <v>0.53700000000000003</v>
      </c>
      <c r="AV15" s="20">
        <v>-12.2203</v>
      </c>
      <c r="AW15" s="20">
        <v>-11.0059</v>
      </c>
      <c r="AX15" s="20">
        <v>-0.96960000000000002</v>
      </c>
      <c r="AY15" s="20">
        <v>-2.6103999999999998</v>
      </c>
      <c r="AZ15" s="20">
        <v>30.988199999999999</v>
      </c>
      <c r="BA15" s="20">
        <v>4.8326000000000002</v>
      </c>
      <c r="BB15" s="20">
        <v>5.7230999999999996</v>
      </c>
      <c r="BC15" s="20">
        <v>5.9977</v>
      </c>
      <c r="BD15" s="20">
        <v>24.143999999999998</v>
      </c>
      <c r="BE15" s="20">
        <v>87.611000000000004</v>
      </c>
      <c r="BF15" s="20">
        <v>5.5180999999999996</v>
      </c>
      <c r="BG15" s="20">
        <v>1099.07</v>
      </c>
      <c r="BH15" s="20">
        <v>32.1922</v>
      </c>
      <c r="BI15" s="20">
        <v>5.0609999999999999</v>
      </c>
    </row>
    <row r="16" spans="1:61" x14ac:dyDescent="0.25">
      <c r="A16" s="23">
        <v>14</v>
      </c>
      <c r="B16" s="20">
        <v>4391.5086000000001</v>
      </c>
      <c r="C16" s="20">
        <v>18.194900000000001</v>
      </c>
      <c r="D16" s="20">
        <v>12.7301</v>
      </c>
      <c r="E16" s="20">
        <v>8.6091999999999995</v>
      </c>
      <c r="F16" s="20">
        <v>205.56979999999999</v>
      </c>
      <c r="G16" s="20">
        <v>3730.0156999999999</v>
      </c>
      <c r="H16" s="20">
        <v>6.2271000000000001</v>
      </c>
      <c r="I16" s="20">
        <v>7735.7338</v>
      </c>
      <c r="J16" s="20">
        <v>2131.9202</v>
      </c>
      <c r="K16" s="20">
        <v>5.0490000000000004</v>
      </c>
      <c r="L16" s="20">
        <v>1902004584</v>
      </c>
      <c r="M16" s="20">
        <v>14034953655</v>
      </c>
      <c r="N16" s="20">
        <v>1485750446</v>
      </c>
      <c r="O16" s="20">
        <v>4016701952</v>
      </c>
      <c r="P16" s="20">
        <v>591268788</v>
      </c>
      <c r="Q16" s="20">
        <v>465733830</v>
      </c>
      <c r="R16" s="20">
        <v>1259675888</v>
      </c>
      <c r="S16" s="20">
        <v>84368612</v>
      </c>
      <c r="T16" s="20">
        <v>1198260557</v>
      </c>
      <c r="U16" s="20">
        <v>470228204</v>
      </c>
      <c r="V16" s="20">
        <v>55266151082</v>
      </c>
      <c r="W16" s="20">
        <v>84767694993</v>
      </c>
      <c r="X16" s="20">
        <v>7736449932</v>
      </c>
      <c r="Y16" s="20">
        <v>22244912918</v>
      </c>
      <c r="Z16" s="20">
        <v>13033586452</v>
      </c>
      <c r="AA16" s="20">
        <v>41277762447</v>
      </c>
      <c r="AB16" s="20">
        <v>5960533179</v>
      </c>
      <c r="AC16" s="20">
        <v>89960481343</v>
      </c>
      <c r="AD16" s="20">
        <v>35698179894</v>
      </c>
      <c r="AE16" s="20">
        <v>2176655994</v>
      </c>
      <c r="AF16" s="20">
        <v>90.531300000000002</v>
      </c>
      <c r="AG16" s="20">
        <v>2.5373999999999999</v>
      </c>
      <c r="AH16" s="20">
        <v>-0.56310000000000004</v>
      </c>
      <c r="AI16" s="20">
        <v>-0.2671</v>
      </c>
      <c r="AJ16" s="20">
        <v>-3.7023000000000001</v>
      </c>
      <c r="AK16" s="20">
        <v>-172.9939</v>
      </c>
      <c r="AL16" s="20">
        <v>-0.7681</v>
      </c>
      <c r="AM16" s="20">
        <v>30.738</v>
      </c>
      <c r="AN16" s="20">
        <v>-127.57599999999999</v>
      </c>
      <c r="AO16" s="20">
        <v>-0.40479999999999999</v>
      </c>
      <c r="AP16" s="20">
        <v>2.1049000000000002</v>
      </c>
      <c r="AQ16" s="20">
        <v>16.205500000000001</v>
      </c>
      <c r="AR16" s="20">
        <v>-4.2356999999999996</v>
      </c>
      <c r="AS16" s="20">
        <v>-3.0087999999999999</v>
      </c>
      <c r="AT16" s="20">
        <v>-1.7690999999999999</v>
      </c>
      <c r="AU16" s="20">
        <v>-4.4322999999999997</v>
      </c>
      <c r="AV16" s="20">
        <v>-10.980399999999999</v>
      </c>
      <c r="AW16" s="20">
        <v>0.39889999999999998</v>
      </c>
      <c r="AX16" s="20">
        <v>-5.6462000000000003</v>
      </c>
      <c r="AY16" s="20">
        <v>-7.4226999999999999</v>
      </c>
      <c r="AZ16" s="20">
        <v>29.056799999999999</v>
      </c>
      <c r="BA16" s="20">
        <v>6.0397999999999996</v>
      </c>
      <c r="BB16" s="20">
        <v>5.2070999999999996</v>
      </c>
      <c r="BC16" s="20">
        <v>5.5381</v>
      </c>
      <c r="BD16" s="20">
        <v>22.043399999999998</v>
      </c>
      <c r="BE16" s="20">
        <v>88.629499999999993</v>
      </c>
      <c r="BF16" s="20">
        <v>4.7317999999999998</v>
      </c>
      <c r="BG16" s="20">
        <v>1066.279</v>
      </c>
      <c r="BH16" s="20">
        <v>29.791699999999999</v>
      </c>
      <c r="BI16" s="20">
        <v>4.6288999999999998</v>
      </c>
    </row>
    <row r="17" spans="1:61" x14ac:dyDescent="0.25">
      <c r="A17" s="23">
        <v>15</v>
      </c>
      <c r="B17" s="20">
        <v>3806.7656999999999</v>
      </c>
      <c r="C17" s="20">
        <v>12.810700000000001</v>
      </c>
      <c r="D17" s="20">
        <v>11.9223</v>
      </c>
      <c r="E17" s="20">
        <v>8.2007999999999992</v>
      </c>
      <c r="F17" s="20">
        <v>189.74250000000001</v>
      </c>
      <c r="G17" s="20">
        <v>4082.2136</v>
      </c>
      <c r="H17" s="20">
        <v>5.6646999999999998</v>
      </c>
      <c r="I17" s="20">
        <v>8130.9368000000004</v>
      </c>
      <c r="J17" s="20">
        <v>2201.9764</v>
      </c>
      <c r="K17" s="20">
        <v>5.1726999999999999</v>
      </c>
      <c r="L17" s="20">
        <v>2032613646</v>
      </c>
      <c r="M17" s="20">
        <v>15820017579</v>
      </c>
      <c r="N17" s="20">
        <v>1482607016</v>
      </c>
      <c r="O17" s="20">
        <v>3554019164</v>
      </c>
      <c r="P17" s="20">
        <v>667732126</v>
      </c>
      <c r="Q17" s="20">
        <v>641182407</v>
      </c>
      <c r="R17" s="20">
        <v>1357085135</v>
      </c>
      <c r="S17" s="20">
        <v>113791314</v>
      </c>
      <c r="T17" s="20">
        <v>1318246687</v>
      </c>
      <c r="U17" s="20">
        <v>835964381</v>
      </c>
      <c r="V17" s="20">
        <v>57270475039</v>
      </c>
      <c r="W17" s="20">
        <v>85613989422</v>
      </c>
      <c r="X17" s="20">
        <v>7542760124</v>
      </c>
      <c r="Y17" s="20">
        <v>19623769492</v>
      </c>
      <c r="Z17" s="20">
        <v>14006435837</v>
      </c>
      <c r="AA17" s="20">
        <v>55620527918</v>
      </c>
      <c r="AB17" s="20">
        <v>6136661932</v>
      </c>
      <c r="AC17" s="20">
        <v>122954960396</v>
      </c>
      <c r="AD17" s="20">
        <v>38031602023</v>
      </c>
      <c r="AE17" s="20">
        <v>4086231514</v>
      </c>
      <c r="AF17" s="20">
        <v>-584.74300000000005</v>
      </c>
      <c r="AG17" s="20">
        <v>-5.3841999999999999</v>
      </c>
      <c r="AH17" s="20">
        <v>-0.80789999999999995</v>
      </c>
      <c r="AI17" s="20">
        <v>-0.40849999999999997</v>
      </c>
      <c r="AJ17" s="20">
        <v>-15.827299999999999</v>
      </c>
      <c r="AK17" s="20">
        <v>352.1979</v>
      </c>
      <c r="AL17" s="20">
        <v>-0.56240000000000001</v>
      </c>
      <c r="AM17" s="20">
        <v>395.20310000000001</v>
      </c>
      <c r="AN17" s="20">
        <v>70.056200000000004</v>
      </c>
      <c r="AO17" s="20">
        <v>0.1237</v>
      </c>
      <c r="AP17" s="20">
        <v>-13.315300000000001</v>
      </c>
      <c r="AQ17" s="20">
        <v>-29.591799999999999</v>
      </c>
      <c r="AR17" s="20">
        <v>-6.3461999999999996</v>
      </c>
      <c r="AS17" s="20">
        <v>-4.7445000000000004</v>
      </c>
      <c r="AT17" s="20">
        <v>-7.6992000000000003</v>
      </c>
      <c r="AU17" s="20">
        <v>9.4422999999999995</v>
      </c>
      <c r="AV17" s="20">
        <v>-9.0307999999999993</v>
      </c>
      <c r="AW17" s="20">
        <v>5.1087999999999996</v>
      </c>
      <c r="AX17" s="20">
        <v>3.2860999999999998</v>
      </c>
      <c r="AY17" s="20">
        <v>2.4499</v>
      </c>
      <c r="AZ17" s="20">
        <v>28.175799999999999</v>
      </c>
      <c r="BA17" s="20">
        <v>5.4118000000000004</v>
      </c>
      <c r="BB17" s="20">
        <v>5.0875000000000004</v>
      </c>
      <c r="BC17" s="20">
        <v>5.5216000000000003</v>
      </c>
      <c r="BD17" s="20">
        <v>20.976099999999999</v>
      </c>
      <c r="BE17" s="20">
        <v>86.746799999999993</v>
      </c>
      <c r="BF17" s="20">
        <v>4.5218999999999996</v>
      </c>
      <c r="BG17" s="20">
        <v>1080.5302999999999</v>
      </c>
      <c r="BH17" s="20">
        <v>28.850100000000001</v>
      </c>
      <c r="BI17" s="20">
        <v>4.8879999999999999</v>
      </c>
    </row>
    <row r="18" spans="1:61" x14ac:dyDescent="0.25">
      <c r="A18" s="23">
        <v>16</v>
      </c>
      <c r="B18" s="20">
        <v>3977.4394000000002</v>
      </c>
      <c r="C18" s="20">
        <v>14.6981</v>
      </c>
      <c r="D18" s="20">
        <v>11.9223</v>
      </c>
      <c r="E18" s="20">
        <v>8.2007999999999992</v>
      </c>
      <c r="F18" s="20">
        <v>174.9333</v>
      </c>
      <c r="G18" s="20">
        <v>4125.2403000000004</v>
      </c>
      <c r="H18" s="20">
        <v>6.0076000000000001</v>
      </c>
      <c r="I18" s="20">
        <v>9263.1203999999998</v>
      </c>
      <c r="J18" s="20">
        <v>2156.2555000000002</v>
      </c>
      <c r="K18" s="20">
        <v>5.4539</v>
      </c>
      <c r="L18" s="20">
        <v>1362544877</v>
      </c>
      <c r="M18" s="20">
        <v>9372823311</v>
      </c>
      <c r="N18" s="20">
        <v>583458442</v>
      </c>
      <c r="O18" s="20">
        <v>2224476921</v>
      </c>
      <c r="P18" s="20">
        <v>461712516</v>
      </c>
      <c r="Q18" s="20">
        <v>376650963</v>
      </c>
      <c r="R18" s="20">
        <v>715520086</v>
      </c>
      <c r="S18" s="20">
        <v>61863828</v>
      </c>
      <c r="T18" s="20">
        <v>1207626133</v>
      </c>
      <c r="U18" s="20">
        <v>429358172</v>
      </c>
      <c r="V18" s="20">
        <v>36224433051</v>
      </c>
      <c r="W18" s="20">
        <v>41823649525</v>
      </c>
      <c r="X18" s="20">
        <v>2828755784</v>
      </c>
      <c r="Y18" s="20">
        <v>11843914564</v>
      </c>
      <c r="Z18" s="20">
        <v>8727766845</v>
      </c>
      <c r="AA18" s="20">
        <v>35885208502</v>
      </c>
      <c r="AB18" s="20">
        <v>3019626389</v>
      </c>
      <c r="AC18" s="20">
        <v>74181905619</v>
      </c>
      <c r="AD18" s="20">
        <v>36267606125</v>
      </c>
      <c r="AE18" s="20">
        <v>2064419996</v>
      </c>
      <c r="AF18" s="20">
        <v>170.6737</v>
      </c>
      <c r="AG18" s="20">
        <v>1.8874</v>
      </c>
      <c r="AH18" s="20">
        <v>0</v>
      </c>
      <c r="AI18" s="20">
        <v>0</v>
      </c>
      <c r="AJ18" s="20">
        <v>-14.809200000000001</v>
      </c>
      <c r="AK18" s="20">
        <v>43.026699999999998</v>
      </c>
      <c r="AL18" s="20">
        <v>0.34289999999999998</v>
      </c>
      <c r="AM18" s="20">
        <v>1132.1836000000001</v>
      </c>
      <c r="AN18" s="20">
        <v>-45.7209</v>
      </c>
      <c r="AO18" s="20">
        <v>0.28110000000000002</v>
      </c>
      <c r="AP18" s="20">
        <v>4.4833999999999996</v>
      </c>
      <c r="AQ18" s="20">
        <v>14.7331</v>
      </c>
      <c r="AR18" s="20">
        <v>0</v>
      </c>
      <c r="AS18" s="20">
        <v>0</v>
      </c>
      <c r="AT18" s="20">
        <v>-7.8048999999999999</v>
      </c>
      <c r="AU18" s="20">
        <v>1.054</v>
      </c>
      <c r="AV18" s="20">
        <v>6.0533000000000001</v>
      </c>
      <c r="AW18" s="20">
        <v>13.9244</v>
      </c>
      <c r="AX18" s="20">
        <v>-2.0764</v>
      </c>
      <c r="AY18" s="20">
        <v>5.4348000000000001</v>
      </c>
      <c r="AZ18" s="20">
        <v>26.585899999999999</v>
      </c>
      <c r="BA18" s="20">
        <v>4.4622000000000002</v>
      </c>
      <c r="BB18" s="20">
        <v>4.8483000000000001</v>
      </c>
      <c r="BC18" s="20">
        <v>5.3243999999999998</v>
      </c>
      <c r="BD18" s="20">
        <v>18.902999999999999</v>
      </c>
      <c r="BE18" s="20">
        <v>95.2744</v>
      </c>
      <c r="BF18" s="20">
        <v>4.2202000000000002</v>
      </c>
      <c r="BG18" s="20">
        <v>1199.116</v>
      </c>
      <c r="BH18" s="20">
        <v>30.0321</v>
      </c>
      <c r="BI18" s="20">
        <v>4.8082000000000003</v>
      </c>
    </row>
    <row r="19" spans="1:61" x14ac:dyDescent="0.25">
      <c r="A19" s="23">
        <v>17</v>
      </c>
      <c r="B19" s="20">
        <v>3814.1862999999998</v>
      </c>
      <c r="C19" s="20">
        <v>16.535399999999999</v>
      </c>
      <c r="D19" s="20">
        <v>11.9712</v>
      </c>
      <c r="E19" s="20">
        <v>7.7923</v>
      </c>
      <c r="F19" s="20">
        <v>165.86269999999999</v>
      </c>
      <c r="G19" s="20">
        <v>4199.1004000000003</v>
      </c>
      <c r="H19" s="20">
        <v>5.7058999999999997</v>
      </c>
      <c r="I19" s="20">
        <v>10001.5646</v>
      </c>
      <c r="J19" s="20">
        <v>2097.9983000000002</v>
      </c>
      <c r="K19" s="20">
        <v>4.9028999999999998</v>
      </c>
      <c r="L19" s="20">
        <v>1274207424</v>
      </c>
      <c r="M19" s="20">
        <v>8026863487</v>
      </c>
      <c r="N19" s="20">
        <v>627355822</v>
      </c>
      <c r="O19" s="20">
        <v>1267420938</v>
      </c>
      <c r="P19" s="20">
        <v>439672179</v>
      </c>
      <c r="Q19" s="20">
        <v>412758595</v>
      </c>
      <c r="R19" s="20">
        <v>453009653</v>
      </c>
      <c r="S19" s="20">
        <v>47877941</v>
      </c>
      <c r="T19" s="20">
        <v>1125424679</v>
      </c>
      <c r="U19" s="20">
        <v>310907890</v>
      </c>
      <c r="V19" s="20">
        <v>33021681480</v>
      </c>
      <c r="W19" s="20">
        <v>39801230454</v>
      </c>
      <c r="X19" s="20">
        <v>3039126300</v>
      </c>
      <c r="Y19" s="20">
        <v>6496963990</v>
      </c>
      <c r="Z19" s="20">
        <v>8349324070</v>
      </c>
      <c r="AA19" s="20">
        <v>37925149668</v>
      </c>
      <c r="AB19" s="20">
        <v>1891800329</v>
      </c>
      <c r="AC19" s="20">
        <v>63851911116</v>
      </c>
      <c r="AD19" s="20">
        <v>32470732128</v>
      </c>
      <c r="AE19" s="20">
        <v>1428864138</v>
      </c>
      <c r="AF19" s="20">
        <v>-163.25309999999999</v>
      </c>
      <c r="AG19" s="20">
        <v>1.8372999999999999</v>
      </c>
      <c r="AH19" s="20">
        <v>4.9000000000000002E-2</v>
      </c>
      <c r="AI19" s="20">
        <v>-0.40849999999999997</v>
      </c>
      <c r="AJ19" s="20">
        <v>-9.0706000000000007</v>
      </c>
      <c r="AK19" s="20">
        <v>73.86</v>
      </c>
      <c r="AL19" s="20">
        <v>-0.30180000000000001</v>
      </c>
      <c r="AM19" s="20">
        <v>738.44420000000002</v>
      </c>
      <c r="AN19" s="20">
        <v>-58.257199999999997</v>
      </c>
      <c r="AO19" s="20">
        <v>-0.55100000000000005</v>
      </c>
      <c r="AP19" s="20">
        <v>-4.1044999999999998</v>
      </c>
      <c r="AQ19" s="20">
        <v>12.5</v>
      </c>
      <c r="AR19" s="20">
        <v>0.41070000000000001</v>
      </c>
      <c r="AS19" s="20">
        <v>-4.9808000000000003</v>
      </c>
      <c r="AT19" s="20">
        <v>-5.1852</v>
      </c>
      <c r="AU19" s="20">
        <v>1.7904</v>
      </c>
      <c r="AV19" s="20">
        <v>-5.0228000000000002</v>
      </c>
      <c r="AW19" s="20">
        <v>7.9718999999999998</v>
      </c>
      <c r="AX19" s="20">
        <v>-2.7018</v>
      </c>
      <c r="AY19" s="20">
        <v>-10.1031</v>
      </c>
      <c r="AZ19" s="20">
        <v>25.915500000000002</v>
      </c>
      <c r="BA19" s="20">
        <v>4.9584999999999999</v>
      </c>
      <c r="BB19" s="20">
        <v>4.8442999999999996</v>
      </c>
      <c r="BC19" s="20">
        <v>5.1261000000000001</v>
      </c>
      <c r="BD19" s="20">
        <v>18.989899999999999</v>
      </c>
      <c r="BE19" s="20">
        <v>91.882199999999997</v>
      </c>
      <c r="BF19" s="20">
        <v>4.1760999999999999</v>
      </c>
      <c r="BG19" s="20">
        <v>1333.6395</v>
      </c>
      <c r="BH19" s="20">
        <v>28.852</v>
      </c>
      <c r="BI19" s="20">
        <v>4.5957999999999997</v>
      </c>
    </row>
    <row r="20" spans="1:61" x14ac:dyDescent="0.25">
      <c r="A20" s="23">
        <v>18</v>
      </c>
      <c r="B20" s="20">
        <v>3879.4875000000002</v>
      </c>
      <c r="C20" s="20">
        <v>19.639700000000001</v>
      </c>
      <c r="D20" s="20">
        <v>11.8399</v>
      </c>
      <c r="E20" s="20">
        <v>7.6969000000000003</v>
      </c>
      <c r="F20" s="20">
        <v>165.3475</v>
      </c>
      <c r="G20" s="20">
        <v>4924.7389999999996</v>
      </c>
      <c r="H20" s="20">
        <v>5.7881999999999998</v>
      </c>
      <c r="I20" s="20">
        <v>10831.220600000001</v>
      </c>
      <c r="J20" s="20">
        <v>2358.1543000000001</v>
      </c>
      <c r="K20" s="20">
        <v>5.6675000000000004</v>
      </c>
      <c r="L20" s="20">
        <v>1523422123</v>
      </c>
      <c r="M20" s="20">
        <v>9133132281</v>
      </c>
      <c r="N20" s="20">
        <v>1264901251</v>
      </c>
      <c r="O20" s="20">
        <v>1766541308</v>
      </c>
      <c r="P20" s="20">
        <v>773662897</v>
      </c>
      <c r="Q20" s="20">
        <v>529694591</v>
      </c>
      <c r="R20" s="20">
        <v>918151641</v>
      </c>
      <c r="S20" s="20">
        <v>53122478</v>
      </c>
      <c r="T20" s="20">
        <v>1554822026</v>
      </c>
      <c r="U20" s="20">
        <v>1196180261</v>
      </c>
      <c r="V20" s="20">
        <v>39909891133</v>
      </c>
      <c r="W20" s="20">
        <v>53753858802</v>
      </c>
      <c r="X20" s="20">
        <v>5884134626</v>
      </c>
      <c r="Y20" s="20">
        <v>8750988577</v>
      </c>
      <c r="Z20" s="20">
        <v>13990862733</v>
      </c>
      <c r="AA20" s="20">
        <v>45866280989</v>
      </c>
      <c r="AB20" s="20">
        <v>4011873918</v>
      </c>
      <c r="AC20" s="20">
        <v>75518237094</v>
      </c>
      <c r="AD20" s="20">
        <v>46164465944</v>
      </c>
      <c r="AE20" s="20">
        <v>5927167855</v>
      </c>
      <c r="AF20" s="20">
        <v>65.301199999999994</v>
      </c>
      <c r="AG20" s="20">
        <v>3.1042999999999998</v>
      </c>
      <c r="AH20" s="20">
        <v>-0.1313</v>
      </c>
      <c r="AI20" s="20">
        <v>-9.5399999999999999E-2</v>
      </c>
      <c r="AJ20" s="20">
        <v>-0.51519999999999999</v>
      </c>
      <c r="AK20" s="20">
        <v>725.63869999999997</v>
      </c>
      <c r="AL20" s="20">
        <v>8.2299999999999998E-2</v>
      </c>
      <c r="AM20" s="20">
        <v>829.65599999999995</v>
      </c>
      <c r="AN20" s="20">
        <v>260.15609999999998</v>
      </c>
      <c r="AO20" s="20">
        <v>0.76470000000000005</v>
      </c>
      <c r="AP20" s="20">
        <v>1.7121</v>
      </c>
      <c r="AQ20" s="20">
        <v>18.773900000000001</v>
      </c>
      <c r="AR20" s="20">
        <v>-1.0969</v>
      </c>
      <c r="AS20" s="20">
        <v>-1.2244999999999999</v>
      </c>
      <c r="AT20" s="20">
        <v>-0.31059999999999999</v>
      </c>
      <c r="AU20" s="20">
        <v>17.280799999999999</v>
      </c>
      <c r="AV20" s="20">
        <v>1.4422999999999999</v>
      </c>
      <c r="AW20" s="20">
        <v>8.2952999999999992</v>
      </c>
      <c r="AX20" s="20">
        <v>12.4002</v>
      </c>
      <c r="AY20" s="20">
        <v>15.596299999999999</v>
      </c>
      <c r="AZ20" s="20">
        <v>26.197500000000002</v>
      </c>
      <c r="BA20" s="20">
        <v>5.8856000000000002</v>
      </c>
      <c r="BB20" s="20">
        <v>4.6519000000000004</v>
      </c>
      <c r="BC20" s="20">
        <v>4.9537000000000004</v>
      </c>
      <c r="BD20" s="20">
        <v>18.0839</v>
      </c>
      <c r="BE20" s="20">
        <v>86.59</v>
      </c>
      <c r="BF20" s="20">
        <v>4.3695000000000004</v>
      </c>
      <c r="BG20" s="20">
        <v>1421.5871999999999</v>
      </c>
      <c r="BH20" s="20">
        <v>29.691199999999998</v>
      </c>
      <c r="BI20" s="20">
        <v>4.9550999999999998</v>
      </c>
    </row>
    <row r="21" spans="1:61" x14ac:dyDescent="0.25">
      <c r="A21" s="23">
        <v>19</v>
      </c>
      <c r="B21" s="20">
        <v>3983.3759</v>
      </c>
      <c r="C21" s="20">
        <v>19.829799999999999</v>
      </c>
      <c r="D21" s="20">
        <v>12.774699999999999</v>
      </c>
      <c r="E21" s="20">
        <v>8.0785999999999998</v>
      </c>
      <c r="F21" s="20">
        <v>176.92859999999999</v>
      </c>
      <c r="G21" s="20">
        <v>5035.7191000000003</v>
      </c>
      <c r="H21" s="20">
        <v>6.0488</v>
      </c>
      <c r="I21" s="20">
        <v>12425.3102</v>
      </c>
      <c r="J21" s="20">
        <v>2774.7892999999999</v>
      </c>
      <c r="K21" s="20">
        <v>6.1848000000000001</v>
      </c>
      <c r="L21" s="20">
        <v>3134507547</v>
      </c>
      <c r="M21" s="20">
        <v>12239001436</v>
      </c>
      <c r="N21" s="20">
        <v>2223305316</v>
      </c>
      <c r="O21" s="20">
        <v>5784998575</v>
      </c>
      <c r="P21" s="20">
        <v>1326686580</v>
      </c>
      <c r="Q21" s="20">
        <v>825461759</v>
      </c>
      <c r="R21" s="20">
        <v>1554760233</v>
      </c>
      <c r="S21" s="20">
        <v>114218890</v>
      </c>
      <c r="T21" s="20">
        <v>2104843840</v>
      </c>
      <c r="U21" s="20">
        <v>1351386134</v>
      </c>
      <c r="V21" s="20">
        <v>89419363091</v>
      </c>
      <c r="W21" s="20">
        <v>80253195177</v>
      </c>
      <c r="X21" s="20">
        <v>11337794214</v>
      </c>
      <c r="Y21" s="20">
        <v>30535421476</v>
      </c>
      <c r="Z21" s="20">
        <v>25043058945</v>
      </c>
      <c r="AA21" s="20">
        <v>79519134791</v>
      </c>
      <c r="AB21" s="20">
        <v>7111387195</v>
      </c>
      <c r="AC21" s="20">
        <v>189272779290</v>
      </c>
      <c r="AD21" s="20">
        <v>72369418699</v>
      </c>
      <c r="AE21" s="20">
        <v>7585376629</v>
      </c>
      <c r="AF21" s="20">
        <v>103.8883</v>
      </c>
      <c r="AG21" s="20">
        <v>0.19009999999999999</v>
      </c>
      <c r="AH21" s="20">
        <v>0.93469999999999998</v>
      </c>
      <c r="AI21" s="20">
        <v>0.38169999999999998</v>
      </c>
      <c r="AJ21" s="20">
        <v>11.581099999999999</v>
      </c>
      <c r="AK21" s="20">
        <v>110.98</v>
      </c>
      <c r="AL21" s="20">
        <v>0.2606</v>
      </c>
      <c r="AM21" s="20">
        <v>1594.0896</v>
      </c>
      <c r="AN21" s="20">
        <v>416.63499999999999</v>
      </c>
      <c r="AO21" s="20">
        <v>0.51729999999999998</v>
      </c>
      <c r="AP21" s="20">
        <v>2.6779000000000002</v>
      </c>
      <c r="AQ21" s="20">
        <v>0.9677</v>
      </c>
      <c r="AR21" s="20">
        <v>7.8947000000000003</v>
      </c>
      <c r="AS21" s="20">
        <v>4.9587000000000003</v>
      </c>
      <c r="AT21" s="20">
        <v>7.0041000000000002</v>
      </c>
      <c r="AU21" s="20">
        <v>2.2534999999999998</v>
      </c>
      <c r="AV21" s="20">
        <v>4.5023999999999997</v>
      </c>
      <c r="AW21" s="20">
        <v>14.717499999999999</v>
      </c>
      <c r="AX21" s="20">
        <v>17.6678</v>
      </c>
      <c r="AY21" s="20">
        <v>9.1270000000000007</v>
      </c>
      <c r="AZ21" s="20">
        <v>28.5274</v>
      </c>
      <c r="BA21" s="20">
        <v>6.5571999999999999</v>
      </c>
      <c r="BB21" s="20">
        <v>5.0994999999999999</v>
      </c>
      <c r="BC21" s="20">
        <v>5.2784000000000004</v>
      </c>
      <c r="BD21" s="20">
        <v>18.8764</v>
      </c>
      <c r="BE21" s="20">
        <v>96.332899999999995</v>
      </c>
      <c r="BF21" s="20">
        <v>4.5739000000000001</v>
      </c>
      <c r="BG21" s="20">
        <v>1657.1057000000001</v>
      </c>
      <c r="BH21" s="20">
        <v>34.382300000000001</v>
      </c>
      <c r="BI21" s="20">
        <v>5.6130000000000004</v>
      </c>
    </row>
    <row r="22" spans="1:61" x14ac:dyDescent="0.25">
      <c r="A22" s="23">
        <v>20</v>
      </c>
      <c r="B22" s="20">
        <v>4196.8716000000004</v>
      </c>
      <c r="C22" s="20">
        <v>22.427299999999999</v>
      </c>
      <c r="D22" s="20">
        <v>12.826599999999999</v>
      </c>
      <c r="E22" s="20">
        <v>8.2535000000000007</v>
      </c>
      <c r="F22" s="20">
        <v>181.6</v>
      </c>
      <c r="G22" s="20">
        <v>5061.8634000000002</v>
      </c>
      <c r="H22" s="20">
        <v>7.0041000000000002</v>
      </c>
      <c r="I22" s="20">
        <v>13227.315699999999</v>
      </c>
      <c r="J22" s="20">
        <v>3177.0315000000001</v>
      </c>
      <c r="K22" s="20">
        <v>6.2523</v>
      </c>
      <c r="L22" s="20">
        <v>1750949854</v>
      </c>
      <c r="M22" s="20">
        <v>8583398039</v>
      </c>
      <c r="N22" s="20">
        <v>1401118208</v>
      </c>
      <c r="O22" s="20">
        <v>3874396421</v>
      </c>
      <c r="P22" s="20">
        <v>929284158</v>
      </c>
      <c r="Q22" s="20">
        <v>672924946</v>
      </c>
      <c r="R22" s="20">
        <v>1892207035</v>
      </c>
      <c r="S22" s="20">
        <v>66472604</v>
      </c>
      <c r="T22" s="20">
        <v>1443584300</v>
      </c>
      <c r="U22" s="20">
        <v>1532907552</v>
      </c>
      <c r="V22" s="20">
        <v>48345261227</v>
      </c>
      <c r="W22" s="20">
        <v>56410432286</v>
      </c>
      <c r="X22" s="20">
        <v>6966458899</v>
      </c>
      <c r="Y22" s="20">
        <v>20405147112</v>
      </c>
      <c r="Z22" s="20">
        <v>17256358634</v>
      </c>
      <c r="AA22" s="20">
        <v>62198275734</v>
      </c>
      <c r="AB22" s="20">
        <v>9244280384</v>
      </c>
      <c r="AC22" s="20">
        <v>112184512743</v>
      </c>
      <c r="AD22" s="20">
        <v>53717301662</v>
      </c>
      <c r="AE22" s="20">
        <v>8925315438</v>
      </c>
      <c r="AF22" s="20">
        <v>213.4958</v>
      </c>
      <c r="AG22" s="20">
        <v>2.5975000000000001</v>
      </c>
      <c r="AH22" s="20">
        <v>5.1900000000000002E-2</v>
      </c>
      <c r="AI22" s="20">
        <v>0.1749</v>
      </c>
      <c r="AJ22" s="20">
        <v>4.6714000000000002</v>
      </c>
      <c r="AK22" s="20">
        <v>26.144300000000001</v>
      </c>
      <c r="AL22" s="20">
        <v>0.95530000000000004</v>
      </c>
      <c r="AM22" s="20">
        <v>802.00549999999998</v>
      </c>
      <c r="AN22" s="20">
        <v>402.24220000000003</v>
      </c>
      <c r="AO22" s="20">
        <v>6.7500000000000004E-2</v>
      </c>
      <c r="AP22" s="20">
        <v>5.3597000000000001</v>
      </c>
      <c r="AQ22" s="20">
        <v>13.099</v>
      </c>
      <c r="AR22" s="20">
        <v>0.40649999999999997</v>
      </c>
      <c r="AS22" s="20">
        <v>2.1654</v>
      </c>
      <c r="AT22" s="20">
        <v>2.6402999999999999</v>
      </c>
      <c r="AU22" s="20">
        <v>0.51919999999999999</v>
      </c>
      <c r="AV22" s="20">
        <v>15.7933</v>
      </c>
      <c r="AW22" s="20">
        <v>6.4546000000000001</v>
      </c>
      <c r="AX22" s="20">
        <v>14.4963</v>
      </c>
      <c r="AY22" s="20">
        <v>1.0909</v>
      </c>
      <c r="AZ22" s="20">
        <v>27.610900000000001</v>
      </c>
      <c r="BA22" s="20">
        <v>6.5720000000000001</v>
      </c>
      <c r="BB22" s="20">
        <v>4.9721000000000002</v>
      </c>
      <c r="BC22" s="20">
        <v>5.2667000000000002</v>
      </c>
      <c r="BD22" s="20">
        <v>18.569500000000001</v>
      </c>
      <c r="BE22" s="20">
        <v>92.429699999999997</v>
      </c>
      <c r="BF22" s="20">
        <v>4.8853999999999997</v>
      </c>
      <c r="BG22" s="20">
        <v>1687.6804</v>
      </c>
      <c r="BH22" s="20">
        <v>37.211100000000002</v>
      </c>
      <c r="BI22" s="20">
        <v>5.8224999999999998</v>
      </c>
    </row>
    <row r="23" spans="1:61" x14ac:dyDescent="0.25">
      <c r="A23" s="23">
        <v>21</v>
      </c>
      <c r="B23" s="20">
        <v>4312.2970999999998</v>
      </c>
      <c r="C23" s="20">
        <v>19.481300000000001</v>
      </c>
      <c r="D23" s="20">
        <v>12.9564</v>
      </c>
      <c r="E23" s="20">
        <v>7.7127999999999997</v>
      </c>
      <c r="F23" s="20">
        <v>186.17410000000001</v>
      </c>
      <c r="G23" s="20">
        <v>4792.4166999999998</v>
      </c>
      <c r="H23" s="20">
        <v>6.8514999999999997</v>
      </c>
      <c r="I23" s="20">
        <v>12353.6391</v>
      </c>
      <c r="J23" s="20">
        <v>2916.4452999999999</v>
      </c>
      <c r="K23" s="20">
        <v>5.6449999999999996</v>
      </c>
      <c r="L23" s="20">
        <v>1584586872</v>
      </c>
      <c r="M23" s="20">
        <v>7495778021</v>
      </c>
      <c r="N23" s="20">
        <v>1270928524</v>
      </c>
      <c r="O23" s="20">
        <v>1732927394</v>
      </c>
      <c r="P23" s="20">
        <v>1065908186</v>
      </c>
      <c r="Q23" s="20">
        <v>455045974</v>
      </c>
      <c r="R23" s="20">
        <v>1538427648</v>
      </c>
      <c r="S23" s="20">
        <v>66045252</v>
      </c>
      <c r="T23" s="20">
        <v>1151290205</v>
      </c>
      <c r="U23" s="20">
        <v>562880164</v>
      </c>
      <c r="V23" s="20">
        <v>44867277948</v>
      </c>
      <c r="W23" s="20">
        <v>51743403111</v>
      </c>
      <c r="X23" s="20">
        <v>6391012680</v>
      </c>
      <c r="Y23" s="20">
        <v>8743887742</v>
      </c>
      <c r="Z23" s="20">
        <v>20826789962</v>
      </c>
      <c r="AA23" s="20">
        <v>41228758949</v>
      </c>
      <c r="AB23" s="20">
        <v>7988334878</v>
      </c>
      <c r="AC23" s="20">
        <v>112752499172</v>
      </c>
      <c r="AD23" s="20">
        <v>45871751945</v>
      </c>
      <c r="AE23" s="20">
        <v>3038838886</v>
      </c>
      <c r="AF23" s="20">
        <v>115.4255</v>
      </c>
      <c r="AG23" s="20">
        <v>-2.9460000000000002</v>
      </c>
      <c r="AH23" s="20">
        <v>0.1298</v>
      </c>
      <c r="AI23" s="20">
        <v>-0.54069999999999996</v>
      </c>
      <c r="AJ23" s="20">
        <v>4.5740999999999996</v>
      </c>
      <c r="AK23" s="20">
        <v>-269.44670000000002</v>
      </c>
      <c r="AL23" s="20">
        <v>-0.15260000000000001</v>
      </c>
      <c r="AM23" s="20">
        <v>-873.67660000000001</v>
      </c>
      <c r="AN23" s="20">
        <v>-260.58629999999999</v>
      </c>
      <c r="AO23" s="20">
        <v>-0.60719999999999996</v>
      </c>
      <c r="AP23" s="20">
        <v>2.7503000000000002</v>
      </c>
      <c r="AQ23" s="20">
        <v>-13.1356</v>
      </c>
      <c r="AR23" s="20">
        <v>1.0121</v>
      </c>
      <c r="AS23" s="20">
        <v>-6.5510999999999999</v>
      </c>
      <c r="AT23" s="20">
        <v>2.5188000000000001</v>
      </c>
      <c r="AU23" s="20">
        <v>-5.3231000000000002</v>
      </c>
      <c r="AV23" s="20">
        <v>-2.1781999999999999</v>
      </c>
      <c r="AW23" s="20">
        <v>-6.6051000000000002</v>
      </c>
      <c r="AX23" s="20">
        <v>-8.2021999999999995</v>
      </c>
      <c r="AY23" s="20">
        <v>-9.7121999999999993</v>
      </c>
      <c r="AZ23" s="20">
        <v>28.314800000000002</v>
      </c>
      <c r="BA23" s="20">
        <v>6.9029999999999996</v>
      </c>
      <c r="BB23" s="20">
        <v>5.0286</v>
      </c>
      <c r="BC23" s="20">
        <v>5.0457000000000001</v>
      </c>
      <c r="BD23" s="20">
        <v>19.539000000000001</v>
      </c>
      <c r="BE23" s="20">
        <v>90.603499999999997</v>
      </c>
      <c r="BF23" s="20">
        <v>5.1924999999999999</v>
      </c>
      <c r="BG23" s="20">
        <v>1707.2007000000001</v>
      </c>
      <c r="BH23" s="20">
        <v>39.843800000000002</v>
      </c>
      <c r="BI23" s="20">
        <v>5.3986999999999998</v>
      </c>
    </row>
    <row r="24" spans="1:61" x14ac:dyDescent="0.25">
      <c r="A24" s="23">
        <v>22</v>
      </c>
      <c r="B24" s="20">
        <v>4239.9638000000004</v>
      </c>
      <c r="C24" s="20">
        <v>19.101199999999999</v>
      </c>
      <c r="D24" s="20">
        <v>13.8652</v>
      </c>
      <c r="E24" s="20">
        <v>7.5856000000000003</v>
      </c>
      <c r="F24" s="20">
        <v>225.29689999999999</v>
      </c>
      <c r="G24" s="20">
        <v>4740.1279999999997</v>
      </c>
      <c r="H24" s="20">
        <v>6.3661000000000003</v>
      </c>
      <c r="I24" s="20">
        <v>12364.8932</v>
      </c>
      <c r="J24" s="20">
        <v>3009.62</v>
      </c>
      <c r="K24" s="20">
        <v>5.5551000000000004</v>
      </c>
      <c r="L24" s="20">
        <v>1065960195</v>
      </c>
      <c r="M24" s="20">
        <v>3830032229</v>
      </c>
      <c r="N24" s="20">
        <v>1626588994</v>
      </c>
      <c r="O24" s="20">
        <v>1279696660</v>
      </c>
      <c r="P24" s="20">
        <v>828342367</v>
      </c>
      <c r="Q24" s="20">
        <v>330020353</v>
      </c>
      <c r="R24" s="20">
        <v>552070238</v>
      </c>
      <c r="S24" s="20">
        <v>47263655</v>
      </c>
      <c r="T24" s="20">
        <v>784366655</v>
      </c>
      <c r="U24" s="20">
        <v>379283042</v>
      </c>
      <c r="V24" s="20">
        <v>29616751598</v>
      </c>
      <c r="W24" s="20">
        <v>23703335678</v>
      </c>
      <c r="X24" s="20">
        <v>8594286838</v>
      </c>
      <c r="Y24" s="20">
        <v>6327874934</v>
      </c>
      <c r="Z24" s="20">
        <v>17642045889</v>
      </c>
      <c r="AA24" s="20">
        <v>30091620295</v>
      </c>
      <c r="AB24" s="20">
        <v>2709259141</v>
      </c>
      <c r="AC24" s="20">
        <v>80073727980</v>
      </c>
      <c r="AD24" s="20">
        <v>32467856555</v>
      </c>
      <c r="AE24" s="20">
        <v>1969716255</v>
      </c>
      <c r="AF24" s="20">
        <v>-72.333299999999994</v>
      </c>
      <c r="AG24" s="20">
        <v>-0.38009999999999999</v>
      </c>
      <c r="AH24" s="20">
        <v>0.90880000000000005</v>
      </c>
      <c r="AI24" s="20">
        <v>-0.12720000000000001</v>
      </c>
      <c r="AJ24" s="20">
        <v>39.122799999999998</v>
      </c>
      <c r="AK24" s="20">
        <v>-52.288699999999999</v>
      </c>
      <c r="AL24" s="20">
        <v>-0.4854</v>
      </c>
      <c r="AM24" s="20">
        <v>11.254099999999999</v>
      </c>
      <c r="AN24" s="20">
        <v>93.174700000000001</v>
      </c>
      <c r="AO24" s="20">
        <v>-0.09</v>
      </c>
      <c r="AP24" s="20">
        <v>-1.6774</v>
      </c>
      <c r="AQ24" s="20">
        <v>-1.9512</v>
      </c>
      <c r="AR24" s="20">
        <v>7.0140000000000002</v>
      </c>
      <c r="AS24" s="20">
        <v>-1.6495</v>
      </c>
      <c r="AT24" s="20">
        <v>21.014099999999999</v>
      </c>
      <c r="AU24" s="20">
        <v>-1.0911</v>
      </c>
      <c r="AV24" s="20">
        <v>-7.085</v>
      </c>
      <c r="AW24" s="20">
        <v>9.11E-2</v>
      </c>
      <c r="AX24" s="20">
        <v>3.1947999999999999</v>
      </c>
      <c r="AY24" s="20">
        <v>-1.5935999999999999</v>
      </c>
      <c r="AZ24" s="20">
        <v>27.784099999999999</v>
      </c>
      <c r="BA24" s="20">
        <v>6.1887999999999996</v>
      </c>
      <c r="BB24" s="20">
        <v>5.2835999999999999</v>
      </c>
      <c r="BC24" s="20">
        <v>4.9447999999999999</v>
      </c>
      <c r="BD24" s="20">
        <v>21.297999999999998</v>
      </c>
      <c r="BE24" s="20">
        <v>91.181100000000001</v>
      </c>
      <c r="BF24" s="20">
        <v>4.9074999999999998</v>
      </c>
      <c r="BG24" s="20">
        <v>1694.1925000000001</v>
      </c>
      <c r="BH24" s="20">
        <v>41.393700000000003</v>
      </c>
      <c r="BI24" s="20">
        <v>5.1932999999999998</v>
      </c>
    </row>
    <row r="25" spans="1:61" x14ac:dyDescent="0.25">
      <c r="A25" s="23">
        <v>23</v>
      </c>
      <c r="B25" s="20">
        <v>4724.7510000000002</v>
      </c>
      <c r="C25" s="20">
        <v>22.205500000000001</v>
      </c>
      <c r="D25" s="20">
        <v>16.124099999999999</v>
      </c>
      <c r="E25" s="20">
        <v>7.7923</v>
      </c>
      <c r="F25" s="20">
        <v>257.9966</v>
      </c>
      <c r="G25" s="20">
        <v>4588.0640000000003</v>
      </c>
      <c r="H25" s="20">
        <v>6.907</v>
      </c>
      <c r="I25" s="20">
        <v>12689.8565</v>
      </c>
      <c r="J25" s="20">
        <v>2862.6615000000002</v>
      </c>
      <c r="K25" s="20">
        <v>5.9599000000000002</v>
      </c>
      <c r="L25" s="20">
        <v>1553054356</v>
      </c>
      <c r="M25" s="20">
        <v>7706643504</v>
      </c>
      <c r="N25" s="20">
        <v>3038641174</v>
      </c>
      <c r="O25" s="20">
        <v>1578898604</v>
      </c>
      <c r="P25" s="20">
        <v>1985171641</v>
      </c>
      <c r="Q25" s="20">
        <v>484636501</v>
      </c>
      <c r="R25" s="20">
        <v>935012981</v>
      </c>
      <c r="S25" s="20">
        <v>61049453</v>
      </c>
      <c r="T25" s="20">
        <v>1161471040</v>
      </c>
      <c r="U25" s="20">
        <v>562340028</v>
      </c>
      <c r="V25" s="20">
        <v>46511743976</v>
      </c>
      <c r="W25" s="20">
        <v>52676168887</v>
      </c>
      <c r="X25" s="20">
        <v>18964407329</v>
      </c>
      <c r="Y25" s="20">
        <v>7678407091</v>
      </c>
      <c r="Z25" s="20">
        <v>52234482230</v>
      </c>
      <c r="AA25" s="20">
        <v>42299986042</v>
      </c>
      <c r="AB25" s="20">
        <v>4563402245</v>
      </c>
      <c r="AC25" s="20">
        <v>105743081465</v>
      </c>
      <c r="AD25" s="20">
        <v>44900565297</v>
      </c>
      <c r="AE25" s="20">
        <v>2934336732</v>
      </c>
      <c r="AF25" s="20">
        <v>484.78719999999998</v>
      </c>
      <c r="AG25" s="20">
        <v>3.1042999999999998</v>
      </c>
      <c r="AH25" s="20">
        <v>2.2589000000000001</v>
      </c>
      <c r="AI25" s="20">
        <v>0.20669999999999999</v>
      </c>
      <c r="AJ25" s="20">
        <v>32.6997</v>
      </c>
      <c r="AK25" s="20">
        <v>-152.06399999999999</v>
      </c>
      <c r="AL25" s="20">
        <v>0.54090000000000005</v>
      </c>
      <c r="AM25" s="20">
        <v>324.9633</v>
      </c>
      <c r="AN25" s="20">
        <v>-146.95849999999999</v>
      </c>
      <c r="AO25" s="20">
        <v>0.40479999999999999</v>
      </c>
      <c r="AP25" s="20">
        <v>11.4338</v>
      </c>
      <c r="AQ25" s="20">
        <v>16.252099999999999</v>
      </c>
      <c r="AR25" s="20">
        <v>16.292100000000001</v>
      </c>
      <c r="AS25" s="20">
        <v>2.7254</v>
      </c>
      <c r="AT25" s="20">
        <v>14.513999999999999</v>
      </c>
      <c r="AU25" s="20">
        <v>-3.2080000000000002</v>
      </c>
      <c r="AV25" s="20">
        <v>8.4967000000000006</v>
      </c>
      <c r="AW25" s="20">
        <v>2.6280999999999999</v>
      </c>
      <c r="AX25" s="20">
        <v>-4.883</v>
      </c>
      <c r="AY25" s="20">
        <v>7.2873999999999999</v>
      </c>
      <c r="AZ25" s="20">
        <v>29.948599999999999</v>
      </c>
      <c r="BA25" s="20">
        <v>6.8352000000000004</v>
      </c>
      <c r="BB25" s="20">
        <v>6.2411000000000003</v>
      </c>
      <c r="BC25" s="20">
        <v>4.8631000000000002</v>
      </c>
      <c r="BD25" s="20">
        <v>26.3123</v>
      </c>
      <c r="BE25" s="20">
        <v>87.281899999999993</v>
      </c>
      <c r="BF25" s="20">
        <v>4.8806000000000003</v>
      </c>
      <c r="BG25" s="20">
        <v>1732.0889</v>
      </c>
      <c r="BH25" s="20">
        <v>38.6584</v>
      </c>
      <c r="BI25" s="20">
        <v>5.2180999999999997</v>
      </c>
    </row>
    <row r="26" spans="1:61" x14ac:dyDescent="0.25">
      <c r="A26" s="23">
        <v>24</v>
      </c>
      <c r="B26" s="20">
        <v>4416.9495999999999</v>
      </c>
      <c r="C26" s="20">
        <v>22.427299999999999</v>
      </c>
      <c r="D26" s="20">
        <v>15.449</v>
      </c>
      <c r="E26" s="20">
        <v>7.0926</v>
      </c>
      <c r="F26" s="20">
        <v>237.85130000000001</v>
      </c>
      <c r="G26" s="20">
        <v>5947.0358999999999</v>
      </c>
      <c r="H26" s="20">
        <v>6.4908999999999999</v>
      </c>
      <c r="I26" s="20">
        <v>14793.269899999999</v>
      </c>
      <c r="J26" s="20">
        <v>3361.1084999999998</v>
      </c>
      <c r="K26" s="20">
        <v>6.0724</v>
      </c>
      <c r="L26" s="20">
        <v>1374617615</v>
      </c>
      <c r="M26" s="20">
        <v>10231522930</v>
      </c>
      <c r="N26" s="20">
        <v>2255533547</v>
      </c>
      <c r="O26" s="20">
        <v>1872091954</v>
      </c>
      <c r="P26" s="20">
        <v>1690321229</v>
      </c>
      <c r="Q26" s="20">
        <v>777532945</v>
      </c>
      <c r="R26" s="20">
        <v>836145185</v>
      </c>
      <c r="S26" s="20">
        <v>82230512</v>
      </c>
      <c r="T26" s="20">
        <v>1355272515</v>
      </c>
      <c r="U26" s="20">
        <v>1382010302</v>
      </c>
      <c r="V26" s="20">
        <v>39938096163</v>
      </c>
      <c r="W26" s="20">
        <v>73455195754</v>
      </c>
      <c r="X26" s="20">
        <v>13698490904</v>
      </c>
      <c r="Y26" s="20">
        <v>8731391614</v>
      </c>
      <c r="Z26" s="20">
        <v>41491744925</v>
      </c>
      <c r="AA26" s="20">
        <v>78574998218</v>
      </c>
      <c r="AB26" s="20">
        <v>4009550081</v>
      </c>
      <c r="AC26" s="20">
        <v>151157369595</v>
      </c>
      <c r="AD26" s="20">
        <v>55495937393</v>
      </c>
      <c r="AE26" s="20">
        <v>7677084454</v>
      </c>
      <c r="AF26" s="20">
        <v>-307.8014</v>
      </c>
      <c r="AG26" s="20">
        <v>0.22170000000000001</v>
      </c>
      <c r="AH26" s="20">
        <v>-0.67510000000000003</v>
      </c>
      <c r="AI26" s="20">
        <v>-0.69969999999999999</v>
      </c>
      <c r="AJ26" s="20">
        <v>-20.145299999999999</v>
      </c>
      <c r="AK26" s="20">
        <v>1358.9719</v>
      </c>
      <c r="AL26" s="20">
        <v>-0.41610000000000003</v>
      </c>
      <c r="AM26" s="20">
        <v>2103.4133999999999</v>
      </c>
      <c r="AN26" s="20">
        <v>498.447</v>
      </c>
      <c r="AO26" s="20">
        <v>0.1125</v>
      </c>
      <c r="AP26" s="20">
        <v>-6.5147000000000004</v>
      </c>
      <c r="AQ26" s="20">
        <v>0.99860000000000004</v>
      </c>
      <c r="AR26" s="20">
        <v>-4.1867999999999999</v>
      </c>
      <c r="AS26" s="20">
        <v>-8.9795999999999996</v>
      </c>
      <c r="AT26" s="20">
        <v>-7.8083999999999998</v>
      </c>
      <c r="AU26" s="20">
        <v>29.619700000000002</v>
      </c>
      <c r="AV26" s="20">
        <v>-6.0240999999999998</v>
      </c>
      <c r="AW26" s="20">
        <v>16.575500000000002</v>
      </c>
      <c r="AX26" s="20">
        <v>17.411999999999999</v>
      </c>
      <c r="AY26" s="20">
        <v>1.8868</v>
      </c>
      <c r="AZ26" s="20">
        <v>29.053999999999998</v>
      </c>
      <c r="BA26" s="20">
        <v>7.1792999999999996</v>
      </c>
      <c r="BB26" s="20">
        <v>6.0732999999999997</v>
      </c>
      <c r="BC26" s="20">
        <v>4.6639999999999997</v>
      </c>
      <c r="BD26" s="20">
        <v>24.546700000000001</v>
      </c>
      <c r="BE26" s="20">
        <v>101.0568</v>
      </c>
      <c r="BF26" s="20">
        <v>4.7953000000000001</v>
      </c>
      <c r="BG26" s="20">
        <v>1838.2150999999999</v>
      </c>
      <c r="BH26" s="20">
        <v>40.9482</v>
      </c>
      <c r="BI26" s="20">
        <v>5.5549999999999997</v>
      </c>
    </row>
    <row r="27" spans="1:61" x14ac:dyDescent="0.25">
      <c r="A27" s="23">
        <v>25</v>
      </c>
      <c r="B27" s="20">
        <v>4276.8999999999996</v>
      </c>
      <c r="C27" s="20">
        <v>27.2105</v>
      </c>
      <c r="D27" s="20">
        <v>17.032900000000001</v>
      </c>
      <c r="E27" s="20">
        <v>6.6631999999999998</v>
      </c>
      <c r="F27" s="20">
        <v>213.52109999999999</v>
      </c>
      <c r="G27" s="20">
        <v>5536.1963999999998</v>
      </c>
      <c r="H27" s="20">
        <v>6.3661000000000003</v>
      </c>
      <c r="I27" s="20">
        <v>15668.2793</v>
      </c>
      <c r="J27" s="20">
        <v>3348.2307000000001</v>
      </c>
      <c r="K27" s="20">
        <v>6.0385999999999997</v>
      </c>
      <c r="L27" s="20">
        <v>2163337712</v>
      </c>
      <c r="M27" s="20">
        <v>14847582033</v>
      </c>
      <c r="N27" s="20">
        <v>3414463691</v>
      </c>
      <c r="O27" s="20">
        <v>4437502996</v>
      </c>
      <c r="P27" s="20">
        <v>1925085900</v>
      </c>
      <c r="Q27" s="20">
        <v>629584136</v>
      </c>
      <c r="R27" s="20">
        <v>637982784</v>
      </c>
      <c r="S27" s="20">
        <v>84880748</v>
      </c>
      <c r="T27" s="20">
        <v>1824458185</v>
      </c>
      <c r="U27" s="20">
        <v>2724686698</v>
      </c>
      <c r="V27" s="20">
        <v>63744705485</v>
      </c>
      <c r="W27" s="20">
        <v>132151063969</v>
      </c>
      <c r="X27" s="20">
        <v>22371389418</v>
      </c>
      <c r="Y27" s="20">
        <v>19643152793</v>
      </c>
      <c r="Z27" s="20">
        <v>46825821188</v>
      </c>
      <c r="AA27" s="20">
        <v>69219443455</v>
      </c>
      <c r="AB27" s="20">
        <v>2909394512</v>
      </c>
      <c r="AC27" s="20">
        <v>177468622539</v>
      </c>
      <c r="AD27" s="20">
        <v>86832341122</v>
      </c>
      <c r="AE27" s="20">
        <v>15041505029</v>
      </c>
      <c r="AF27" s="20">
        <v>-140.0496</v>
      </c>
      <c r="AG27" s="20">
        <v>4.7831999999999999</v>
      </c>
      <c r="AH27" s="20">
        <v>1.5838000000000001</v>
      </c>
      <c r="AI27" s="20">
        <v>-0.4294</v>
      </c>
      <c r="AJ27" s="20">
        <v>-24.330100000000002</v>
      </c>
      <c r="AK27" s="20">
        <v>-410.83960000000002</v>
      </c>
      <c r="AL27" s="20">
        <v>-0.12479999999999999</v>
      </c>
      <c r="AM27" s="20">
        <v>875.00930000000005</v>
      </c>
      <c r="AN27" s="20">
        <v>-12.877800000000001</v>
      </c>
      <c r="AO27" s="20">
        <v>-3.3700000000000001E-2</v>
      </c>
      <c r="AP27" s="20">
        <v>-3.1707000000000001</v>
      </c>
      <c r="AQ27" s="20">
        <v>21.3277</v>
      </c>
      <c r="AR27" s="20">
        <v>10.2521</v>
      </c>
      <c r="AS27" s="20">
        <v>-6.0537999999999998</v>
      </c>
      <c r="AT27" s="20">
        <v>-10.229100000000001</v>
      </c>
      <c r="AU27" s="20">
        <v>-6.9082999999999997</v>
      </c>
      <c r="AV27" s="20">
        <v>-1.9231</v>
      </c>
      <c r="AW27" s="20">
        <v>5.9149000000000003</v>
      </c>
      <c r="AX27" s="20">
        <v>-0.3831</v>
      </c>
      <c r="AY27" s="20">
        <v>-0.55559999999999998</v>
      </c>
      <c r="AZ27" s="20">
        <v>29.465900000000001</v>
      </c>
      <c r="BA27" s="20">
        <v>8.9004999999999992</v>
      </c>
      <c r="BB27" s="20">
        <v>6.5518999999999998</v>
      </c>
      <c r="BC27" s="20">
        <v>4.4265999999999996</v>
      </c>
      <c r="BD27" s="20">
        <v>24.324000000000002</v>
      </c>
      <c r="BE27" s="20">
        <v>109.9447</v>
      </c>
      <c r="BF27" s="20">
        <v>4.5602999999999998</v>
      </c>
      <c r="BG27" s="20">
        <v>2090.7995000000001</v>
      </c>
      <c r="BH27" s="20">
        <v>47.593499999999999</v>
      </c>
      <c r="BI27" s="20">
        <v>5.5205000000000002</v>
      </c>
    </row>
    <row r="28" spans="1:61" x14ac:dyDescent="0.25">
      <c r="A28" s="23">
        <v>26</v>
      </c>
      <c r="B28" s="20">
        <v>5094.1126000000004</v>
      </c>
      <c r="C28" s="20">
        <v>26.0701</v>
      </c>
      <c r="D28" s="20">
        <v>19.525500000000001</v>
      </c>
      <c r="E28" s="20">
        <v>6.8859000000000004</v>
      </c>
      <c r="F28" s="20">
        <v>206.80600000000001</v>
      </c>
      <c r="G28" s="20">
        <v>5431.6189999999997</v>
      </c>
      <c r="H28" s="20">
        <v>6.5464000000000002</v>
      </c>
      <c r="I28" s="20">
        <v>15717.1459</v>
      </c>
      <c r="J28" s="20">
        <v>3273.9938999999999</v>
      </c>
      <c r="K28" s="20">
        <v>6.2747999999999999</v>
      </c>
      <c r="L28" s="20">
        <v>1560975047</v>
      </c>
      <c r="M28" s="20">
        <v>7627291363</v>
      </c>
      <c r="N28" s="20">
        <v>2686085998</v>
      </c>
      <c r="O28" s="20">
        <v>1798793198</v>
      </c>
      <c r="P28" s="20">
        <v>753234394</v>
      </c>
      <c r="Q28" s="20">
        <v>493509637</v>
      </c>
      <c r="R28" s="20">
        <v>783810642</v>
      </c>
      <c r="S28" s="20">
        <v>80672503</v>
      </c>
      <c r="T28" s="20">
        <v>1240259221</v>
      </c>
      <c r="U28" s="20">
        <v>1874341304</v>
      </c>
      <c r="V28" s="20">
        <v>47125607951</v>
      </c>
      <c r="W28" s="20">
        <v>68568625225</v>
      </c>
      <c r="X28" s="20">
        <v>19591514260</v>
      </c>
      <c r="Y28" s="20">
        <v>7704816749</v>
      </c>
      <c r="Z28" s="20">
        <v>16418888443</v>
      </c>
      <c r="AA28" s="20">
        <v>51532704511</v>
      </c>
      <c r="AB28" s="20">
        <v>3764239253</v>
      </c>
      <c r="AC28" s="20">
        <v>186214420290</v>
      </c>
      <c r="AD28" s="20">
        <v>56051968988</v>
      </c>
      <c r="AE28" s="20">
        <v>10693628201</v>
      </c>
      <c r="AF28" s="20">
        <v>817.21259999999995</v>
      </c>
      <c r="AG28" s="20">
        <v>-1.1404000000000001</v>
      </c>
      <c r="AH28" s="20">
        <v>2.4925999999999999</v>
      </c>
      <c r="AI28" s="20">
        <v>0.22259999999999999</v>
      </c>
      <c r="AJ28" s="20">
        <v>-6.7150999999999996</v>
      </c>
      <c r="AK28" s="20">
        <v>-104.57729999999999</v>
      </c>
      <c r="AL28" s="20">
        <v>0.18029999999999999</v>
      </c>
      <c r="AM28" s="20">
        <v>48.866700000000002</v>
      </c>
      <c r="AN28" s="20">
        <v>-74.236800000000002</v>
      </c>
      <c r="AO28" s="20">
        <v>0.2361</v>
      </c>
      <c r="AP28" s="20">
        <v>19.107600000000001</v>
      </c>
      <c r="AQ28" s="20">
        <v>-4.1909000000000001</v>
      </c>
      <c r="AR28" s="20">
        <v>14.6341</v>
      </c>
      <c r="AS28" s="20">
        <v>3.3412999999999999</v>
      </c>
      <c r="AT28" s="20">
        <v>-3.1448999999999998</v>
      </c>
      <c r="AU28" s="20">
        <v>-1.889</v>
      </c>
      <c r="AV28" s="20">
        <v>2.8321999999999998</v>
      </c>
      <c r="AW28" s="20">
        <v>0.31190000000000001</v>
      </c>
      <c r="AX28" s="20">
        <v>-2.2172000000000001</v>
      </c>
      <c r="AY28" s="20">
        <v>3.9106000000000001</v>
      </c>
      <c r="AZ28" s="20">
        <v>30.189900000000002</v>
      </c>
      <c r="BA28" s="20">
        <v>8.9899000000000004</v>
      </c>
      <c r="BB28" s="20">
        <v>7.2937000000000003</v>
      </c>
      <c r="BC28" s="20">
        <v>4.2832999999999997</v>
      </c>
      <c r="BD28" s="20">
        <v>21.797799999999999</v>
      </c>
      <c r="BE28" s="20">
        <v>104.4209</v>
      </c>
      <c r="BF28" s="20">
        <v>4.8025000000000002</v>
      </c>
      <c r="BG28" s="20">
        <v>2308.2761999999998</v>
      </c>
      <c r="BH28" s="20">
        <v>45.193800000000003</v>
      </c>
      <c r="BI28" s="20">
        <v>5.7053000000000003</v>
      </c>
    </row>
    <row r="29" spans="1:61" x14ac:dyDescent="0.25">
      <c r="A29" s="23">
        <v>27</v>
      </c>
      <c r="B29" s="20">
        <v>4617.0204999999996</v>
      </c>
      <c r="C29" s="20">
        <v>29.586300000000001</v>
      </c>
      <c r="D29" s="20">
        <v>20.979500000000002</v>
      </c>
      <c r="E29" s="20">
        <v>6.7904</v>
      </c>
      <c r="F29" s="20">
        <v>191.42939999999999</v>
      </c>
      <c r="G29" s="20">
        <v>4913.5343000000003</v>
      </c>
      <c r="H29" s="20">
        <v>7.5727000000000002</v>
      </c>
      <c r="I29" s="20">
        <v>14874.714400000001</v>
      </c>
      <c r="J29" s="20">
        <v>3032.3456000000001</v>
      </c>
      <c r="K29" s="20">
        <v>6.2409999999999997</v>
      </c>
      <c r="L29" s="20">
        <v>1897626378</v>
      </c>
      <c r="M29" s="20">
        <v>12416152541</v>
      </c>
      <c r="N29" s="20">
        <v>5446303510</v>
      </c>
      <c r="O29" s="20">
        <v>2514979187</v>
      </c>
      <c r="P29" s="20">
        <v>711305513</v>
      </c>
      <c r="Q29" s="20">
        <v>634611970</v>
      </c>
      <c r="R29" s="20">
        <v>1669609633</v>
      </c>
      <c r="S29" s="20">
        <v>109262914</v>
      </c>
      <c r="T29" s="20">
        <v>1112545665</v>
      </c>
      <c r="U29" s="20">
        <v>1673343128</v>
      </c>
      <c r="V29" s="20">
        <v>60501130324</v>
      </c>
      <c r="W29" s="20">
        <v>116270877406</v>
      </c>
      <c r="X29" s="20">
        <v>46266133284</v>
      </c>
      <c r="Y29" s="20">
        <v>11113515294</v>
      </c>
      <c r="Z29" s="20">
        <v>14509337966</v>
      </c>
      <c r="AA29" s="20">
        <v>58832181151</v>
      </c>
      <c r="AB29" s="20">
        <v>8895029918</v>
      </c>
      <c r="AC29" s="20">
        <v>221644803712</v>
      </c>
      <c r="AD29" s="20">
        <v>44681602050</v>
      </c>
      <c r="AE29" s="20">
        <v>9263833270</v>
      </c>
      <c r="AF29" s="20">
        <v>-477.09210000000002</v>
      </c>
      <c r="AG29" s="20">
        <v>3.5160999999999998</v>
      </c>
      <c r="AH29" s="20">
        <v>1.454</v>
      </c>
      <c r="AI29" s="20">
        <v>-9.5399999999999999E-2</v>
      </c>
      <c r="AJ29" s="20">
        <v>-15.3766</v>
      </c>
      <c r="AK29" s="20">
        <v>-518.0847</v>
      </c>
      <c r="AL29" s="20">
        <v>1.0263</v>
      </c>
      <c r="AM29" s="20">
        <v>-842.4316</v>
      </c>
      <c r="AN29" s="20">
        <v>-241.64830000000001</v>
      </c>
      <c r="AO29" s="20">
        <v>-3.3700000000000001E-2</v>
      </c>
      <c r="AP29" s="20">
        <v>-9.3656000000000006</v>
      </c>
      <c r="AQ29" s="20">
        <v>13.4872</v>
      </c>
      <c r="AR29" s="20">
        <v>7.4467999999999996</v>
      </c>
      <c r="AS29" s="20">
        <v>-1.3856999999999999</v>
      </c>
      <c r="AT29" s="20">
        <v>-7.4352999999999998</v>
      </c>
      <c r="AU29" s="20">
        <v>-9.5382999999999996</v>
      </c>
      <c r="AV29" s="20">
        <v>15.678000000000001</v>
      </c>
      <c r="AW29" s="20">
        <v>-5.36</v>
      </c>
      <c r="AX29" s="20">
        <v>-7.3807999999999998</v>
      </c>
      <c r="AY29" s="20">
        <v>-0.53759999999999997</v>
      </c>
      <c r="AZ29" s="20">
        <v>31.8825</v>
      </c>
      <c r="BA29" s="20">
        <v>9.3644999999999996</v>
      </c>
      <c r="BB29" s="20">
        <v>8.4949999999999992</v>
      </c>
      <c r="BC29" s="20">
        <v>4.4188999999999998</v>
      </c>
      <c r="BD29" s="20">
        <v>20.398199999999999</v>
      </c>
      <c r="BE29" s="20">
        <v>92.705799999999996</v>
      </c>
      <c r="BF29" s="20">
        <v>5.3276000000000003</v>
      </c>
      <c r="BG29" s="20">
        <v>2028.5455999999999</v>
      </c>
      <c r="BH29" s="20">
        <v>40.1616</v>
      </c>
      <c r="BI29" s="20">
        <v>5.5361000000000002</v>
      </c>
    </row>
    <row r="30" spans="1:61" x14ac:dyDescent="0.25">
      <c r="A30" s="23">
        <v>28</v>
      </c>
      <c r="B30" s="20">
        <v>4335.3822</v>
      </c>
      <c r="C30" s="20">
        <v>28.5092</v>
      </c>
      <c r="D30" s="20">
        <v>22.407599999999999</v>
      </c>
      <c r="E30" s="20">
        <v>6.7586000000000004</v>
      </c>
      <c r="F30" s="20">
        <v>195.22489999999999</v>
      </c>
      <c r="G30" s="20">
        <v>4487.2215999999999</v>
      </c>
      <c r="H30" s="20">
        <v>7.2397999999999998</v>
      </c>
      <c r="I30" s="20">
        <v>14858.277400000001</v>
      </c>
      <c r="J30" s="20">
        <v>3102.0372000000002</v>
      </c>
      <c r="K30" s="20">
        <v>5.7462</v>
      </c>
      <c r="L30" s="20">
        <v>1268776138</v>
      </c>
      <c r="M30" s="20">
        <v>8011487263</v>
      </c>
      <c r="N30" s="20">
        <v>3133975523</v>
      </c>
      <c r="O30" s="20">
        <v>1273020199</v>
      </c>
      <c r="P30" s="20">
        <v>636817798</v>
      </c>
      <c r="Q30" s="20">
        <v>835978406</v>
      </c>
      <c r="R30" s="20">
        <v>965334225</v>
      </c>
      <c r="S30" s="20">
        <v>72231208</v>
      </c>
      <c r="T30" s="20">
        <v>986818218</v>
      </c>
      <c r="U30" s="20">
        <v>861024825</v>
      </c>
      <c r="V30" s="20">
        <v>36290168138</v>
      </c>
      <c r="W30" s="20">
        <v>74178224896</v>
      </c>
      <c r="X30" s="20">
        <v>26475305347</v>
      </c>
      <c r="Y30" s="20">
        <v>5367362697</v>
      </c>
      <c r="Z30" s="20">
        <v>12859256027</v>
      </c>
      <c r="AA30" s="20">
        <v>70251876689</v>
      </c>
      <c r="AB30" s="20">
        <v>5338320290</v>
      </c>
      <c r="AC30" s="20">
        <v>148537527539</v>
      </c>
      <c r="AD30" s="20">
        <v>39750322567</v>
      </c>
      <c r="AE30" s="20">
        <v>4603226596</v>
      </c>
      <c r="AF30" s="20">
        <v>-281.63819999999998</v>
      </c>
      <c r="AG30" s="20">
        <v>-1.077</v>
      </c>
      <c r="AH30" s="20">
        <v>1.4280999999999999</v>
      </c>
      <c r="AI30" s="20">
        <v>-3.1800000000000002E-2</v>
      </c>
      <c r="AJ30" s="20">
        <v>3.7955000000000001</v>
      </c>
      <c r="AK30" s="20">
        <v>-426.31270000000001</v>
      </c>
      <c r="AL30" s="20">
        <v>-0.33289999999999997</v>
      </c>
      <c r="AM30" s="20">
        <v>-16.437000000000001</v>
      </c>
      <c r="AN30" s="20">
        <v>69.691699999999997</v>
      </c>
      <c r="AO30" s="20">
        <v>-0.49480000000000002</v>
      </c>
      <c r="AP30" s="20">
        <v>-6.1</v>
      </c>
      <c r="AQ30" s="20">
        <v>-3.6402999999999999</v>
      </c>
      <c r="AR30" s="20">
        <v>6.8068999999999997</v>
      </c>
      <c r="AS30" s="20">
        <v>-0.46839999999999998</v>
      </c>
      <c r="AT30" s="20">
        <v>1.9826999999999999</v>
      </c>
      <c r="AU30" s="20">
        <v>-8.6762999999999995</v>
      </c>
      <c r="AV30" s="20">
        <v>-4.3956</v>
      </c>
      <c r="AW30" s="20">
        <v>-0.1105</v>
      </c>
      <c r="AX30" s="20">
        <v>2.2982999999999998</v>
      </c>
      <c r="AY30" s="20">
        <v>-7.9279000000000002</v>
      </c>
      <c r="AZ30" s="20">
        <v>28.602499999999999</v>
      </c>
      <c r="BA30" s="20">
        <v>9.2590000000000003</v>
      </c>
      <c r="BB30" s="20">
        <v>8.4478000000000009</v>
      </c>
      <c r="BC30" s="20">
        <v>4.2161999999999997</v>
      </c>
      <c r="BD30" s="20">
        <v>20.193000000000001</v>
      </c>
      <c r="BE30" s="20">
        <v>84.035499999999999</v>
      </c>
      <c r="BF30" s="20">
        <v>5.53</v>
      </c>
      <c r="BG30" s="20">
        <v>2056.4176000000002</v>
      </c>
      <c r="BH30" s="20">
        <v>40.281300000000002</v>
      </c>
      <c r="BI30" s="20">
        <v>5.3461999999999996</v>
      </c>
    </row>
    <row r="31" spans="1:61" x14ac:dyDescent="0.25">
      <c r="A31" s="23">
        <v>29</v>
      </c>
      <c r="B31" s="20">
        <v>4109.1481999999996</v>
      </c>
      <c r="C31" s="20">
        <v>25.950900000000001</v>
      </c>
      <c r="D31" s="20">
        <v>20.4602</v>
      </c>
      <c r="E31" s="20">
        <v>6.9177</v>
      </c>
      <c r="F31" s="20">
        <v>197.36590000000001</v>
      </c>
      <c r="G31" s="20">
        <v>4604.6043</v>
      </c>
      <c r="H31" s="20">
        <v>7.5171999999999999</v>
      </c>
      <c r="I31" s="20">
        <v>16422.158500000001</v>
      </c>
      <c r="J31" s="20">
        <v>3067.1914000000002</v>
      </c>
      <c r="K31" s="20">
        <v>5.1840000000000002</v>
      </c>
      <c r="L31" s="20">
        <v>1039111900</v>
      </c>
      <c r="M31" s="20">
        <v>5209768280</v>
      </c>
      <c r="N31" s="20">
        <v>2821107930</v>
      </c>
      <c r="O31" s="20">
        <v>1198357077</v>
      </c>
      <c r="P31" s="20">
        <v>621828700</v>
      </c>
      <c r="Q31" s="20">
        <v>577101890</v>
      </c>
      <c r="R31" s="20">
        <v>620002811</v>
      </c>
      <c r="S31" s="20">
        <v>66029681</v>
      </c>
      <c r="T31" s="20">
        <v>1151382693</v>
      </c>
      <c r="U31" s="20">
        <v>573550753</v>
      </c>
      <c r="V31" s="20">
        <v>28092226435</v>
      </c>
      <c r="W31" s="20">
        <v>43849963199</v>
      </c>
      <c r="X31" s="20">
        <v>23388299069</v>
      </c>
      <c r="Y31" s="20">
        <v>5212255414</v>
      </c>
      <c r="Z31" s="20">
        <v>12642200145</v>
      </c>
      <c r="AA31" s="20">
        <v>48414081127</v>
      </c>
      <c r="AB31" s="20">
        <v>3366810033</v>
      </c>
      <c r="AC31" s="20">
        <v>135833458475</v>
      </c>
      <c r="AD31" s="20">
        <v>45447883170</v>
      </c>
      <c r="AE31" s="20">
        <v>2894099862</v>
      </c>
      <c r="AF31" s="20">
        <v>-226.23400000000001</v>
      </c>
      <c r="AG31" s="20">
        <v>-2.5583999999999998</v>
      </c>
      <c r="AH31" s="20">
        <v>-1.9474</v>
      </c>
      <c r="AI31" s="20">
        <v>0.159</v>
      </c>
      <c r="AJ31" s="20">
        <v>2.1410999999999998</v>
      </c>
      <c r="AK31" s="20">
        <v>117.3827</v>
      </c>
      <c r="AL31" s="20">
        <v>0.27739999999999998</v>
      </c>
      <c r="AM31" s="20">
        <v>1563.8811000000001</v>
      </c>
      <c r="AN31" s="20">
        <v>-34.845799999999997</v>
      </c>
      <c r="AO31" s="20">
        <v>-0.56230000000000002</v>
      </c>
      <c r="AP31" s="20">
        <v>-5.2183000000000002</v>
      </c>
      <c r="AQ31" s="20">
        <v>-8.9739000000000004</v>
      </c>
      <c r="AR31" s="20">
        <v>-8.6905999999999999</v>
      </c>
      <c r="AS31" s="20">
        <v>2.3529</v>
      </c>
      <c r="AT31" s="20">
        <v>1.0967</v>
      </c>
      <c r="AU31" s="20">
        <v>2.6158999999999999</v>
      </c>
      <c r="AV31" s="20">
        <v>3.8313999999999999</v>
      </c>
      <c r="AW31" s="20">
        <v>10.5253</v>
      </c>
      <c r="AX31" s="20">
        <v>-1.1233</v>
      </c>
      <c r="AY31" s="20">
        <v>-9.7847000000000008</v>
      </c>
      <c r="AZ31" s="20">
        <v>27.034800000000001</v>
      </c>
      <c r="BA31" s="20">
        <v>8.4169</v>
      </c>
      <c r="BB31" s="20">
        <v>8.2904999999999998</v>
      </c>
      <c r="BC31" s="20">
        <v>4.3494999999999999</v>
      </c>
      <c r="BD31" s="20">
        <v>20.3307</v>
      </c>
      <c r="BE31" s="20">
        <v>83.8917</v>
      </c>
      <c r="BF31" s="20">
        <v>5.4302999999999999</v>
      </c>
      <c r="BG31" s="20">
        <v>2057.1576</v>
      </c>
      <c r="BH31" s="20">
        <v>39.4724</v>
      </c>
      <c r="BI31" s="20">
        <v>5.0458999999999996</v>
      </c>
    </row>
    <row r="32" spans="1:61" x14ac:dyDescent="0.25">
      <c r="A32" s="23">
        <v>30</v>
      </c>
      <c r="B32" s="20">
        <v>3664.3753000000002</v>
      </c>
      <c r="C32" s="20">
        <v>24.569800000000001</v>
      </c>
      <c r="D32" s="20">
        <v>20.6812</v>
      </c>
      <c r="E32" s="20">
        <v>6.9802</v>
      </c>
      <c r="F32" s="20">
        <v>213.81309999999999</v>
      </c>
      <c r="G32" s="20">
        <v>4362.1752999999999</v>
      </c>
      <c r="H32" s="20">
        <v>7.0457000000000001</v>
      </c>
      <c r="I32" s="20">
        <v>15371.2637</v>
      </c>
      <c r="J32" s="20">
        <v>2849.2231999999999</v>
      </c>
      <c r="K32" s="20">
        <v>4.7679</v>
      </c>
      <c r="L32" s="20">
        <v>1308002624</v>
      </c>
      <c r="M32" s="20">
        <v>7429545541</v>
      </c>
      <c r="N32" s="20">
        <v>2202180308</v>
      </c>
      <c r="O32" s="20">
        <v>1804642612</v>
      </c>
      <c r="P32" s="20">
        <v>1239391550</v>
      </c>
      <c r="Q32" s="20">
        <v>855115783</v>
      </c>
      <c r="R32" s="20">
        <v>557912582</v>
      </c>
      <c r="S32" s="20">
        <v>65376463</v>
      </c>
      <c r="T32" s="20">
        <v>1495426568</v>
      </c>
      <c r="U32" s="20">
        <v>1171491123</v>
      </c>
      <c r="V32" s="20">
        <v>32905987575</v>
      </c>
      <c r="W32" s="20">
        <v>56854285021</v>
      </c>
      <c r="X32" s="20">
        <v>16736734152</v>
      </c>
      <c r="Y32" s="20">
        <v>8004011086</v>
      </c>
      <c r="Z32" s="20">
        <v>26407920950</v>
      </c>
      <c r="AA32" s="20">
        <v>63452100434</v>
      </c>
      <c r="AB32" s="20">
        <v>2906966203</v>
      </c>
      <c r="AC32" s="20">
        <v>140426501584</v>
      </c>
      <c r="AD32" s="20">
        <v>57128987227</v>
      </c>
      <c r="AE32" s="20">
        <v>5083486330</v>
      </c>
      <c r="AF32" s="20">
        <v>-444.77300000000002</v>
      </c>
      <c r="AG32" s="20">
        <v>-1.381</v>
      </c>
      <c r="AH32" s="20">
        <v>0.221</v>
      </c>
      <c r="AI32" s="20">
        <v>6.2600000000000003E-2</v>
      </c>
      <c r="AJ32" s="20">
        <v>16.447199999999999</v>
      </c>
      <c r="AK32" s="20">
        <v>-242.42910000000001</v>
      </c>
      <c r="AL32" s="20">
        <v>-0.47160000000000002</v>
      </c>
      <c r="AM32" s="20">
        <v>-1050.8948</v>
      </c>
      <c r="AN32" s="20">
        <v>-217.9682</v>
      </c>
      <c r="AO32" s="20">
        <v>-0.41610000000000003</v>
      </c>
      <c r="AP32" s="20">
        <v>-10.824</v>
      </c>
      <c r="AQ32" s="20">
        <v>-5.3217999999999996</v>
      </c>
      <c r="AR32" s="20">
        <v>1.08</v>
      </c>
      <c r="AS32" s="20">
        <v>0.90480000000000005</v>
      </c>
      <c r="AT32" s="20">
        <v>8.3332999999999995</v>
      </c>
      <c r="AU32" s="20">
        <v>-5.2648999999999999</v>
      </c>
      <c r="AV32" s="20">
        <v>-6.2731000000000003</v>
      </c>
      <c r="AW32" s="20">
        <v>-6.3992000000000004</v>
      </c>
      <c r="AX32" s="20">
        <v>-7.1063999999999998</v>
      </c>
      <c r="AY32" s="20">
        <v>-8.0259999999999998</v>
      </c>
      <c r="AZ32" s="20">
        <v>25.157399999999999</v>
      </c>
      <c r="BA32" s="20">
        <v>7.6524999999999999</v>
      </c>
      <c r="BB32" s="20">
        <v>7.6001000000000003</v>
      </c>
      <c r="BC32" s="20">
        <v>4.4352</v>
      </c>
      <c r="BD32" s="20">
        <v>21.307200000000002</v>
      </c>
      <c r="BE32" s="20">
        <v>74.2029</v>
      </c>
      <c r="BF32" s="20">
        <v>5.2103999999999999</v>
      </c>
      <c r="BG32" s="20">
        <v>2147.9672999999998</v>
      </c>
      <c r="BH32" s="20">
        <v>38.202500000000001</v>
      </c>
      <c r="BI32" s="20">
        <v>4.3392999999999997</v>
      </c>
    </row>
    <row r="33" spans="1:61" x14ac:dyDescent="0.25">
      <c r="A33" s="23">
        <v>31</v>
      </c>
      <c r="B33" s="20">
        <v>3179.5880999999999</v>
      </c>
      <c r="C33" s="20">
        <v>23.7348</v>
      </c>
      <c r="D33" s="20">
        <v>21.4391</v>
      </c>
      <c r="E33" s="20">
        <v>6.6570999999999998</v>
      </c>
      <c r="F33" s="20">
        <v>184.37729999999999</v>
      </c>
      <c r="G33" s="20">
        <v>3489.9969000000001</v>
      </c>
      <c r="H33" s="20">
        <v>6.1163999999999996</v>
      </c>
      <c r="I33" s="20">
        <v>12548.3532</v>
      </c>
      <c r="J33" s="20">
        <v>2583.0998</v>
      </c>
      <c r="K33" s="20">
        <v>4.5655000000000001</v>
      </c>
      <c r="L33" s="20">
        <v>1685233309</v>
      </c>
      <c r="M33" s="20">
        <v>8821739954</v>
      </c>
      <c r="N33" s="20">
        <v>2860349089</v>
      </c>
      <c r="O33" s="20">
        <v>1442749618</v>
      </c>
      <c r="P33" s="20">
        <v>959697601</v>
      </c>
      <c r="Q33" s="20">
        <v>1184709465</v>
      </c>
      <c r="R33" s="20">
        <v>526871246</v>
      </c>
      <c r="S33" s="20">
        <v>100367872</v>
      </c>
      <c r="T33" s="20">
        <v>1356178672</v>
      </c>
      <c r="U33" s="20">
        <v>1103648265</v>
      </c>
      <c r="V33" s="20">
        <v>38536551370</v>
      </c>
      <c r="W33" s="20">
        <v>69643849299</v>
      </c>
      <c r="X33" s="20">
        <v>22019725471</v>
      </c>
      <c r="Y33" s="20">
        <v>6076152697</v>
      </c>
      <c r="Z33" s="20">
        <v>19850843775</v>
      </c>
      <c r="AA33" s="20">
        <v>72277519117</v>
      </c>
      <c r="AB33" s="20">
        <v>2562495296</v>
      </c>
      <c r="AC33" s="20">
        <v>189419085332</v>
      </c>
      <c r="AD33" s="20">
        <v>46649350663</v>
      </c>
      <c r="AE33" s="20">
        <v>4390208973</v>
      </c>
      <c r="AF33" s="20">
        <v>-484.78719999999998</v>
      </c>
      <c r="AG33" s="20">
        <v>-0.83509999999999995</v>
      </c>
      <c r="AH33" s="20">
        <v>0.75790000000000002</v>
      </c>
      <c r="AI33" s="20">
        <v>-0.32319999999999999</v>
      </c>
      <c r="AJ33" s="20">
        <v>-29.4358</v>
      </c>
      <c r="AK33" s="20">
        <v>-872.17830000000004</v>
      </c>
      <c r="AL33" s="20">
        <v>-0.92930000000000001</v>
      </c>
      <c r="AM33" s="20">
        <v>-2822.9105</v>
      </c>
      <c r="AN33" s="20">
        <v>-266.12349999999998</v>
      </c>
      <c r="AO33" s="20">
        <v>-0.2024</v>
      </c>
      <c r="AP33" s="20">
        <v>-13.229699999999999</v>
      </c>
      <c r="AQ33" s="20">
        <v>-3.3986999999999998</v>
      </c>
      <c r="AR33" s="20">
        <v>3.6648999999999998</v>
      </c>
      <c r="AS33" s="20">
        <v>-4.6295999999999999</v>
      </c>
      <c r="AT33" s="20">
        <v>-13.767099999999999</v>
      </c>
      <c r="AU33" s="20">
        <v>-19.9941</v>
      </c>
      <c r="AV33" s="20">
        <v>-13.189</v>
      </c>
      <c r="AW33" s="20">
        <v>-18.364899999999999</v>
      </c>
      <c r="AX33" s="20">
        <v>-9.3401999999999994</v>
      </c>
      <c r="AY33" s="20">
        <v>-4.2453000000000003</v>
      </c>
      <c r="AZ33" s="20">
        <v>22.8672</v>
      </c>
      <c r="BA33" s="20">
        <v>7.8945999999999996</v>
      </c>
      <c r="BB33" s="20">
        <v>7.6982999999999997</v>
      </c>
      <c r="BC33" s="20">
        <v>4.2115</v>
      </c>
      <c r="BD33" s="20">
        <v>20.6845</v>
      </c>
      <c r="BE33" s="20">
        <v>61.008600000000001</v>
      </c>
      <c r="BF33" s="20">
        <v>4.8635999999999999</v>
      </c>
      <c r="BG33" s="20">
        <v>1887.2482</v>
      </c>
      <c r="BH33" s="20">
        <v>34.397599999999997</v>
      </c>
      <c r="BI33" s="20">
        <v>3.9779</v>
      </c>
    </row>
    <row r="34" spans="1:61" x14ac:dyDescent="0.25">
      <c r="A34" s="23">
        <v>32</v>
      </c>
      <c r="B34" s="20">
        <v>3222.201</v>
      </c>
      <c r="C34" s="20">
        <v>22.899699999999999</v>
      </c>
      <c r="D34" s="20">
        <v>27.584</v>
      </c>
      <c r="E34" s="20">
        <v>6.7702</v>
      </c>
      <c r="F34" s="20">
        <v>194.2296</v>
      </c>
      <c r="G34" s="20">
        <v>2900.8433</v>
      </c>
      <c r="H34" s="20">
        <v>6.5186000000000002</v>
      </c>
      <c r="I34" s="20">
        <v>11644.1041</v>
      </c>
      <c r="J34" s="20">
        <v>2631.0639000000001</v>
      </c>
      <c r="K34" s="20">
        <v>5.5899000000000001</v>
      </c>
      <c r="L34" s="20">
        <v>1968715733</v>
      </c>
      <c r="M34" s="20">
        <v>6321753200</v>
      </c>
      <c r="N34" s="20">
        <v>3582090047</v>
      </c>
      <c r="O34" s="20">
        <v>2396868365</v>
      </c>
      <c r="P34" s="20">
        <v>925960480</v>
      </c>
      <c r="Q34" s="20">
        <v>1250875384</v>
      </c>
      <c r="R34" s="20">
        <v>553003860</v>
      </c>
      <c r="S34" s="20">
        <v>122767323</v>
      </c>
      <c r="T34" s="20">
        <v>1289153538</v>
      </c>
      <c r="U34" s="20">
        <v>3492649912</v>
      </c>
      <c r="V34" s="20">
        <v>43104495462</v>
      </c>
      <c r="W34" s="20">
        <v>47325297327</v>
      </c>
      <c r="X34" s="20">
        <v>30132073216</v>
      </c>
      <c r="Y34" s="20">
        <v>10042455233</v>
      </c>
      <c r="Z34" s="20">
        <v>17551151983</v>
      </c>
      <c r="AA34" s="20">
        <v>63968606044</v>
      </c>
      <c r="AB34" s="20">
        <v>2513237347</v>
      </c>
      <c r="AC34" s="20">
        <v>202901950781</v>
      </c>
      <c r="AD34" s="20">
        <v>44477177553</v>
      </c>
      <c r="AE34" s="20">
        <v>15859357691</v>
      </c>
      <c r="AF34" s="20">
        <v>42.612900000000003</v>
      </c>
      <c r="AG34" s="20">
        <v>-0.83509999999999995</v>
      </c>
      <c r="AH34" s="20">
        <v>6.1448</v>
      </c>
      <c r="AI34" s="20">
        <v>0.11310000000000001</v>
      </c>
      <c r="AJ34" s="20">
        <v>9.8521999999999998</v>
      </c>
      <c r="AK34" s="20">
        <v>-589.15359999999998</v>
      </c>
      <c r="AL34" s="20">
        <v>0.4022</v>
      </c>
      <c r="AM34" s="20">
        <v>-904.2491</v>
      </c>
      <c r="AN34" s="20">
        <v>47.964100000000002</v>
      </c>
      <c r="AO34" s="20">
        <v>1.0243</v>
      </c>
      <c r="AP34" s="20">
        <v>1.3402000000000001</v>
      </c>
      <c r="AQ34" s="20">
        <v>-3.5183</v>
      </c>
      <c r="AR34" s="20">
        <v>28.6616</v>
      </c>
      <c r="AS34" s="20">
        <v>1.6990000000000001</v>
      </c>
      <c r="AT34" s="20">
        <v>5.3434999999999997</v>
      </c>
      <c r="AU34" s="20">
        <v>-16.8812</v>
      </c>
      <c r="AV34" s="20">
        <v>6.5759999999999996</v>
      </c>
      <c r="AW34" s="20">
        <v>-7.2061000000000002</v>
      </c>
      <c r="AX34" s="20">
        <v>1.8568</v>
      </c>
      <c r="AY34" s="20">
        <v>22.436499999999999</v>
      </c>
      <c r="AZ34" s="20">
        <v>21.8947</v>
      </c>
      <c r="BA34" s="20">
        <v>7.4861000000000004</v>
      </c>
      <c r="BB34" s="20">
        <v>8.4118999999999993</v>
      </c>
      <c r="BC34" s="20">
        <v>4.1898</v>
      </c>
      <c r="BD34" s="20">
        <v>18.954499999999999</v>
      </c>
      <c r="BE34" s="20">
        <v>51.139099999999999</v>
      </c>
      <c r="BF34" s="20">
        <v>4.5446999999999997</v>
      </c>
      <c r="BG34" s="20">
        <v>1652.7357999999999</v>
      </c>
      <c r="BH34" s="20">
        <v>34.501100000000001</v>
      </c>
      <c r="BI34" s="20">
        <v>4.5407999999999999</v>
      </c>
    </row>
    <row r="35" spans="1:61" x14ac:dyDescent="0.25">
      <c r="A35" s="23">
        <v>33</v>
      </c>
      <c r="B35" s="20">
        <v>3467.9344999999998</v>
      </c>
      <c r="C35" s="20">
        <v>20.105499999999999</v>
      </c>
      <c r="D35" s="20">
        <v>23.550599999999999</v>
      </c>
      <c r="E35" s="20">
        <v>6.6409000000000002</v>
      </c>
      <c r="F35" s="20">
        <v>191.8168</v>
      </c>
      <c r="G35" s="20">
        <v>3223.6583999999998</v>
      </c>
      <c r="H35" s="20">
        <v>6.5324999999999998</v>
      </c>
      <c r="I35" s="20">
        <v>13676.9643</v>
      </c>
      <c r="J35" s="20">
        <v>2916.5277000000001</v>
      </c>
      <c r="K35" s="20">
        <v>5.9442000000000004</v>
      </c>
      <c r="L35" s="20">
        <v>2073135994</v>
      </c>
      <c r="M35" s="20">
        <v>5136460742</v>
      </c>
      <c r="N35" s="20">
        <v>4261665318</v>
      </c>
      <c r="O35" s="20">
        <v>2851045951</v>
      </c>
      <c r="P35" s="20">
        <v>967960180</v>
      </c>
      <c r="Q35" s="20">
        <v>1093593838</v>
      </c>
      <c r="R35" s="20">
        <v>604292472</v>
      </c>
      <c r="S35" s="20">
        <v>94162953</v>
      </c>
      <c r="T35" s="20">
        <v>1416451429</v>
      </c>
      <c r="U35" s="20">
        <v>2737083565</v>
      </c>
      <c r="V35" s="20">
        <v>42451888709</v>
      </c>
      <c r="W35" s="20">
        <v>35763733376</v>
      </c>
      <c r="X35" s="20">
        <v>44138092533</v>
      </c>
      <c r="Y35" s="20">
        <v>12091440903</v>
      </c>
      <c r="Z35" s="20">
        <v>19603897704</v>
      </c>
      <c r="AA35" s="20">
        <v>52369941065</v>
      </c>
      <c r="AB35" s="20">
        <v>2917044675</v>
      </c>
      <c r="AC35" s="20">
        <v>159866105884</v>
      </c>
      <c r="AD35" s="20">
        <v>51515105379</v>
      </c>
      <c r="AE35" s="20">
        <v>13843022744</v>
      </c>
      <c r="AF35" s="20">
        <v>245.73349999999999</v>
      </c>
      <c r="AG35" s="20">
        <v>-2.7942</v>
      </c>
      <c r="AH35" s="20">
        <v>-4.0334000000000003</v>
      </c>
      <c r="AI35" s="20">
        <v>-0.1293</v>
      </c>
      <c r="AJ35" s="20">
        <v>-2.4127999999999998</v>
      </c>
      <c r="AK35" s="20">
        <v>322.81509999999997</v>
      </c>
      <c r="AL35" s="20">
        <v>1.3899999999999999E-2</v>
      </c>
      <c r="AM35" s="20">
        <v>2032.8603000000001</v>
      </c>
      <c r="AN35" s="20">
        <v>285.46390000000002</v>
      </c>
      <c r="AO35" s="20">
        <v>0.35439999999999999</v>
      </c>
      <c r="AP35" s="20">
        <v>7.6262999999999996</v>
      </c>
      <c r="AQ35" s="20">
        <v>-12.202</v>
      </c>
      <c r="AR35" s="20">
        <v>-14.622199999999999</v>
      </c>
      <c r="AS35" s="20">
        <v>-1.9093</v>
      </c>
      <c r="AT35" s="20">
        <v>-1.2422</v>
      </c>
      <c r="AU35" s="20">
        <v>11.128299999999999</v>
      </c>
      <c r="AV35" s="20">
        <v>0.21279999999999999</v>
      </c>
      <c r="AW35" s="20">
        <v>17.458300000000001</v>
      </c>
      <c r="AX35" s="20">
        <v>10.8498</v>
      </c>
      <c r="AY35" s="20">
        <v>6.3395000000000001</v>
      </c>
      <c r="AZ35" s="20">
        <v>20.4771</v>
      </c>
      <c r="BA35" s="20">
        <v>6.9626999999999999</v>
      </c>
      <c r="BB35" s="20">
        <v>10.356999999999999</v>
      </c>
      <c r="BC35" s="20">
        <v>4.2411000000000003</v>
      </c>
      <c r="BD35" s="20">
        <v>20.252800000000001</v>
      </c>
      <c r="BE35" s="20">
        <v>47.887900000000002</v>
      </c>
      <c r="BF35" s="20">
        <v>4.8272000000000004</v>
      </c>
      <c r="BG35" s="20">
        <v>1697.7601</v>
      </c>
      <c r="BH35" s="20">
        <v>36.369100000000003</v>
      </c>
      <c r="BI35" s="20">
        <v>5.0575999999999999</v>
      </c>
    </row>
    <row r="36" spans="1:61" x14ac:dyDescent="0.25">
      <c r="A36" s="23">
        <v>34</v>
      </c>
      <c r="B36" s="20">
        <v>2963.4485</v>
      </c>
      <c r="C36" s="20">
        <v>19.463200000000001</v>
      </c>
      <c r="D36" s="20">
        <v>20.152899999999999</v>
      </c>
      <c r="E36" s="20">
        <v>6.5925000000000002</v>
      </c>
      <c r="F36" s="20">
        <v>203.88069999999999</v>
      </c>
      <c r="G36" s="20">
        <v>3160.1223</v>
      </c>
      <c r="H36" s="20">
        <v>6.6989000000000001</v>
      </c>
      <c r="I36" s="20">
        <v>13647.6672</v>
      </c>
      <c r="J36" s="20">
        <v>3326.5436</v>
      </c>
      <c r="K36" s="20">
        <v>5.4298000000000002</v>
      </c>
      <c r="L36" s="20">
        <v>1911914000</v>
      </c>
      <c r="M36" s="20">
        <v>2532521056</v>
      </c>
      <c r="N36" s="20">
        <v>2535500420</v>
      </c>
      <c r="O36" s="20">
        <v>1388032209</v>
      </c>
      <c r="P36" s="20">
        <v>684286323</v>
      </c>
      <c r="Q36" s="20">
        <v>936727849</v>
      </c>
      <c r="R36" s="20">
        <v>754186151</v>
      </c>
      <c r="S36" s="20">
        <v>56517683</v>
      </c>
      <c r="T36" s="20">
        <v>1259035572</v>
      </c>
      <c r="U36" s="20">
        <v>969196439</v>
      </c>
      <c r="V36" s="20">
        <v>39297976776</v>
      </c>
      <c r="W36" s="20">
        <v>15989194597</v>
      </c>
      <c r="X36" s="20">
        <v>19707290301</v>
      </c>
      <c r="Y36" s="20">
        <v>5755503993</v>
      </c>
      <c r="Z36" s="20">
        <v>14033325713</v>
      </c>
      <c r="AA36" s="20">
        <v>47953739598</v>
      </c>
      <c r="AB36" s="20">
        <v>3727522102</v>
      </c>
      <c r="AC36" s="20">
        <v>104909603792</v>
      </c>
      <c r="AD36" s="20">
        <v>50164218457</v>
      </c>
      <c r="AE36" s="20">
        <v>4609932686</v>
      </c>
      <c r="AF36" s="20">
        <v>-504.48599999999999</v>
      </c>
      <c r="AG36" s="20">
        <v>-0.64229999999999998</v>
      </c>
      <c r="AH36" s="20">
        <v>-3.3976999999999999</v>
      </c>
      <c r="AI36" s="20">
        <v>-4.8500000000000001E-2</v>
      </c>
      <c r="AJ36" s="20">
        <v>12.0639</v>
      </c>
      <c r="AK36" s="20">
        <v>-63.536200000000001</v>
      </c>
      <c r="AL36" s="20">
        <v>0.16639999999999999</v>
      </c>
      <c r="AM36" s="20">
        <v>-29.2971</v>
      </c>
      <c r="AN36" s="20">
        <v>410.01580000000001</v>
      </c>
      <c r="AO36" s="20">
        <v>-0.51439999999999997</v>
      </c>
      <c r="AP36" s="20">
        <v>-14.5472</v>
      </c>
      <c r="AQ36" s="20">
        <v>-3.1949000000000001</v>
      </c>
      <c r="AR36" s="20">
        <v>-14.427199999999999</v>
      </c>
      <c r="AS36" s="20">
        <v>-0.72989999999999999</v>
      </c>
      <c r="AT36" s="20">
        <v>6.2892999999999999</v>
      </c>
      <c r="AU36" s="20">
        <v>-1.9709000000000001</v>
      </c>
      <c r="AV36" s="20">
        <v>2.5478000000000001</v>
      </c>
      <c r="AW36" s="20">
        <v>-0.2142</v>
      </c>
      <c r="AX36" s="20">
        <v>14.058400000000001</v>
      </c>
      <c r="AY36" s="20">
        <v>-8.6538000000000004</v>
      </c>
      <c r="AZ36" s="20">
        <v>20.554300000000001</v>
      </c>
      <c r="BA36" s="20">
        <v>6.3135000000000003</v>
      </c>
      <c r="BB36" s="20">
        <v>7.7725</v>
      </c>
      <c r="BC36" s="20">
        <v>4.1464999999999996</v>
      </c>
      <c r="BD36" s="20">
        <v>20.507999999999999</v>
      </c>
      <c r="BE36" s="20">
        <v>51.192799999999998</v>
      </c>
      <c r="BF36" s="20">
        <v>4.9424000000000001</v>
      </c>
      <c r="BG36" s="20">
        <v>1856.2262000000001</v>
      </c>
      <c r="BH36" s="20">
        <v>39.843400000000003</v>
      </c>
      <c r="BI36" s="20">
        <v>4.7564000000000002</v>
      </c>
    </row>
    <row r="37" spans="1:61" x14ac:dyDescent="0.25">
      <c r="A37" s="23">
        <v>35</v>
      </c>
      <c r="B37" s="20">
        <v>2971.5853999999999</v>
      </c>
      <c r="C37" s="20">
        <v>19.720099999999999</v>
      </c>
      <c r="D37" s="20">
        <v>18.428699999999999</v>
      </c>
      <c r="E37" s="20">
        <v>6.3483000000000001</v>
      </c>
      <c r="F37" s="20">
        <v>200.56309999999999</v>
      </c>
      <c r="G37" s="20">
        <v>3219.8078</v>
      </c>
      <c r="H37" s="20">
        <v>6.4631999999999996</v>
      </c>
      <c r="I37" s="20">
        <v>14430.0942</v>
      </c>
      <c r="J37" s="20">
        <v>3030.2491</v>
      </c>
      <c r="K37" s="20">
        <v>5.5327000000000002</v>
      </c>
      <c r="L37" s="20">
        <v>2233833387</v>
      </c>
      <c r="M37" s="20">
        <v>3543405744</v>
      </c>
      <c r="N37" s="20">
        <v>3683875387</v>
      </c>
      <c r="O37" s="20">
        <v>1644948288</v>
      </c>
      <c r="P37" s="20">
        <v>1412128322</v>
      </c>
      <c r="Q37" s="20">
        <v>1274604018</v>
      </c>
      <c r="R37" s="20">
        <v>544891742</v>
      </c>
      <c r="S37" s="20">
        <v>70914752</v>
      </c>
      <c r="T37" s="20">
        <v>1581467765</v>
      </c>
      <c r="U37" s="20">
        <v>1479211943</v>
      </c>
      <c r="V37" s="20">
        <v>42439848866</v>
      </c>
      <c r="W37" s="20">
        <v>22389970549</v>
      </c>
      <c r="X37" s="20">
        <v>24220658649</v>
      </c>
      <c r="Y37" s="20">
        <v>6551445851</v>
      </c>
      <c r="Z37" s="20">
        <v>30160183426</v>
      </c>
      <c r="AA37" s="20">
        <v>66135474500</v>
      </c>
      <c r="AB37" s="20">
        <v>2631288747</v>
      </c>
      <c r="AC37" s="20">
        <v>131293796460</v>
      </c>
      <c r="AD37" s="20">
        <v>65393078058</v>
      </c>
      <c r="AE37" s="20">
        <v>7259014629</v>
      </c>
      <c r="AF37" s="20">
        <v>8.1369000000000007</v>
      </c>
      <c r="AG37" s="20">
        <v>0.25690000000000002</v>
      </c>
      <c r="AH37" s="20">
        <v>-1.7242</v>
      </c>
      <c r="AI37" s="20">
        <v>-0.2442</v>
      </c>
      <c r="AJ37" s="20">
        <v>-3.3176000000000001</v>
      </c>
      <c r="AK37" s="20">
        <v>59.685499999999998</v>
      </c>
      <c r="AL37" s="20">
        <v>-0.23580000000000001</v>
      </c>
      <c r="AM37" s="20">
        <v>782.42700000000002</v>
      </c>
      <c r="AN37" s="20">
        <v>-296.29450000000003</v>
      </c>
      <c r="AO37" s="20">
        <v>0.10290000000000001</v>
      </c>
      <c r="AP37" s="20">
        <v>0.27460000000000001</v>
      </c>
      <c r="AQ37" s="20">
        <v>1.3201000000000001</v>
      </c>
      <c r="AR37" s="20">
        <v>-8.5554000000000006</v>
      </c>
      <c r="AS37" s="20">
        <v>-3.7042999999999999</v>
      </c>
      <c r="AT37" s="20">
        <v>-1.6272</v>
      </c>
      <c r="AU37" s="20">
        <v>1.8887</v>
      </c>
      <c r="AV37" s="20">
        <v>-3.5196999999999998</v>
      </c>
      <c r="AW37" s="20">
        <v>5.7329999999999997</v>
      </c>
      <c r="AX37" s="20">
        <v>-8.907</v>
      </c>
      <c r="AY37" s="20">
        <v>1.8947000000000001</v>
      </c>
      <c r="AZ37" s="20">
        <v>18.998699999999999</v>
      </c>
      <c r="BA37" s="20">
        <v>6.3188000000000004</v>
      </c>
      <c r="BB37" s="20">
        <v>6.5747999999999998</v>
      </c>
      <c r="BC37" s="20">
        <v>3.9828000000000001</v>
      </c>
      <c r="BD37" s="20">
        <v>21.358000000000001</v>
      </c>
      <c r="BE37" s="20">
        <v>51.887099999999997</v>
      </c>
      <c r="BF37" s="20">
        <v>4.8289999999999997</v>
      </c>
      <c r="BG37" s="20">
        <v>1851.4313999999999</v>
      </c>
      <c r="BH37" s="20">
        <v>41.349600000000002</v>
      </c>
      <c r="BI37" s="20">
        <v>4.9074</v>
      </c>
    </row>
    <row r="38" spans="1:61" x14ac:dyDescent="0.25">
      <c r="A38" s="23">
        <v>36</v>
      </c>
      <c r="B38" s="24">
        <v>3215.6914999999999</v>
      </c>
      <c r="C38" s="24">
        <v>19.816400000000002</v>
      </c>
      <c r="D38" s="24">
        <v>20.2377</v>
      </c>
      <c r="E38" s="24">
        <v>6.4301000000000004</v>
      </c>
      <c r="F38" s="24">
        <v>207.39940000000001</v>
      </c>
      <c r="G38" s="24">
        <v>3254.4638</v>
      </c>
      <c r="H38" s="24">
        <v>7.1566000000000001</v>
      </c>
      <c r="I38" s="24">
        <v>15321.1896</v>
      </c>
      <c r="J38" s="24">
        <v>3207.4069</v>
      </c>
      <c r="K38" s="24">
        <v>5.5556000000000001</v>
      </c>
      <c r="L38" s="24">
        <v>2042912381</v>
      </c>
      <c r="M38" s="24">
        <v>3658565690</v>
      </c>
      <c r="N38" s="24">
        <v>3001025313</v>
      </c>
      <c r="O38" s="24">
        <v>1833914782</v>
      </c>
      <c r="P38" s="24">
        <v>885045294</v>
      </c>
      <c r="Q38" s="24">
        <v>781293559</v>
      </c>
      <c r="R38" s="24">
        <v>595489856</v>
      </c>
      <c r="S38" s="24">
        <v>89630702</v>
      </c>
      <c r="T38" s="24">
        <v>1244991690</v>
      </c>
      <c r="U38" s="24">
        <v>1559762188</v>
      </c>
      <c r="V38" s="24">
        <v>40247051941</v>
      </c>
      <c r="W38" s="24">
        <v>23106845067</v>
      </c>
      <c r="X38" s="24">
        <v>21449081662</v>
      </c>
      <c r="Y38" s="24">
        <v>7212942680</v>
      </c>
      <c r="Z38" s="24">
        <v>18554161384</v>
      </c>
      <c r="AA38" s="24">
        <v>39198098542</v>
      </c>
      <c r="AB38" s="24">
        <v>2904208910</v>
      </c>
      <c r="AC38" s="24">
        <v>185666967469</v>
      </c>
      <c r="AD38" s="24">
        <v>51077995867</v>
      </c>
      <c r="AE38" s="24">
        <v>7589524331</v>
      </c>
      <c r="AF38" s="24">
        <v>244.1061</v>
      </c>
      <c r="AG38" s="24">
        <v>9.64E-2</v>
      </c>
      <c r="AH38" s="24">
        <v>1.8089999999999999</v>
      </c>
      <c r="AI38" s="24">
        <v>8.1799999999999998E-2</v>
      </c>
      <c r="AJ38" s="24">
        <v>6.8361999999999998</v>
      </c>
      <c r="AK38" s="24">
        <v>34.656100000000002</v>
      </c>
      <c r="AL38" s="24">
        <v>0.69350000000000001</v>
      </c>
      <c r="AM38" s="24">
        <v>891.09529999999995</v>
      </c>
      <c r="AN38" s="24">
        <v>177.15780000000001</v>
      </c>
      <c r="AO38" s="24">
        <v>2.29E-2</v>
      </c>
      <c r="AP38" s="24">
        <v>8.2147000000000006</v>
      </c>
      <c r="AQ38" s="24">
        <v>0.48859999999999998</v>
      </c>
      <c r="AR38" s="24">
        <v>9.8160000000000007</v>
      </c>
      <c r="AS38" s="24">
        <v>1.2887</v>
      </c>
      <c r="AT38" s="24">
        <v>3.4085000000000001</v>
      </c>
      <c r="AU38" s="24">
        <v>1.0763</v>
      </c>
      <c r="AV38" s="24">
        <v>10.7296</v>
      </c>
      <c r="AW38" s="24">
        <v>6.1753</v>
      </c>
      <c r="AX38" s="24">
        <v>5.8463000000000003</v>
      </c>
      <c r="AY38" s="24">
        <v>0.41320000000000001</v>
      </c>
      <c r="AZ38" s="24">
        <v>19.700800000000001</v>
      </c>
      <c r="BA38" s="24">
        <v>6.3158000000000003</v>
      </c>
      <c r="BB38" s="24">
        <v>7.1473000000000004</v>
      </c>
      <c r="BC38" s="24">
        <v>3.9331</v>
      </c>
      <c r="BD38" s="24">
        <v>20.964099999999998</v>
      </c>
      <c r="BE38" s="24">
        <v>50.1708</v>
      </c>
      <c r="BF38" s="24">
        <v>4.8769999999999998</v>
      </c>
      <c r="BG38" s="24">
        <v>2071.4661999999998</v>
      </c>
      <c r="BH38" s="24">
        <v>41.026800000000001</v>
      </c>
      <c r="BI38" s="24">
        <v>4.8658000000000001</v>
      </c>
    </row>
    <row r="40" spans="1:61" x14ac:dyDescent="0.25">
      <c r="A40" s="25"/>
    </row>
  </sheetData>
  <mergeCells count="6">
    <mergeCell ref="AZ1:BI1"/>
    <mergeCell ref="B1:K1"/>
    <mergeCell ref="L1:U1"/>
    <mergeCell ref="V1:AE1"/>
    <mergeCell ref="AF1:AO1"/>
    <mergeCell ref="AP1:AY1"/>
  </mergeCells>
  <phoneticPr fontId="7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4"/>
  <sheetViews>
    <sheetView tabSelected="1" topLeftCell="A70" zoomScale="70" zoomScaleNormal="70" workbookViewId="0">
      <selection activeCell="Q71" sqref="Q71"/>
    </sheetView>
  </sheetViews>
  <sheetFormatPr defaultColWidth="8.88671875" defaultRowHeight="13.2" x14ac:dyDescent="0.25"/>
  <cols>
    <col min="1" max="1" width="34" customWidth="1"/>
    <col min="2" max="10" width="14.109375"/>
    <col min="11" max="11" width="9.6640625" customWidth="1"/>
    <col min="12" max="13" width="14.109375"/>
    <col min="14" max="14" width="14.44140625"/>
    <col min="15" max="21" width="14.109375"/>
  </cols>
  <sheetData>
    <row r="1" spans="1:21" x14ac:dyDescent="0.25">
      <c r="A1" s="1"/>
      <c r="B1" s="31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3" t="s">
        <v>17</v>
      </c>
      <c r="M1" s="33"/>
      <c r="N1" s="33"/>
      <c r="O1" s="33"/>
      <c r="P1" s="33"/>
      <c r="Q1" s="33"/>
      <c r="R1" s="33"/>
      <c r="S1" s="33"/>
      <c r="T1" s="33"/>
      <c r="U1" s="33"/>
    </row>
    <row r="2" spans="1:21" ht="15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13" t="s">
        <v>7</v>
      </c>
      <c r="M2" s="13" t="s">
        <v>8</v>
      </c>
      <c r="N2" s="13" t="s">
        <v>9</v>
      </c>
      <c r="O2" s="13" t="s">
        <v>10</v>
      </c>
      <c r="P2" s="13" t="s">
        <v>11</v>
      </c>
      <c r="Q2" s="13" t="s">
        <v>12</v>
      </c>
      <c r="R2" s="13" t="s">
        <v>13</v>
      </c>
      <c r="S2" s="13" t="s">
        <v>14</v>
      </c>
      <c r="T2" s="13" t="s">
        <v>15</v>
      </c>
      <c r="U2" s="13" t="s">
        <v>16</v>
      </c>
    </row>
    <row r="3" spans="1:21" x14ac:dyDescent="0.25">
      <c r="A3" s="5">
        <v>1</v>
      </c>
      <c r="B3" s="2">
        <v>3959.0369000000001</v>
      </c>
      <c r="C3" s="2">
        <v>8.2946000000000009</v>
      </c>
      <c r="D3" s="2">
        <v>15.921200000000001</v>
      </c>
      <c r="E3" s="2">
        <v>8.2745999999999995</v>
      </c>
      <c r="F3" s="2">
        <v>234.0514</v>
      </c>
      <c r="G3" s="2">
        <v>2176.1795999999999</v>
      </c>
      <c r="H3" s="2">
        <v>6.8992000000000004</v>
      </c>
      <c r="I3" s="2">
        <v>4973.2386999999999</v>
      </c>
      <c r="J3" s="2">
        <v>1741.2008000000001</v>
      </c>
      <c r="K3" s="2">
        <v>5.4653</v>
      </c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x14ac:dyDescent="0.25">
      <c r="A4" s="5">
        <v>2</v>
      </c>
      <c r="B4" s="2">
        <v>3993.2773000000002</v>
      </c>
      <c r="C4" s="2">
        <v>9.7423999999999999</v>
      </c>
      <c r="D4" s="2">
        <v>17.034099999999999</v>
      </c>
      <c r="E4" s="2">
        <v>10.0199</v>
      </c>
      <c r="F4" s="2">
        <v>249.18559999999999</v>
      </c>
      <c r="G4" s="2">
        <v>2649.7428</v>
      </c>
      <c r="H4" s="2">
        <v>8.0101999999999993</v>
      </c>
      <c r="I4" s="2">
        <v>5444.9606999999996</v>
      </c>
      <c r="J4" s="2">
        <v>1947.1493</v>
      </c>
      <c r="K4" s="2">
        <v>6.1984000000000004</v>
      </c>
      <c r="L4" s="14">
        <f>(B4-B3)/B3</f>
        <v>8.6486690740367016E-3</v>
      </c>
      <c r="M4" s="14">
        <f t="shared" ref="M4:U19" si="0">(C4-C3)/C3</f>
        <v>0.17454729583102246</v>
      </c>
      <c r="N4" s="14">
        <f t="shared" si="0"/>
        <v>6.9900510011808026E-2</v>
      </c>
      <c r="O4" s="14">
        <f t="shared" si="0"/>
        <v>0.2109225823604767</v>
      </c>
      <c r="P4" s="14">
        <f t="shared" si="0"/>
        <v>6.4661864872416888E-2</v>
      </c>
      <c r="Q4" s="14">
        <f t="shared" si="0"/>
        <v>0.21761218605302618</v>
      </c>
      <c r="R4" s="14">
        <f t="shared" si="0"/>
        <v>0.16103316326530595</v>
      </c>
      <c r="S4" s="14">
        <f t="shared" si="0"/>
        <v>9.4852072955999428E-2</v>
      </c>
      <c r="T4" s="14">
        <f t="shared" si="0"/>
        <v>0.11827958039072803</v>
      </c>
      <c r="U4" s="14">
        <f t="shared" si="0"/>
        <v>0.13413719283479411</v>
      </c>
    </row>
    <row r="5" spans="1:21" x14ac:dyDescent="0.25">
      <c r="A5" s="5">
        <v>3</v>
      </c>
      <c r="B5" s="2">
        <v>4382.7609000000002</v>
      </c>
      <c r="C5" s="2">
        <v>12.245900000000001</v>
      </c>
      <c r="D5" s="2">
        <v>16.4209</v>
      </c>
      <c r="E5" s="2">
        <v>10.5808</v>
      </c>
      <c r="F5" s="2">
        <v>229.38800000000001</v>
      </c>
      <c r="G5" s="2">
        <v>2901.8625999999999</v>
      </c>
      <c r="H5" s="2">
        <v>9.5189000000000004</v>
      </c>
      <c r="I5" s="2">
        <v>6158.7820000000002</v>
      </c>
      <c r="J5" s="2">
        <v>2096.2098999999998</v>
      </c>
      <c r="K5" s="2">
        <v>6.6315999999999997</v>
      </c>
      <c r="L5" s="14">
        <f t="shared" ref="L5:L38" si="1">(B5-B4)/B4</f>
        <v>9.7534824340899148E-2</v>
      </c>
      <c r="M5" s="14">
        <f t="shared" si="0"/>
        <v>0.25696953522745941</v>
      </c>
      <c r="N5" s="14">
        <f t="shared" si="0"/>
        <v>-3.5998379720677882E-2</v>
      </c>
      <c r="O5" s="14">
        <f t="shared" si="0"/>
        <v>5.5978602580864102E-2</v>
      </c>
      <c r="P5" s="14">
        <f t="shared" si="0"/>
        <v>-7.9449213758740422E-2</v>
      </c>
      <c r="Q5" s="14">
        <f t="shared" si="0"/>
        <v>9.5148781987444198E-2</v>
      </c>
      <c r="R5" s="14">
        <f t="shared" si="0"/>
        <v>0.18834735711967257</v>
      </c>
      <c r="S5" s="14">
        <f t="shared" si="0"/>
        <v>0.13109760369803966</v>
      </c>
      <c r="T5" s="14">
        <f t="shared" si="0"/>
        <v>7.6553246327849531E-2</v>
      </c>
      <c r="U5" s="14">
        <f t="shared" si="0"/>
        <v>6.9889003613835723E-2</v>
      </c>
    </row>
    <row r="6" spans="1:21" x14ac:dyDescent="0.25">
      <c r="A6" s="5">
        <v>4</v>
      </c>
      <c r="B6" s="2">
        <v>4120.2518</v>
      </c>
      <c r="C6" s="2">
        <v>11.1088</v>
      </c>
      <c r="D6" s="2">
        <v>16.284600000000001</v>
      </c>
      <c r="E6" s="2">
        <v>10.393800000000001</v>
      </c>
      <c r="F6" s="2">
        <v>240.91460000000001</v>
      </c>
      <c r="G6" s="2">
        <v>2916.5005999999998</v>
      </c>
      <c r="H6" s="2">
        <v>9.3818000000000001</v>
      </c>
      <c r="I6" s="2">
        <v>7024.2668999999996</v>
      </c>
      <c r="J6" s="2">
        <v>2286.0437999999999</v>
      </c>
      <c r="K6" s="2">
        <v>6.5650000000000004</v>
      </c>
      <c r="L6" s="14">
        <f t="shared" si="1"/>
        <v>-5.9895829589973804E-2</v>
      </c>
      <c r="M6" s="14">
        <f t="shared" si="0"/>
        <v>-9.2855567986019821E-2</v>
      </c>
      <c r="N6" s="14">
        <f t="shared" si="0"/>
        <v>-8.3003976639525572E-3</v>
      </c>
      <c r="O6" s="14">
        <f t="shared" si="0"/>
        <v>-1.7673521850899685E-2</v>
      </c>
      <c r="P6" s="14">
        <f t="shared" si="0"/>
        <v>5.0249359164385242E-2</v>
      </c>
      <c r="Q6" s="14">
        <f t="shared" si="0"/>
        <v>5.0443463449992157E-3</v>
      </c>
      <c r="R6" s="14">
        <f t="shared" si="0"/>
        <v>-1.4402924707686835E-2</v>
      </c>
      <c r="S6" s="14">
        <f t="shared" si="0"/>
        <v>0.14052858178776248</v>
      </c>
      <c r="T6" s="14">
        <f t="shared" si="0"/>
        <v>9.0560539762740408E-2</v>
      </c>
      <c r="U6" s="14">
        <f t="shared" si="0"/>
        <v>-1.0042825260872086E-2</v>
      </c>
    </row>
    <row r="7" spans="1:21" x14ac:dyDescent="0.25">
      <c r="A7" s="5">
        <v>5</v>
      </c>
      <c r="B7" s="2">
        <v>3809.2354999999998</v>
      </c>
      <c r="C7" s="2">
        <v>10.2424</v>
      </c>
      <c r="D7" s="2">
        <v>15.4231</v>
      </c>
      <c r="E7" s="2">
        <v>9.2407000000000004</v>
      </c>
      <c r="F7" s="2">
        <v>210.73429999999999</v>
      </c>
      <c r="G7" s="2">
        <v>2757.2574</v>
      </c>
      <c r="H7" s="2">
        <v>8.2158999999999995</v>
      </c>
      <c r="I7" s="2">
        <v>6418.4780000000001</v>
      </c>
      <c r="J7" s="2">
        <v>2213.0378999999998</v>
      </c>
      <c r="K7" s="2">
        <v>5.9096000000000002</v>
      </c>
      <c r="L7" s="14">
        <f t="shared" si="1"/>
        <v>-7.5484779837970153E-2</v>
      </c>
      <c r="M7" s="14">
        <f t="shared" si="0"/>
        <v>-7.7992222382255547E-2</v>
      </c>
      <c r="N7" s="14">
        <f t="shared" si="0"/>
        <v>-5.2902742468344401E-2</v>
      </c>
      <c r="O7" s="14">
        <f t="shared" si="0"/>
        <v>-0.11094113798610712</v>
      </c>
      <c r="P7" s="14">
        <f t="shared" si="0"/>
        <v>-0.12527385222813403</v>
      </c>
      <c r="Q7" s="14">
        <f t="shared" si="0"/>
        <v>-5.4600777383690541E-2</v>
      </c>
      <c r="R7" s="14">
        <f t="shared" si="0"/>
        <v>-0.12427252765993739</v>
      </c>
      <c r="S7" s="14">
        <f t="shared" si="0"/>
        <v>-8.6242295263581112E-2</v>
      </c>
      <c r="T7" s="14">
        <f t="shared" si="0"/>
        <v>-3.193547735174633E-2</v>
      </c>
      <c r="U7" s="14">
        <f t="shared" si="0"/>
        <v>-9.9832444782939858E-2</v>
      </c>
    </row>
    <row r="8" spans="1:21" x14ac:dyDescent="0.25">
      <c r="A8" s="5">
        <v>6</v>
      </c>
      <c r="B8" s="2">
        <v>3967.5970000000002</v>
      </c>
      <c r="C8" s="2">
        <v>10.3042</v>
      </c>
      <c r="D8" s="2">
        <v>15.912699999999999</v>
      </c>
      <c r="E8" s="2">
        <v>9.6775000000000002</v>
      </c>
      <c r="F8" s="2">
        <v>224.37260000000001</v>
      </c>
      <c r="G8" s="2">
        <v>2927.5898999999999</v>
      </c>
      <c r="H8" s="2">
        <v>8.5998999999999999</v>
      </c>
      <c r="I8" s="2">
        <v>7201.4777999999997</v>
      </c>
      <c r="J8" s="2">
        <v>2463.7653</v>
      </c>
      <c r="K8" s="2">
        <v>5.9762000000000004</v>
      </c>
      <c r="L8" s="14">
        <f t="shared" si="1"/>
        <v>4.1573040049637376E-2</v>
      </c>
      <c r="M8" s="14">
        <f t="shared" si="0"/>
        <v>6.0337420916972443E-3</v>
      </c>
      <c r="N8" s="14">
        <f t="shared" si="0"/>
        <v>3.1744590905848975E-2</v>
      </c>
      <c r="O8" s="14">
        <f t="shared" si="0"/>
        <v>4.7269146276797194E-2</v>
      </c>
      <c r="P8" s="14">
        <f t="shared" si="0"/>
        <v>6.4717988481229755E-2</v>
      </c>
      <c r="Q8" s="14">
        <f t="shared" si="0"/>
        <v>6.1776060515786442E-2</v>
      </c>
      <c r="R8" s="14">
        <f t="shared" si="0"/>
        <v>4.6738640927956814E-2</v>
      </c>
      <c r="S8" s="14">
        <f t="shared" si="0"/>
        <v>0.12199150639762255</v>
      </c>
      <c r="T8" s="14">
        <f t="shared" si="0"/>
        <v>0.11329557437764633</v>
      </c>
      <c r="U8" s="14">
        <f t="shared" si="0"/>
        <v>1.1269798294300835E-2</v>
      </c>
    </row>
    <row r="9" spans="1:21" x14ac:dyDescent="0.25">
      <c r="A9" s="5">
        <v>7</v>
      </c>
      <c r="B9" s="2">
        <v>4103.1315999999997</v>
      </c>
      <c r="C9" s="2">
        <v>10.520899999999999</v>
      </c>
      <c r="D9" s="2">
        <v>15.6189</v>
      </c>
      <c r="E9" s="2">
        <v>9.3162000000000003</v>
      </c>
      <c r="F9" s="2">
        <v>229.91229999999999</v>
      </c>
      <c r="G9" s="2">
        <v>2969.2858999999999</v>
      </c>
      <c r="H9" s="2">
        <v>8.0786999999999995</v>
      </c>
      <c r="I9" s="2">
        <v>7118.0460000000003</v>
      </c>
      <c r="J9" s="2">
        <v>2300.7925</v>
      </c>
      <c r="K9" s="2">
        <v>5.9207000000000001</v>
      </c>
      <c r="L9" s="14">
        <f t="shared" si="1"/>
        <v>3.4160374654986253E-2</v>
      </c>
      <c r="M9" s="14">
        <f t="shared" si="0"/>
        <v>2.1030259505832521E-2</v>
      </c>
      <c r="N9" s="14">
        <f t="shared" si="0"/>
        <v>-1.846324005354209E-2</v>
      </c>
      <c r="O9" s="14">
        <f t="shared" si="0"/>
        <v>-3.7334022216481522E-2</v>
      </c>
      <c r="P9" s="14">
        <f t="shared" si="0"/>
        <v>2.4689734842846148E-2</v>
      </c>
      <c r="Q9" s="14">
        <f t="shared" si="0"/>
        <v>1.424243197450569E-2</v>
      </c>
      <c r="R9" s="14">
        <f t="shared" si="0"/>
        <v>-6.0605355876231157E-2</v>
      </c>
      <c r="S9" s="14">
        <f t="shared" si="0"/>
        <v>-1.1585372102375903E-2</v>
      </c>
      <c r="T9" s="14">
        <f t="shared" si="0"/>
        <v>-6.6147859132523704E-2</v>
      </c>
      <c r="U9" s="14">
        <f t="shared" si="0"/>
        <v>-9.2868377898999901E-3</v>
      </c>
    </row>
    <row r="10" spans="1:21" x14ac:dyDescent="0.25">
      <c r="A10" s="5">
        <v>8</v>
      </c>
      <c r="B10" s="2">
        <v>3829.0275000000001</v>
      </c>
      <c r="C10" s="2">
        <v>9.9639000000000006</v>
      </c>
      <c r="D10" s="2">
        <v>14.2235</v>
      </c>
      <c r="E10" s="2">
        <v>9.1905000000000001</v>
      </c>
      <c r="F10" s="2">
        <v>232.1337</v>
      </c>
      <c r="G10" s="2">
        <v>3550.8117000000002</v>
      </c>
      <c r="H10" s="2">
        <v>6.9539999999999997</v>
      </c>
      <c r="I10" s="2">
        <v>8357.8125999999993</v>
      </c>
      <c r="J10" s="2">
        <v>2112.7469000000001</v>
      </c>
      <c r="K10" s="2">
        <v>5.7350000000000003</v>
      </c>
      <c r="L10" s="14">
        <f t="shared" si="1"/>
        <v>-6.6803633595373738E-2</v>
      </c>
      <c r="M10" s="14">
        <f t="shared" si="0"/>
        <v>-5.2942238781853133E-2</v>
      </c>
      <c r="N10" s="14">
        <f t="shared" si="0"/>
        <v>-8.9340478522815334E-2</v>
      </c>
      <c r="O10" s="14">
        <f t="shared" si="0"/>
        <v>-1.3492625748695836E-2</v>
      </c>
      <c r="P10" s="14">
        <f t="shared" si="0"/>
        <v>9.6619450112065217E-3</v>
      </c>
      <c r="Q10" s="14">
        <f t="shared" si="0"/>
        <v>0.19584702166941903</v>
      </c>
      <c r="R10" s="14">
        <f t="shared" si="0"/>
        <v>-0.13921794348100558</v>
      </c>
      <c r="S10" s="14">
        <f t="shared" si="0"/>
        <v>0.17417232201084384</v>
      </c>
      <c r="T10" s="14">
        <f t="shared" si="0"/>
        <v>-8.1730794932615577E-2</v>
      </c>
      <c r="U10" s="14">
        <f t="shared" si="0"/>
        <v>-3.1364534598949403E-2</v>
      </c>
    </row>
    <row r="11" spans="1:21" x14ac:dyDescent="0.25">
      <c r="A11" s="5">
        <v>9</v>
      </c>
      <c r="B11" s="2">
        <v>3843.8687</v>
      </c>
      <c r="C11" s="2">
        <v>11.016</v>
      </c>
      <c r="D11" s="2">
        <v>14.468299999999999</v>
      </c>
      <c r="E11" s="2">
        <v>9.4419000000000004</v>
      </c>
      <c r="F11" s="2">
        <v>220.10130000000001</v>
      </c>
      <c r="G11" s="2">
        <v>3578.7568999999999</v>
      </c>
      <c r="H11" s="2">
        <v>7.1048999999999998</v>
      </c>
      <c r="I11" s="2">
        <v>8416.3611999999994</v>
      </c>
      <c r="J11" s="2">
        <v>2103.1603</v>
      </c>
      <c r="K11" s="2">
        <v>5.6449999999999996</v>
      </c>
      <c r="L11" s="14">
        <f t="shared" si="1"/>
        <v>3.875971117992713E-3</v>
      </c>
      <c r="M11" s="14">
        <f t="shared" si="0"/>
        <v>0.10559118417487122</v>
      </c>
      <c r="N11" s="14">
        <f t="shared" si="0"/>
        <v>1.721095370337819E-2</v>
      </c>
      <c r="O11" s="14">
        <f t="shared" si="0"/>
        <v>2.735433327892936E-2</v>
      </c>
      <c r="P11" s="14">
        <f t="shared" si="0"/>
        <v>-5.1833921571921682E-2</v>
      </c>
      <c r="Q11" s="14">
        <f t="shared" si="0"/>
        <v>7.8700878449847553E-3</v>
      </c>
      <c r="R11" s="14">
        <f t="shared" si="0"/>
        <v>2.1699741156169117E-2</v>
      </c>
      <c r="S11" s="14">
        <f t="shared" si="0"/>
        <v>7.0052539823637688E-3</v>
      </c>
      <c r="T11" s="14">
        <f t="shared" si="0"/>
        <v>-4.5375051786847205E-3</v>
      </c>
      <c r="U11" s="14">
        <f t="shared" si="0"/>
        <v>-1.5693112467306144E-2</v>
      </c>
    </row>
    <row r="12" spans="1:21" x14ac:dyDescent="0.25">
      <c r="A12" s="5">
        <v>10</v>
      </c>
      <c r="B12" s="2">
        <v>3937.3681999999999</v>
      </c>
      <c r="C12" s="2">
        <v>10.1805</v>
      </c>
      <c r="D12" s="2">
        <v>14.199</v>
      </c>
      <c r="E12" s="2">
        <v>9.6461000000000006</v>
      </c>
      <c r="F12" s="2">
        <v>217.50970000000001</v>
      </c>
      <c r="G12" s="2">
        <v>4031.2026000000001</v>
      </c>
      <c r="H12" s="2">
        <v>7.1048999999999998</v>
      </c>
      <c r="I12" s="2">
        <v>8635.9917000000005</v>
      </c>
      <c r="J12" s="2">
        <v>2138.5571</v>
      </c>
      <c r="K12" s="2">
        <v>5.4875999999999996</v>
      </c>
      <c r="L12" s="14">
        <f t="shared" si="1"/>
        <v>2.4324322004026802E-2</v>
      </c>
      <c r="M12" s="14">
        <f t="shared" si="0"/>
        <v>-7.5844226579520668E-2</v>
      </c>
      <c r="N12" s="14">
        <f t="shared" si="0"/>
        <v>-1.8613105893574188E-2</v>
      </c>
      <c r="O12" s="14">
        <f t="shared" si="0"/>
        <v>2.1627003039642462E-2</v>
      </c>
      <c r="P12" s="14">
        <f t="shared" si="0"/>
        <v>-1.1774578341881668E-2</v>
      </c>
      <c r="Q12" s="14">
        <f t="shared" si="0"/>
        <v>0.12642537971774506</v>
      </c>
      <c r="R12" s="14">
        <f t="shared" si="0"/>
        <v>0</v>
      </c>
      <c r="S12" s="14">
        <f t="shared" si="0"/>
        <v>2.6095659962882906E-2</v>
      </c>
      <c r="T12" s="14">
        <f t="shared" si="0"/>
        <v>1.683029106245491E-2</v>
      </c>
      <c r="U12" s="14">
        <f t="shared" si="0"/>
        <v>-2.7883082373782106E-2</v>
      </c>
    </row>
    <row r="13" spans="1:21" x14ac:dyDescent="0.25">
      <c r="A13" s="5">
        <v>11</v>
      </c>
      <c r="B13" s="2">
        <v>4111.0101000000004</v>
      </c>
      <c r="C13" s="2">
        <v>11.882400000000001</v>
      </c>
      <c r="D13" s="2">
        <v>13.3911</v>
      </c>
      <c r="E13" s="2">
        <v>8.9705999999999992</v>
      </c>
      <c r="F13" s="2">
        <v>215.19569999999999</v>
      </c>
      <c r="G13" s="2">
        <v>3810.3026</v>
      </c>
      <c r="H13" s="2">
        <v>7.0225999999999997</v>
      </c>
      <c r="I13" s="2">
        <v>8262.6712000000007</v>
      </c>
      <c r="J13" s="2">
        <v>2145.194</v>
      </c>
      <c r="K13" s="2">
        <v>5.2626999999999997</v>
      </c>
      <c r="L13" s="14">
        <f t="shared" si="1"/>
        <v>4.4101006352415949E-2</v>
      </c>
      <c r="M13" s="14">
        <f t="shared" si="0"/>
        <v>0.16717253573007221</v>
      </c>
      <c r="N13" s="14">
        <f t="shared" si="0"/>
        <v>-5.6898373124867951E-2</v>
      </c>
      <c r="O13" s="14">
        <f t="shared" si="0"/>
        <v>-7.0028301593390213E-2</v>
      </c>
      <c r="P13" s="14">
        <f t="shared" si="0"/>
        <v>-1.0638606002399071E-2</v>
      </c>
      <c r="Q13" s="14">
        <f t="shared" si="0"/>
        <v>-5.4797543541969355E-2</v>
      </c>
      <c r="R13" s="14">
        <f t="shared" si="0"/>
        <v>-1.1583555011330215E-2</v>
      </c>
      <c r="S13" s="14">
        <f t="shared" si="0"/>
        <v>-4.3228445900428528E-2</v>
      </c>
      <c r="T13" s="14">
        <f t="shared" si="0"/>
        <v>3.1034476470139464E-3</v>
      </c>
      <c r="U13" s="14">
        <f t="shared" si="0"/>
        <v>-4.098330782126975E-2</v>
      </c>
    </row>
    <row r="14" spans="1:21" x14ac:dyDescent="0.25">
      <c r="A14" s="5">
        <v>12</v>
      </c>
      <c r="B14" s="2">
        <v>4775.8954999999996</v>
      </c>
      <c r="C14" s="2">
        <v>13.831799999999999</v>
      </c>
      <c r="D14" s="2">
        <v>14.052099999999999</v>
      </c>
      <c r="E14" s="2">
        <v>9.2533999999999992</v>
      </c>
      <c r="F14" s="2">
        <v>220.7492</v>
      </c>
      <c r="G14" s="2">
        <v>3882.1617000000001</v>
      </c>
      <c r="H14" s="2">
        <v>7.9690000000000003</v>
      </c>
      <c r="I14" s="2">
        <v>8657.8742000000002</v>
      </c>
      <c r="J14" s="2">
        <v>2281.6192000000001</v>
      </c>
      <c r="K14" s="2">
        <v>5.6001000000000003</v>
      </c>
      <c r="L14" s="14">
        <f t="shared" si="1"/>
        <v>0.16173285490103737</v>
      </c>
      <c r="M14" s="14">
        <f t="shared" si="0"/>
        <v>0.16405776610785691</v>
      </c>
      <c r="N14" s="14">
        <f t="shared" si="0"/>
        <v>4.9361142848608375E-2</v>
      </c>
      <c r="O14" s="14">
        <f t="shared" si="0"/>
        <v>3.1525204557108777E-2</v>
      </c>
      <c r="P14" s="14">
        <f t="shared" si="0"/>
        <v>2.5806742420968514E-2</v>
      </c>
      <c r="Q14" s="14">
        <f t="shared" si="0"/>
        <v>1.8859158325115734E-2</v>
      </c>
      <c r="R14" s="14">
        <f t="shared" si="0"/>
        <v>0.13476490188818965</v>
      </c>
      <c r="S14" s="14">
        <f t="shared" si="0"/>
        <v>4.7829931802199695E-2</v>
      </c>
      <c r="T14" s="14">
        <f t="shared" si="0"/>
        <v>6.3595740058941114E-2</v>
      </c>
      <c r="U14" s="14">
        <f t="shared" si="0"/>
        <v>6.4111577707260642E-2</v>
      </c>
    </row>
    <row r="15" spans="1:21" x14ac:dyDescent="0.25">
      <c r="A15" s="5">
        <v>13</v>
      </c>
      <c r="B15" s="2">
        <v>4300.9773999999998</v>
      </c>
      <c r="C15" s="2">
        <v>15.657500000000001</v>
      </c>
      <c r="D15" s="2">
        <v>13.293200000000001</v>
      </c>
      <c r="E15" s="2">
        <v>8.8763000000000005</v>
      </c>
      <c r="F15" s="2">
        <v>209.27209999999999</v>
      </c>
      <c r="G15" s="2">
        <v>3903.0095999999999</v>
      </c>
      <c r="H15" s="2">
        <v>6.9951999999999996</v>
      </c>
      <c r="I15" s="2">
        <v>7704.9957999999997</v>
      </c>
      <c r="J15" s="2">
        <v>2259.4962</v>
      </c>
      <c r="K15" s="2">
        <v>5.4539</v>
      </c>
      <c r="L15" s="14">
        <f t="shared" si="1"/>
        <v>-9.9440638933577991E-2</v>
      </c>
      <c r="M15" s="14">
        <f t="shared" si="0"/>
        <v>0.1319929437961799</v>
      </c>
      <c r="N15" s="14">
        <f t="shared" si="0"/>
        <v>-5.4006162779940282E-2</v>
      </c>
      <c r="O15" s="14">
        <f t="shared" si="0"/>
        <v>-4.0752588237836763E-2</v>
      </c>
      <c r="P15" s="14">
        <f t="shared" si="0"/>
        <v>-5.1991581396444504E-2</v>
      </c>
      <c r="Q15" s="14">
        <f t="shared" si="0"/>
        <v>5.3701781664580728E-3</v>
      </c>
      <c r="R15" s="14">
        <f t="shared" si="0"/>
        <v>-0.12219851926214087</v>
      </c>
      <c r="S15" s="14">
        <f t="shared" si="0"/>
        <v>-0.11005916440781739</v>
      </c>
      <c r="T15" s="14">
        <f t="shared" si="0"/>
        <v>-9.6961841835833274E-3</v>
      </c>
      <c r="U15" s="14">
        <f t="shared" si="0"/>
        <v>-2.6106676666488155E-2</v>
      </c>
    </row>
    <row r="16" spans="1:21" x14ac:dyDescent="0.25">
      <c r="A16" s="5">
        <v>14</v>
      </c>
      <c r="B16" s="2">
        <v>4391.5086000000001</v>
      </c>
      <c r="C16" s="2">
        <v>18.194900000000001</v>
      </c>
      <c r="D16" s="2">
        <v>12.7301</v>
      </c>
      <c r="E16" s="2">
        <v>8.6091999999999995</v>
      </c>
      <c r="F16" s="2">
        <v>205.56979999999999</v>
      </c>
      <c r="G16" s="2">
        <v>3730.0156999999999</v>
      </c>
      <c r="H16" s="2">
        <v>6.2271000000000001</v>
      </c>
      <c r="I16" s="2">
        <v>7735.7338</v>
      </c>
      <c r="J16" s="2">
        <v>2131.9202</v>
      </c>
      <c r="K16" s="2">
        <v>5.0490000000000004</v>
      </c>
      <c r="L16" s="14">
        <f t="shared" si="1"/>
        <v>2.1048982959082824E-2</v>
      </c>
      <c r="M16" s="14">
        <f t="shared" si="0"/>
        <v>0.16205652243333865</v>
      </c>
      <c r="N16" s="14">
        <f t="shared" si="0"/>
        <v>-4.2360003610868745E-2</v>
      </c>
      <c r="O16" s="14">
        <f t="shared" si="0"/>
        <v>-3.0091366898369928E-2</v>
      </c>
      <c r="P16" s="14">
        <f t="shared" si="0"/>
        <v>-1.769132149006011E-2</v>
      </c>
      <c r="Q16" s="14">
        <f t="shared" si="0"/>
        <v>-4.4323206378995311E-2</v>
      </c>
      <c r="R16" s="14">
        <f t="shared" si="0"/>
        <v>-0.10980386550777671</v>
      </c>
      <c r="S16" s="14">
        <f t="shared" si="0"/>
        <v>3.9893597346283153E-3</v>
      </c>
      <c r="T16" s="14">
        <f t="shared" si="0"/>
        <v>-5.6462144083269543E-2</v>
      </c>
      <c r="U16" s="14">
        <f t="shared" si="0"/>
        <v>-7.4240451786794698E-2</v>
      </c>
    </row>
    <row r="17" spans="1:21" x14ac:dyDescent="0.25">
      <c r="A17" s="5">
        <v>15</v>
      </c>
      <c r="B17" s="2">
        <v>3806.7656999999999</v>
      </c>
      <c r="C17" s="2">
        <v>12.810700000000001</v>
      </c>
      <c r="D17" s="2">
        <v>11.9223</v>
      </c>
      <c r="E17" s="2">
        <v>8.2007999999999992</v>
      </c>
      <c r="F17" s="2">
        <v>189.74250000000001</v>
      </c>
      <c r="G17" s="2">
        <v>4082.2136</v>
      </c>
      <c r="H17" s="2">
        <v>5.6646999999999998</v>
      </c>
      <c r="I17" s="2">
        <v>8130.9368000000004</v>
      </c>
      <c r="J17" s="2">
        <v>2201.9764</v>
      </c>
      <c r="K17" s="2">
        <v>5.1726999999999999</v>
      </c>
      <c r="L17" s="14">
        <f t="shared" si="1"/>
        <v>-0.13315308092531122</v>
      </c>
      <c r="M17" s="14">
        <f t="shared" si="0"/>
        <v>-0.29591808693644922</v>
      </c>
      <c r="N17" s="14">
        <f t="shared" si="0"/>
        <v>-6.3455903724244131E-2</v>
      </c>
      <c r="O17" s="14">
        <f t="shared" si="0"/>
        <v>-4.7437624866422008E-2</v>
      </c>
      <c r="P17" s="14">
        <f t="shared" si="0"/>
        <v>-7.6992340314579188E-2</v>
      </c>
      <c r="Q17" s="14">
        <f t="shared" si="0"/>
        <v>9.4422632054873154E-2</v>
      </c>
      <c r="R17" s="14">
        <f t="shared" si="0"/>
        <v>-9.0314913844325648E-2</v>
      </c>
      <c r="S17" s="14">
        <f t="shared" si="0"/>
        <v>5.1087978234204544E-2</v>
      </c>
      <c r="T17" s="14">
        <f t="shared" si="0"/>
        <v>3.2860610823988626E-2</v>
      </c>
      <c r="U17" s="14">
        <f t="shared" si="0"/>
        <v>2.44999009704891E-2</v>
      </c>
    </row>
    <row r="18" spans="1:21" x14ac:dyDescent="0.25">
      <c r="A18" s="5">
        <v>16</v>
      </c>
      <c r="B18" s="2">
        <v>3977.4394000000002</v>
      </c>
      <c r="C18" s="2">
        <v>14.6981</v>
      </c>
      <c r="D18" s="2">
        <v>11.9223</v>
      </c>
      <c r="E18" s="2">
        <v>8.2007999999999992</v>
      </c>
      <c r="F18" s="2">
        <v>174.9333</v>
      </c>
      <c r="G18" s="2">
        <v>4125.2403000000004</v>
      </c>
      <c r="H18" s="2">
        <v>6.0076000000000001</v>
      </c>
      <c r="I18" s="2">
        <v>9263.1203999999998</v>
      </c>
      <c r="J18" s="2">
        <v>2156.2555000000002</v>
      </c>
      <c r="K18" s="2">
        <v>5.4539</v>
      </c>
      <c r="L18" s="14">
        <f t="shared" si="1"/>
        <v>4.4834306456002872E-2</v>
      </c>
      <c r="M18" s="14">
        <f t="shared" si="0"/>
        <v>0.14732996635624904</v>
      </c>
      <c r="N18" s="14">
        <f t="shared" si="0"/>
        <v>0</v>
      </c>
      <c r="O18" s="14">
        <f t="shared" si="0"/>
        <v>0</v>
      </c>
      <c r="P18" s="14">
        <f t="shared" si="0"/>
        <v>-7.8048934740503589E-2</v>
      </c>
      <c r="Q18" s="14">
        <f t="shared" si="0"/>
        <v>1.0540041314839661E-2</v>
      </c>
      <c r="R18" s="14">
        <f t="shared" si="0"/>
        <v>6.0532773138912956E-2</v>
      </c>
      <c r="S18" s="14">
        <f t="shared" si="0"/>
        <v>0.13924393066245447</v>
      </c>
      <c r="T18" s="14">
        <f t="shared" si="0"/>
        <v>-2.0763574032855121E-2</v>
      </c>
      <c r="U18" s="14">
        <f t="shared" si="0"/>
        <v>5.4362325284667605E-2</v>
      </c>
    </row>
    <row r="19" spans="1:21" x14ac:dyDescent="0.25">
      <c r="A19" s="5">
        <v>17</v>
      </c>
      <c r="B19" s="2">
        <v>3814.1862999999998</v>
      </c>
      <c r="C19" s="2">
        <v>16.535399999999999</v>
      </c>
      <c r="D19" s="2">
        <v>11.9712</v>
      </c>
      <c r="E19" s="2">
        <v>7.7923</v>
      </c>
      <c r="F19" s="2">
        <v>165.86269999999999</v>
      </c>
      <c r="G19" s="2">
        <v>4199.1004000000003</v>
      </c>
      <c r="H19" s="2">
        <v>5.7058999999999997</v>
      </c>
      <c r="I19" s="2">
        <v>10001.5646</v>
      </c>
      <c r="J19" s="2">
        <v>2097.9983000000002</v>
      </c>
      <c r="K19" s="2">
        <v>4.9028999999999998</v>
      </c>
      <c r="L19" s="14">
        <f t="shared" si="1"/>
        <v>-4.1044773680272879E-2</v>
      </c>
      <c r="M19" s="14">
        <f t="shared" si="0"/>
        <v>0.12500255135017443</v>
      </c>
      <c r="N19" s="14">
        <f t="shared" si="0"/>
        <v>4.1015575853652168E-3</v>
      </c>
      <c r="O19" s="14">
        <f t="shared" si="0"/>
        <v>-4.9812213442590875E-2</v>
      </c>
      <c r="P19" s="14">
        <f t="shared" si="0"/>
        <v>-5.1851762929070754E-2</v>
      </c>
      <c r="Q19" s="14">
        <f t="shared" si="0"/>
        <v>1.7904435773111172E-2</v>
      </c>
      <c r="R19" s="14">
        <f t="shared" si="0"/>
        <v>-5.0219721685864624E-2</v>
      </c>
      <c r="S19" s="14">
        <f t="shared" si="0"/>
        <v>7.9718730634225576E-2</v>
      </c>
      <c r="T19" s="14">
        <f t="shared" si="0"/>
        <v>-2.7017762969184313E-2</v>
      </c>
      <c r="U19" s="14">
        <f t="shared" si="0"/>
        <v>-0.10102862172023692</v>
      </c>
    </row>
    <row r="20" spans="1:21" x14ac:dyDescent="0.25">
      <c r="A20" s="5">
        <v>18</v>
      </c>
      <c r="B20" s="2">
        <v>3879.4875000000002</v>
      </c>
      <c r="C20" s="2">
        <v>19.639700000000001</v>
      </c>
      <c r="D20" s="2">
        <v>11.8399</v>
      </c>
      <c r="E20" s="2">
        <v>7.6969000000000003</v>
      </c>
      <c r="F20" s="2">
        <v>165.3475</v>
      </c>
      <c r="G20" s="2">
        <v>4924.7389999999996</v>
      </c>
      <c r="H20" s="2">
        <v>5.7881999999999998</v>
      </c>
      <c r="I20" s="2">
        <v>10831.220600000001</v>
      </c>
      <c r="J20" s="2">
        <v>2358.1543000000001</v>
      </c>
      <c r="K20" s="2">
        <v>5.6675000000000004</v>
      </c>
      <c r="L20" s="14">
        <f t="shared" si="1"/>
        <v>1.7120611019970457E-2</v>
      </c>
      <c r="M20" s="14">
        <f t="shared" ref="M20:M38" si="2">(C20-C19)/C19</f>
        <v>0.18773661356846535</v>
      </c>
      <c r="N20" s="14">
        <f t="shared" ref="N20:N38" si="3">(D20-D19)/D19</f>
        <v>-1.0967989842288119E-2</v>
      </c>
      <c r="O20" s="14">
        <f t="shared" ref="O20:O38" si="4">(E20-E19)/E19</f>
        <v>-1.2242855126214302E-2</v>
      </c>
      <c r="P20" s="14">
        <f t="shared" ref="P20:P38" si="5">(F20-F19)/F19</f>
        <v>-3.1061836084905949E-3</v>
      </c>
      <c r="Q20" s="14">
        <f t="shared" ref="Q20:Q38" si="6">(G20-G19)/G19</f>
        <v>0.17280810908927047</v>
      </c>
      <c r="R20" s="14">
        <f t="shared" ref="R20:R38" si="7">(H20-H19)/H19</f>
        <v>1.4423666730927645E-2</v>
      </c>
      <c r="S20" s="14">
        <f t="shared" ref="S20:S38" si="8">(I20-I19)/I19</f>
        <v>8.2952621232881996E-2</v>
      </c>
      <c r="T20" s="14">
        <f t="shared" ref="T20:T38" si="9">(J20-J19)/J19</f>
        <v>0.12400200705596373</v>
      </c>
      <c r="U20" s="14">
        <f t="shared" ref="U20:U38" si="10">(K20-K19)/K19</f>
        <v>0.15594852026351763</v>
      </c>
    </row>
    <row r="21" spans="1:21" x14ac:dyDescent="0.25">
      <c r="A21" s="5">
        <v>19</v>
      </c>
      <c r="B21" s="2">
        <v>3983.3759</v>
      </c>
      <c r="C21" s="2">
        <v>19.829799999999999</v>
      </c>
      <c r="D21" s="2">
        <v>12.774699999999999</v>
      </c>
      <c r="E21" s="2">
        <v>8.0785999999999998</v>
      </c>
      <c r="F21" s="2">
        <v>176.92859999999999</v>
      </c>
      <c r="G21" s="2">
        <v>5035.7191000000003</v>
      </c>
      <c r="H21" s="2">
        <v>6.0488</v>
      </c>
      <c r="I21" s="2">
        <v>12425.3102</v>
      </c>
      <c r="J21" s="2">
        <v>2774.7892999999999</v>
      </c>
      <c r="K21" s="2">
        <v>6.1848000000000001</v>
      </c>
      <c r="L21" s="14">
        <f t="shared" si="1"/>
        <v>2.6778897985880821E-2</v>
      </c>
      <c r="M21" s="14">
        <f t="shared" si="2"/>
        <v>9.6793739211901136E-3</v>
      </c>
      <c r="N21" s="14">
        <f t="shared" si="3"/>
        <v>7.8953369538594012E-2</v>
      </c>
      <c r="O21" s="14">
        <f t="shared" si="4"/>
        <v>4.9591393937819056E-2</v>
      </c>
      <c r="P21" s="14">
        <f t="shared" si="5"/>
        <v>7.0040974311676871E-2</v>
      </c>
      <c r="Q21" s="14">
        <f t="shared" si="6"/>
        <v>2.2535224709370524E-2</v>
      </c>
      <c r="R21" s="14">
        <f t="shared" si="7"/>
        <v>4.5022632251822702E-2</v>
      </c>
      <c r="S21" s="14">
        <f t="shared" si="8"/>
        <v>0.14717543468738872</v>
      </c>
      <c r="T21" s="14">
        <f t="shared" si="9"/>
        <v>0.17667843024521326</v>
      </c>
      <c r="U21" s="14">
        <f t="shared" si="10"/>
        <v>9.1274812527569402E-2</v>
      </c>
    </row>
    <row r="22" spans="1:21" x14ac:dyDescent="0.25">
      <c r="A22" s="5">
        <v>20</v>
      </c>
      <c r="B22" s="2">
        <v>4196.8716000000004</v>
      </c>
      <c r="C22" s="2">
        <v>22.427299999999999</v>
      </c>
      <c r="D22" s="2">
        <v>12.826599999999999</v>
      </c>
      <c r="E22" s="2">
        <v>8.2535000000000007</v>
      </c>
      <c r="F22" s="2">
        <v>181.6</v>
      </c>
      <c r="G22" s="2">
        <v>5061.8634000000002</v>
      </c>
      <c r="H22" s="2">
        <v>7.0041000000000002</v>
      </c>
      <c r="I22" s="2">
        <v>13227.315699999999</v>
      </c>
      <c r="J22" s="2">
        <v>3177.0315000000001</v>
      </c>
      <c r="K22" s="2">
        <v>6.2523</v>
      </c>
      <c r="L22" s="14">
        <f t="shared" si="1"/>
        <v>5.3596674117549488E-2</v>
      </c>
      <c r="M22" s="14">
        <f t="shared" si="2"/>
        <v>0.13098972253880525</v>
      </c>
      <c r="N22" s="14">
        <f t="shared" si="3"/>
        <v>4.0627177154844993E-3</v>
      </c>
      <c r="O22" s="14">
        <f t="shared" si="4"/>
        <v>2.1649790805337677E-2</v>
      </c>
      <c r="P22" s="14">
        <f t="shared" si="5"/>
        <v>2.6402740992694261E-2</v>
      </c>
      <c r="Q22" s="14">
        <f t="shared" si="6"/>
        <v>5.191770923044522E-3</v>
      </c>
      <c r="R22" s="14">
        <f t="shared" si="7"/>
        <v>0.15793215183176834</v>
      </c>
      <c r="S22" s="14">
        <f t="shared" si="8"/>
        <v>6.4546114913090813E-2</v>
      </c>
      <c r="T22" s="14">
        <f t="shared" si="9"/>
        <v>0.14496315089581763</v>
      </c>
      <c r="U22" s="14">
        <f t="shared" si="10"/>
        <v>1.0913853317811391E-2</v>
      </c>
    </row>
    <row r="23" spans="1:21" x14ac:dyDescent="0.25">
      <c r="A23" s="5">
        <v>21</v>
      </c>
      <c r="B23" s="2">
        <v>4312.2970999999998</v>
      </c>
      <c r="C23" s="2">
        <v>19.481300000000001</v>
      </c>
      <c r="D23" s="2">
        <v>12.9564</v>
      </c>
      <c r="E23" s="2">
        <v>7.7127999999999997</v>
      </c>
      <c r="F23" s="2">
        <v>186.17410000000001</v>
      </c>
      <c r="G23" s="2">
        <v>4792.4166999999998</v>
      </c>
      <c r="H23" s="2">
        <v>6.8514999999999997</v>
      </c>
      <c r="I23" s="2">
        <v>12353.6391</v>
      </c>
      <c r="J23" s="2">
        <v>2916.4452999999999</v>
      </c>
      <c r="K23" s="2">
        <v>5.6449999999999996</v>
      </c>
      <c r="L23" s="14">
        <f t="shared" si="1"/>
        <v>2.7502747522702233E-2</v>
      </c>
      <c r="M23" s="14">
        <f t="shared" si="2"/>
        <v>-0.13135776486692549</v>
      </c>
      <c r="N23" s="14">
        <f t="shared" si="3"/>
        <v>1.011959521619145E-2</v>
      </c>
      <c r="O23" s="14">
        <f t="shared" si="4"/>
        <v>-6.5511601138910885E-2</v>
      </c>
      <c r="P23" s="14">
        <f t="shared" si="5"/>
        <v>2.5187775330396563E-2</v>
      </c>
      <c r="Q23" s="14">
        <f t="shared" si="6"/>
        <v>-5.3230733172293904E-2</v>
      </c>
      <c r="R23" s="14">
        <f t="shared" si="7"/>
        <v>-2.1787238902928358E-2</v>
      </c>
      <c r="S23" s="14">
        <f t="shared" si="8"/>
        <v>-6.605093730393076E-2</v>
      </c>
      <c r="T23" s="14">
        <f t="shared" si="9"/>
        <v>-8.2021912593564214E-2</v>
      </c>
      <c r="U23" s="14">
        <f t="shared" si="10"/>
        <v>-9.7132255330038608E-2</v>
      </c>
    </row>
    <row r="24" spans="1:21" x14ac:dyDescent="0.25">
      <c r="A24" s="5">
        <v>22</v>
      </c>
      <c r="B24" s="2">
        <v>4239.9638000000004</v>
      </c>
      <c r="C24" s="2">
        <v>19.101199999999999</v>
      </c>
      <c r="D24" s="2">
        <v>13.8652</v>
      </c>
      <c r="E24" s="2">
        <v>7.5856000000000003</v>
      </c>
      <c r="F24" s="2">
        <v>225.29689999999999</v>
      </c>
      <c r="G24" s="2">
        <v>4740.1279999999997</v>
      </c>
      <c r="H24" s="2">
        <v>6.3661000000000003</v>
      </c>
      <c r="I24" s="2">
        <v>12364.8932</v>
      </c>
      <c r="J24" s="2">
        <v>3009.62</v>
      </c>
      <c r="K24" s="2">
        <v>5.5551000000000004</v>
      </c>
      <c r="L24" s="14">
        <f t="shared" si="1"/>
        <v>-1.6773728322197312E-2</v>
      </c>
      <c r="M24" s="14">
        <f t="shared" si="2"/>
        <v>-1.9511018258535226E-2</v>
      </c>
      <c r="N24" s="14">
        <f t="shared" si="3"/>
        <v>7.0142940940384632E-2</v>
      </c>
      <c r="O24" s="14">
        <f t="shared" si="4"/>
        <v>-1.6492065138471023E-2</v>
      </c>
      <c r="P24" s="14">
        <f t="shared" si="5"/>
        <v>0.21014093797150077</v>
      </c>
      <c r="Q24" s="14">
        <f t="shared" si="6"/>
        <v>-1.0910716507602536E-2</v>
      </c>
      <c r="R24" s="14">
        <f t="shared" si="7"/>
        <v>-7.0845800189739391E-2</v>
      </c>
      <c r="S24" s="14">
        <f t="shared" si="8"/>
        <v>9.1099472057590768E-4</v>
      </c>
      <c r="T24" s="14">
        <f t="shared" si="9"/>
        <v>3.1948036193238404E-2</v>
      </c>
      <c r="U24" s="14">
        <f t="shared" si="10"/>
        <v>-1.5925597874224838E-2</v>
      </c>
    </row>
    <row r="25" spans="1:21" x14ac:dyDescent="0.25">
      <c r="A25" s="5">
        <v>23</v>
      </c>
      <c r="B25" s="2">
        <v>4724.7510000000002</v>
      </c>
      <c r="C25" s="2">
        <v>22.205500000000001</v>
      </c>
      <c r="D25" s="2">
        <v>16.124099999999999</v>
      </c>
      <c r="E25" s="2">
        <v>7.7923</v>
      </c>
      <c r="F25" s="2">
        <v>257.9966</v>
      </c>
      <c r="G25" s="2">
        <v>4588.0640000000003</v>
      </c>
      <c r="H25" s="2">
        <v>6.907</v>
      </c>
      <c r="I25" s="2">
        <v>12689.8565</v>
      </c>
      <c r="J25" s="2">
        <v>2862.6615000000002</v>
      </c>
      <c r="K25" s="2">
        <v>5.9599000000000002</v>
      </c>
      <c r="L25" s="14">
        <f t="shared" si="1"/>
        <v>0.11433757995764013</v>
      </c>
      <c r="M25" s="14">
        <f t="shared" si="2"/>
        <v>0.16251858521977688</v>
      </c>
      <c r="N25" s="14">
        <f t="shared" si="3"/>
        <v>0.16291867409052871</v>
      </c>
      <c r="O25" s="14">
        <f t="shared" si="4"/>
        <v>2.7248998101666269E-2</v>
      </c>
      <c r="P25" s="14">
        <f t="shared" si="5"/>
        <v>0.14514047907450128</v>
      </c>
      <c r="Q25" s="14">
        <f t="shared" si="6"/>
        <v>-3.2080146358916761E-2</v>
      </c>
      <c r="R25" s="14">
        <f t="shared" si="7"/>
        <v>8.4965677573396542E-2</v>
      </c>
      <c r="S25" s="14">
        <f t="shared" si="8"/>
        <v>2.6281124692609511E-2</v>
      </c>
      <c r="T25" s="14">
        <f t="shared" si="9"/>
        <v>-4.8829586459420038E-2</v>
      </c>
      <c r="U25" s="14">
        <f t="shared" si="10"/>
        <v>7.2869975337977677E-2</v>
      </c>
    </row>
    <row r="26" spans="1:21" x14ac:dyDescent="0.25">
      <c r="A26" s="5">
        <v>24</v>
      </c>
      <c r="B26" s="2">
        <v>4416.9495999999999</v>
      </c>
      <c r="C26" s="2">
        <v>22.427299999999999</v>
      </c>
      <c r="D26" s="2">
        <v>15.449</v>
      </c>
      <c r="E26" s="2">
        <v>7.0926</v>
      </c>
      <c r="F26" s="2">
        <v>237.85130000000001</v>
      </c>
      <c r="G26" s="2">
        <v>5947.0358999999999</v>
      </c>
      <c r="H26" s="2">
        <v>6.4908999999999999</v>
      </c>
      <c r="I26" s="2">
        <v>14793.269899999999</v>
      </c>
      <c r="J26" s="2">
        <v>3361.1084999999998</v>
      </c>
      <c r="K26" s="2">
        <v>6.0724</v>
      </c>
      <c r="L26" s="14">
        <f t="shared" si="1"/>
        <v>-6.5146586560857977E-2</v>
      </c>
      <c r="M26" s="14">
        <f t="shared" si="2"/>
        <v>9.9885163585597351E-3</v>
      </c>
      <c r="N26" s="14">
        <f t="shared" si="3"/>
        <v>-4.1869003541282847E-2</v>
      </c>
      <c r="O26" s="14">
        <f t="shared" si="4"/>
        <v>-8.9793770773712506E-2</v>
      </c>
      <c r="P26" s="14">
        <f t="shared" si="5"/>
        <v>-7.8083587148047653E-2</v>
      </c>
      <c r="Q26" s="14">
        <f t="shared" si="6"/>
        <v>0.29619724136367748</v>
      </c>
      <c r="R26" s="14">
        <f t="shared" si="7"/>
        <v>-6.024323150427105E-2</v>
      </c>
      <c r="S26" s="14">
        <f t="shared" si="8"/>
        <v>0.16575549140370496</v>
      </c>
      <c r="T26" s="14">
        <f t="shared" si="9"/>
        <v>0.17412013261085868</v>
      </c>
      <c r="U26" s="14">
        <f t="shared" si="10"/>
        <v>1.8876155640195274E-2</v>
      </c>
    </row>
    <row r="27" spans="1:21" x14ac:dyDescent="0.25">
      <c r="A27" s="5">
        <v>25</v>
      </c>
      <c r="B27" s="2">
        <v>4276.8999999999996</v>
      </c>
      <c r="C27" s="2">
        <v>27.2105</v>
      </c>
      <c r="D27" s="2">
        <v>17.032900000000001</v>
      </c>
      <c r="E27" s="2">
        <v>6.6631999999999998</v>
      </c>
      <c r="F27" s="2">
        <v>213.52109999999999</v>
      </c>
      <c r="G27" s="2">
        <v>5536.1963999999998</v>
      </c>
      <c r="H27" s="2">
        <v>6.3661000000000003</v>
      </c>
      <c r="I27" s="2">
        <v>15668.2793</v>
      </c>
      <c r="J27" s="2">
        <v>3348.2307000000001</v>
      </c>
      <c r="K27" s="2">
        <v>6.0385999999999997</v>
      </c>
      <c r="L27" s="14">
        <f t="shared" si="1"/>
        <v>-3.1707312213841037E-2</v>
      </c>
      <c r="M27" s="14">
        <f t="shared" si="2"/>
        <v>0.21327578442344824</v>
      </c>
      <c r="N27" s="14">
        <f t="shared" si="3"/>
        <v>0.10252443523852688</v>
      </c>
      <c r="O27" s="14">
        <f t="shared" si="4"/>
        <v>-6.0541973324309876E-2</v>
      </c>
      <c r="P27" s="14">
        <f t="shared" si="5"/>
        <v>-0.10229164187877056</v>
      </c>
      <c r="Q27" s="14">
        <f t="shared" si="6"/>
        <v>-6.9083070441864999E-2</v>
      </c>
      <c r="R27" s="14">
        <f t="shared" si="7"/>
        <v>-1.9226917684758597E-2</v>
      </c>
      <c r="S27" s="14">
        <f t="shared" si="8"/>
        <v>5.9149154035241451E-2</v>
      </c>
      <c r="T27" s="14">
        <f t="shared" si="9"/>
        <v>-3.8314145467186651E-3</v>
      </c>
      <c r="U27" s="14">
        <f t="shared" si="10"/>
        <v>-5.566168236611599E-3</v>
      </c>
    </row>
    <row r="28" spans="1:21" x14ac:dyDescent="0.25">
      <c r="A28" s="5">
        <v>26</v>
      </c>
      <c r="B28" s="2">
        <v>5094.1126000000004</v>
      </c>
      <c r="C28" s="2">
        <v>26.0701</v>
      </c>
      <c r="D28" s="2">
        <v>19.525500000000001</v>
      </c>
      <c r="E28" s="2">
        <v>6.8859000000000004</v>
      </c>
      <c r="F28" s="2">
        <v>206.80600000000001</v>
      </c>
      <c r="G28" s="2">
        <v>5431.6189999999997</v>
      </c>
      <c r="H28" s="2">
        <v>6.5464000000000002</v>
      </c>
      <c r="I28" s="2">
        <v>15717.1459</v>
      </c>
      <c r="J28" s="2">
        <v>3273.9938999999999</v>
      </c>
      <c r="K28" s="2">
        <v>6.2747999999999999</v>
      </c>
      <c r="L28" s="14">
        <f t="shared" si="1"/>
        <v>0.19107591947438585</v>
      </c>
      <c r="M28" s="14">
        <f t="shared" si="2"/>
        <v>-4.1910291982874243E-2</v>
      </c>
      <c r="N28" s="14">
        <f t="shared" si="3"/>
        <v>0.14634031785544441</v>
      </c>
      <c r="O28" s="14">
        <f t="shared" si="4"/>
        <v>3.3422379637411542E-2</v>
      </c>
      <c r="P28" s="14">
        <f t="shared" si="5"/>
        <v>-3.144935090724045E-2</v>
      </c>
      <c r="Q28" s="14">
        <f t="shared" si="6"/>
        <v>-1.8889756150992067E-2</v>
      </c>
      <c r="R28" s="14">
        <f t="shared" si="7"/>
        <v>2.8321892524465511E-2</v>
      </c>
      <c r="S28" s="14">
        <f t="shared" si="8"/>
        <v>3.1188236477249533E-3</v>
      </c>
      <c r="T28" s="14">
        <f t="shared" si="9"/>
        <v>-2.217194890423773E-2</v>
      </c>
      <c r="U28" s="14">
        <f t="shared" si="10"/>
        <v>3.9115026661809063E-2</v>
      </c>
    </row>
    <row r="29" spans="1:21" x14ac:dyDescent="0.25">
      <c r="A29" s="5">
        <v>27</v>
      </c>
      <c r="B29" s="2">
        <v>4617.0204999999996</v>
      </c>
      <c r="C29" s="2">
        <v>29.586300000000001</v>
      </c>
      <c r="D29" s="2">
        <v>20.979500000000002</v>
      </c>
      <c r="E29" s="2">
        <v>6.7904</v>
      </c>
      <c r="F29" s="2">
        <v>191.42939999999999</v>
      </c>
      <c r="G29" s="2">
        <v>4913.5343000000003</v>
      </c>
      <c r="H29" s="2">
        <v>7.5727000000000002</v>
      </c>
      <c r="I29" s="2">
        <v>14874.714400000001</v>
      </c>
      <c r="J29" s="2">
        <v>3032.3456000000001</v>
      </c>
      <c r="K29" s="2">
        <v>6.2409999999999997</v>
      </c>
      <c r="L29" s="14">
        <f t="shared" si="1"/>
        <v>-9.3655585862000915E-2</v>
      </c>
      <c r="M29" s="14">
        <f t="shared" si="2"/>
        <v>0.13487481827841094</v>
      </c>
      <c r="N29" s="14">
        <f t="shared" si="3"/>
        <v>7.4466723003252189E-2</v>
      </c>
      <c r="O29" s="14">
        <f t="shared" si="4"/>
        <v>-1.3868920547786108E-2</v>
      </c>
      <c r="P29" s="14">
        <f t="shared" si="5"/>
        <v>-7.4352775064553372E-2</v>
      </c>
      <c r="Q29" s="14">
        <f t="shared" si="6"/>
        <v>-9.5383107688517821E-2</v>
      </c>
      <c r="R29" s="14">
        <f t="shared" si="7"/>
        <v>0.15677318831724305</v>
      </c>
      <c r="S29" s="14">
        <f t="shared" si="8"/>
        <v>-5.3599521526360508E-2</v>
      </c>
      <c r="T29" s="14">
        <f t="shared" si="9"/>
        <v>-7.3808414853796717E-2</v>
      </c>
      <c r="U29" s="14">
        <f t="shared" si="10"/>
        <v>-5.386625868553623E-3</v>
      </c>
    </row>
    <row r="30" spans="1:21" x14ac:dyDescent="0.25">
      <c r="A30" s="5">
        <v>28</v>
      </c>
      <c r="B30" s="2">
        <v>4335.3822</v>
      </c>
      <c r="C30" s="2">
        <v>28.5092</v>
      </c>
      <c r="D30" s="2">
        <v>22.407599999999999</v>
      </c>
      <c r="E30" s="2">
        <v>6.7586000000000004</v>
      </c>
      <c r="F30" s="2">
        <v>195.22489999999999</v>
      </c>
      <c r="G30" s="2">
        <v>4487.2215999999999</v>
      </c>
      <c r="H30" s="2">
        <v>7.2397999999999998</v>
      </c>
      <c r="I30" s="2">
        <v>14858.277400000001</v>
      </c>
      <c r="J30" s="2">
        <v>3102.0372000000002</v>
      </c>
      <c r="K30" s="2">
        <v>5.7462</v>
      </c>
      <c r="L30" s="14">
        <f t="shared" si="1"/>
        <v>-6.1000010721199885E-2</v>
      </c>
      <c r="M30" s="14">
        <f t="shared" si="2"/>
        <v>-3.6405363293145865E-2</v>
      </c>
      <c r="N30" s="14">
        <f t="shared" si="3"/>
        <v>6.8071212373983975E-2</v>
      </c>
      <c r="O30" s="14">
        <f t="shared" si="4"/>
        <v>-4.6830819981149279E-3</v>
      </c>
      <c r="P30" s="14">
        <f t="shared" si="5"/>
        <v>1.982715298694978E-2</v>
      </c>
      <c r="Q30" s="14">
        <f t="shared" si="6"/>
        <v>-8.6762943732783218E-2</v>
      </c>
      <c r="R30" s="14">
        <f t="shared" si="7"/>
        <v>-4.3960542474942944E-2</v>
      </c>
      <c r="S30" s="14">
        <f t="shared" si="8"/>
        <v>-1.1050296199300402E-3</v>
      </c>
      <c r="T30" s="14">
        <f t="shared" si="9"/>
        <v>2.2982736532405838E-2</v>
      </c>
      <c r="U30" s="14">
        <f t="shared" si="10"/>
        <v>-7.9282166319500039E-2</v>
      </c>
    </row>
    <row r="31" spans="1:21" x14ac:dyDescent="0.25">
      <c r="A31" s="5">
        <v>29</v>
      </c>
      <c r="B31" s="2">
        <v>4109.1481999999996</v>
      </c>
      <c r="C31" s="2">
        <v>25.950900000000001</v>
      </c>
      <c r="D31" s="2">
        <v>20.4602</v>
      </c>
      <c r="E31" s="2">
        <v>6.9177</v>
      </c>
      <c r="F31" s="2">
        <v>197.36590000000001</v>
      </c>
      <c r="G31" s="2">
        <v>4604.6043</v>
      </c>
      <c r="H31" s="2">
        <v>7.5171999999999999</v>
      </c>
      <c r="I31" s="2">
        <v>16422.158500000001</v>
      </c>
      <c r="J31" s="2">
        <v>3067.1914000000002</v>
      </c>
      <c r="K31" s="2">
        <v>5.1840000000000002</v>
      </c>
      <c r="L31" s="14">
        <f t="shared" si="1"/>
        <v>-5.2183173146764406E-2</v>
      </c>
      <c r="M31" s="14">
        <f t="shared" si="2"/>
        <v>-8.9735944887965963E-2</v>
      </c>
      <c r="N31" s="14">
        <f t="shared" si="3"/>
        <v>-8.6908013352612432E-2</v>
      </c>
      <c r="O31" s="14">
        <f t="shared" si="4"/>
        <v>2.3540378184831113E-2</v>
      </c>
      <c r="P31" s="14">
        <f t="shared" si="5"/>
        <v>1.096683875878548E-2</v>
      </c>
      <c r="Q31" s="14">
        <f t="shared" si="6"/>
        <v>2.615932763383028E-2</v>
      </c>
      <c r="R31" s="14">
        <f t="shared" si="7"/>
        <v>3.8315975579435911E-2</v>
      </c>
      <c r="S31" s="14">
        <f t="shared" si="8"/>
        <v>0.10525319038665952</v>
      </c>
      <c r="T31" s="14">
        <f t="shared" si="9"/>
        <v>-1.1233198621860516E-2</v>
      </c>
      <c r="U31" s="14">
        <f t="shared" si="10"/>
        <v>-9.7838571577738301E-2</v>
      </c>
    </row>
    <row r="32" spans="1:21" x14ac:dyDescent="0.25">
      <c r="A32" s="5">
        <v>30</v>
      </c>
      <c r="B32" s="2">
        <v>3664.3753000000002</v>
      </c>
      <c r="C32" s="2">
        <v>24.569800000000001</v>
      </c>
      <c r="D32" s="2">
        <v>20.6812</v>
      </c>
      <c r="E32" s="2">
        <v>6.9802</v>
      </c>
      <c r="F32" s="2">
        <v>213.81309999999999</v>
      </c>
      <c r="G32" s="2">
        <v>4362.1752999999999</v>
      </c>
      <c r="H32" s="2">
        <v>7.0457000000000001</v>
      </c>
      <c r="I32" s="2">
        <v>15371.2637</v>
      </c>
      <c r="J32" s="2">
        <v>2849.2231999999999</v>
      </c>
      <c r="K32" s="2">
        <v>4.7679</v>
      </c>
      <c r="L32" s="14">
        <f t="shared" si="1"/>
        <v>-0.10823968334848559</v>
      </c>
      <c r="M32" s="14">
        <f t="shared" si="2"/>
        <v>-5.3219734190336362E-2</v>
      </c>
      <c r="N32" s="14">
        <f t="shared" si="3"/>
        <v>1.0801458441266462E-2</v>
      </c>
      <c r="O32" s="14">
        <f t="shared" si="4"/>
        <v>9.0347948017404627E-3</v>
      </c>
      <c r="P32" s="14">
        <f t="shared" si="5"/>
        <v>8.3333544447140973E-2</v>
      </c>
      <c r="Q32" s="14">
        <f t="shared" si="6"/>
        <v>-5.2649258048080287E-2</v>
      </c>
      <c r="R32" s="14">
        <f t="shared" si="7"/>
        <v>-6.2722822327462333E-2</v>
      </c>
      <c r="S32" s="14">
        <f t="shared" si="8"/>
        <v>-6.3992489172480085E-2</v>
      </c>
      <c r="T32" s="14">
        <f t="shared" si="9"/>
        <v>-7.1064427215073778E-2</v>
      </c>
      <c r="U32" s="14">
        <f t="shared" si="10"/>
        <v>-8.0266203703703728E-2</v>
      </c>
    </row>
    <row r="33" spans="1:23" x14ac:dyDescent="0.25">
      <c r="A33" s="5">
        <v>31</v>
      </c>
      <c r="B33" s="2">
        <v>3179.5880999999999</v>
      </c>
      <c r="C33" s="2">
        <v>23.7348</v>
      </c>
      <c r="D33" s="2">
        <v>21.4391</v>
      </c>
      <c r="E33" s="2">
        <v>6.6570999999999998</v>
      </c>
      <c r="F33" s="2">
        <v>184.37729999999999</v>
      </c>
      <c r="G33" s="2">
        <v>3489.9969000000001</v>
      </c>
      <c r="H33" s="2">
        <v>6.1163999999999996</v>
      </c>
      <c r="I33" s="2">
        <v>12548.3532</v>
      </c>
      <c r="J33" s="2">
        <v>2583.0998</v>
      </c>
      <c r="K33" s="2">
        <v>4.5655000000000001</v>
      </c>
      <c r="L33" s="14">
        <f t="shared" si="1"/>
        <v>-0.13229736593847258</v>
      </c>
      <c r="M33" s="14">
        <f t="shared" si="2"/>
        <v>-3.3984810621169113E-2</v>
      </c>
      <c r="N33" s="14">
        <f t="shared" si="3"/>
        <v>3.6646809662882196E-2</v>
      </c>
      <c r="O33" s="14">
        <f t="shared" si="4"/>
        <v>-4.6288071975015069E-2</v>
      </c>
      <c r="P33" s="14">
        <f t="shared" si="5"/>
        <v>-0.13767070399334747</v>
      </c>
      <c r="Q33" s="14">
        <f t="shared" si="6"/>
        <v>-0.19994116238290557</v>
      </c>
      <c r="R33" s="14">
        <f t="shared" si="7"/>
        <v>-0.1318960500730943</v>
      </c>
      <c r="S33" s="14">
        <f t="shared" si="8"/>
        <v>-0.18364856365062554</v>
      </c>
      <c r="T33" s="14">
        <f t="shared" si="9"/>
        <v>-9.3402089383520376E-2</v>
      </c>
      <c r="U33" s="14">
        <f t="shared" si="10"/>
        <v>-4.2450554751567761E-2</v>
      </c>
    </row>
    <row r="34" spans="1:23" x14ac:dyDescent="0.25">
      <c r="A34" s="5">
        <v>32</v>
      </c>
      <c r="B34" s="2">
        <v>3222.201</v>
      </c>
      <c r="C34" s="2">
        <v>22.899699999999999</v>
      </c>
      <c r="D34" s="2">
        <v>27.584</v>
      </c>
      <c r="E34" s="2">
        <v>6.7702</v>
      </c>
      <c r="F34" s="2">
        <v>194.2296</v>
      </c>
      <c r="G34" s="2">
        <v>2900.8433</v>
      </c>
      <c r="H34" s="2">
        <v>6.5186000000000002</v>
      </c>
      <c r="I34" s="2">
        <v>11644.1041</v>
      </c>
      <c r="J34" s="2">
        <v>2631.0639000000001</v>
      </c>
      <c r="K34" s="2">
        <v>5.5899000000000001</v>
      </c>
      <c r="L34" s="14">
        <f t="shared" si="1"/>
        <v>1.3402018959625644E-2</v>
      </c>
      <c r="M34" s="14">
        <f t="shared" si="2"/>
        <v>-3.5184623422148092E-2</v>
      </c>
      <c r="N34" s="14">
        <f t="shared" si="3"/>
        <v>0.28662117346343829</v>
      </c>
      <c r="O34" s="14">
        <f t="shared" si="4"/>
        <v>1.6989379759955566E-2</v>
      </c>
      <c r="P34" s="14">
        <f t="shared" si="5"/>
        <v>5.3435536804151133E-2</v>
      </c>
      <c r="Q34" s="14">
        <f t="shared" si="6"/>
        <v>-0.16881206971845736</v>
      </c>
      <c r="R34" s="14">
        <f t="shared" si="7"/>
        <v>6.5757635210254489E-2</v>
      </c>
      <c r="S34" s="14">
        <f t="shared" si="8"/>
        <v>-7.2061176920012029E-2</v>
      </c>
      <c r="T34" s="14">
        <f t="shared" si="9"/>
        <v>1.856842697289518E-2</v>
      </c>
      <c r="U34" s="14">
        <f t="shared" si="10"/>
        <v>0.22437849085532799</v>
      </c>
    </row>
    <row r="35" spans="1:23" x14ac:dyDescent="0.25">
      <c r="A35" s="5">
        <v>33</v>
      </c>
      <c r="B35" s="2">
        <v>3467.9344999999998</v>
      </c>
      <c r="C35" s="2">
        <v>20.105499999999999</v>
      </c>
      <c r="D35" s="2">
        <v>23.550599999999999</v>
      </c>
      <c r="E35" s="2">
        <v>6.6409000000000002</v>
      </c>
      <c r="F35" s="2">
        <v>191.8168</v>
      </c>
      <c r="G35" s="2">
        <v>3223.6583999999998</v>
      </c>
      <c r="H35" s="2">
        <v>6.5324999999999998</v>
      </c>
      <c r="I35" s="2">
        <v>13676.9643</v>
      </c>
      <c r="J35" s="2">
        <v>2916.5277000000001</v>
      </c>
      <c r="K35" s="2">
        <v>5.9442000000000004</v>
      </c>
      <c r="L35" s="14">
        <f t="shared" si="1"/>
        <v>7.6262622971068478E-2</v>
      </c>
      <c r="M35" s="14">
        <f t="shared" si="2"/>
        <v>-0.12201906575195309</v>
      </c>
      <c r="N35" s="14">
        <f t="shared" si="3"/>
        <v>-0.14622244779582369</v>
      </c>
      <c r="O35" s="14">
        <f t="shared" si="4"/>
        <v>-1.9098401819739409E-2</v>
      </c>
      <c r="P35" s="14">
        <f t="shared" si="5"/>
        <v>-1.2422411414120217E-2</v>
      </c>
      <c r="Q35" s="14">
        <f t="shared" si="6"/>
        <v>0.1112831913395666</v>
      </c>
      <c r="R35" s="14">
        <f t="shared" si="7"/>
        <v>2.1323597091399346E-3</v>
      </c>
      <c r="S35" s="14">
        <f t="shared" si="8"/>
        <v>0.17458279164646073</v>
      </c>
      <c r="T35" s="14">
        <f t="shared" si="9"/>
        <v>0.10849747890957721</v>
      </c>
      <c r="U35" s="14">
        <f t="shared" si="10"/>
        <v>6.338217141630445E-2</v>
      </c>
    </row>
    <row r="36" spans="1:23" x14ac:dyDescent="0.25">
      <c r="A36" s="5">
        <v>34</v>
      </c>
      <c r="B36" s="2">
        <v>2963.4485</v>
      </c>
      <c r="C36" s="2">
        <v>19.463200000000001</v>
      </c>
      <c r="D36" s="2">
        <v>20.152899999999999</v>
      </c>
      <c r="E36" s="2">
        <v>6.5925000000000002</v>
      </c>
      <c r="F36" s="2">
        <v>203.88069999999999</v>
      </c>
      <c r="G36" s="2">
        <v>3160.1223</v>
      </c>
      <c r="H36" s="2">
        <v>6.6989000000000001</v>
      </c>
      <c r="I36" s="2">
        <v>13647.6672</v>
      </c>
      <c r="J36" s="2">
        <v>3326.5436</v>
      </c>
      <c r="K36" s="2">
        <v>5.4298000000000002</v>
      </c>
      <c r="L36" s="14">
        <f t="shared" si="1"/>
        <v>-0.1454716056488379</v>
      </c>
      <c r="M36" s="14">
        <f t="shared" si="2"/>
        <v>-3.1946482305836653E-2</v>
      </c>
      <c r="N36" s="14">
        <f t="shared" si="3"/>
        <v>-0.14427233276434573</v>
      </c>
      <c r="O36" s="14">
        <f t="shared" si="4"/>
        <v>-7.2881687723049581E-3</v>
      </c>
      <c r="P36" s="14">
        <f t="shared" si="5"/>
        <v>6.2892822735026277E-2</v>
      </c>
      <c r="Q36" s="14">
        <f t="shared" si="6"/>
        <v>-1.970931535425708E-2</v>
      </c>
      <c r="R36" s="14">
        <f t="shared" si="7"/>
        <v>2.5472636815920449E-2</v>
      </c>
      <c r="S36" s="14">
        <f t="shared" si="8"/>
        <v>-2.1420762208174933E-3</v>
      </c>
      <c r="T36" s="14">
        <f t="shared" si="9"/>
        <v>0.14058357820500036</v>
      </c>
      <c r="U36" s="14">
        <f t="shared" si="10"/>
        <v>-8.6538138016890434E-2</v>
      </c>
    </row>
    <row r="37" spans="1:23" x14ac:dyDescent="0.25">
      <c r="A37" s="5">
        <v>35</v>
      </c>
      <c r="B37" s="2">
        <v>2971.5853999999999</v>
      </c>
      <c r="C37" s="2">
        <v>19.720099999999999</v>
      </c>
      <c r="D37" s="2">
        <v>18.428699999999999</v>
      </c>
      <c r="E37" s="2">
        <v>6.3483000000000001</v>
      </c>
      <c r="F37" s="2">
        <v>200.56309999999999</v>
      </c>
      <c r="G37" s="2">
        <v>3219.8078</v>
      </c>
      <c r="H37" s="2">
        <v>6.4631999999999996</v>
      </c>
      <c r="I37" s="2">
        <v>14430.0942</v>
      </c>
      <c r="J37" s="2">
        <v>3030.2491</v>
      </c>
      <c r="K37" s="2">
        <v>5.5327000000000002</v>
      </c>
      <c r="L37" s="14">
        <f t="shared" si="1"/>
        <v>2.7457538067558688E-3</v>
      </c>
      <c r="M37" s="14">
        <f t="shared" si="2"/>
        <v>1.3199268362859043E-2</v>
      </c>
      <c r="N37" s="14">
        <f t="shared" si="3"/>
        <v>-8.555592495372874E-2</v>
      </c>
      <c r="O37" s="14">
        <f t="shared" si="4"/>
        <v>-3.7042093287827108E-2</v>
      </c>
      <c r="P37" s="14">
        <f t="shared" si="5"/>
        <v>-1.6272261180190175E-2</v>
      </c>
      <c r="Q37" s="14">
        <f t="shared" si="6"/>
        <v>1.8887085477672826E-2</v>
      </c>
      <c r="R37" s="14">
        <f t="shared" si="7"/>
        <v>-3.5184881099882138E-2</v>
      </c>
      <c r="S37" s="14">
        <f t="shared" si="8"/>
        <v>5.7330457178791677E-2</v>
      </c>
      <c r="T37" s="14">
        <f t="shared" si="9"/>
        <v>-8.9069778012228665E-2</v>
      </c>
      <c r="U37" s="14">
        <f t="shared" si="10"/>
        <v>1.8950974253195328E-2</v>
      </c>
    </row>
    <row r="38" spans="1:23" x14ac:dyDescent="0.25">
      <c r="A38" s="5">
        <v>36</v>
      </c>
      <c r="B38" s="6">
        <v>3215.6914999999999</v>
      </c>
      <c r="C38" s="6">
        <v>19.816400000000002</v>
      </c>
      <c r="D38" s="6">
        <v>20.2377</v>
      </c>
      <c r="E38" s="6">
        <v>6.4301000000000004</v>
      </c>
      <c r="F38" s="6">
        <v>207.39940000000001</v>
      </c>
      <c r="G38" s="6">
        <v>3254.4638</v>
      </c>
      <c r="H38" s="6">
        <v>7.1566000000000001</v>
      </c>
      <c r="I38" s="6">
        <v>15321.1896</v>
      </c>
      <c r="J38" s="6">
        <v>3207.4069</v>
      </c>
      <c r="K38" s="6">
        <v>5.5556000000000001</v>
      </c>
      <c r="L38" s="14">
        <f t="shared" si="1"/>
        <v>8.2146755735170857E-2</v>
      </c>
      <c r="M38" s="14">
        <f t="shared" si="2"/>
        <v>4.8833423765601057E-3</v>
      </c>
      <c r="N38" s="14">
        <f t="shared" si="3"/>
        <v>9.8162105845773229E-2</v>
      </c>
      <c r="O38" s="14">
        <f t="shared" si="4"/>
        <v>1.2885339382196858E-2</v>
      </c>
      <c r="P38" s="14">
        <f t="shared" si="5"/>
        <v>3.4085532184135681E-2</v>
      </c>
      <c r="Q38" s="14">
        <f t="shared" si="6"/>
        <v>1.0763375379114228E-2</v>
      </c>
      <c r="R38" s="14">
        <f t="shared" si="7"/>
        <v>0.10728431736601073</v>
      </c>
      <c r="S38" s="14">
        <f t="shared" si="8"/>
        <v>6.1752569848088738E-2</v>
      </c>
      <c r="T38" s="14">
        <f t="shared" si="9"/>
        <v>5.8463114468048173E-2</v>
      </c>
      <c r="U38" s="14">
        <f t="shared" si="10"/>
        <v>4.13902796103167E-3</v>
      </c>
    </row>
    <row r="41" spans="1:23" ht="7.95" customHeight="1" x14ac:dyDescent="0.25"/>
    <row r="42" spans="1:23" ht="21" customHeight="1" x14ac:dyDescent="0.25">
      <c r="A42" s="30" t="s">
        <v>18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M42" s="30" t="s">
        <v>19</v>
      </c>
      <c r="N42" s="30"/>
      <c r="O42" s="30"/>
      <c r="P42" s="30"/>
      <c r="Q42" s="30"/>
      <c r="R42" s="30"/>
      <c r="S42" s="30"/>
      <c r="T42" s="30"/>
      <c r="U42" s="30"/>
      <c r="V42" s="30"/>
      <c r="W42" s="30"/>
    </row>
    <row r="43" spans="1:23" x14ac:dyDescent="0.25">
      <c r="A43" s="7"/>
      <c r="B43" s="8" t="s">
        <v>7</v>
      </c>
      <c r="C43" s="8" t="s">
        <v>8</v>
      </c>
      <c r="D43" s="8" t="s">
        <v>9</v>
      </c>
      <c r="E43" s="8" t="s">
        <v>10</v>
      </c>
      <c r="F43" s="8" t="s">
        <v>11</v>
      </c>
      <c r="G43" s="8" t="s">
        <v>12</v>
      </c>
      <c r="H43" s="8" t="s">
        <v>13</v>
      </c>
      <c r="I43" s="8" t="s">
        <v>14</v>
      </c>
      <c r="J43" s="8" t="s">
        <v>15</v>
      </c>
      <c r="K43" s="8" t="s">
        <v>16</v>
      </c>
      <c r="M43" s="7"/>
      <c r="N43" s="8" t="s">
        <v>7</v>
      </c>
      <c r="O43" s="8" t="s">
        <v>8</v>
      </c>
      <c r="P43" s="8" t="s">
        <v>9</v>
      </c>
      <c r="Q43" s="8" t="s">
        <v>10</v>
      </c>
      <c r="R43" s="8" t="s">
        <v>11</v>
      </c>
      <c r="S43" s="8" t="s">
        <v>12</v>
      </c>
      <c r="T43" s="8" t="s">
        <v>13</v>
      </c>
      <c r="U43" s="8" t="s">
        <v>14</v>
      </c>
      <c r="V43" s="8" t="s">
        <v>15</v>
      </c>
      <c r="W43" s="8" t="s">
        <v>16</v>
      </c>
    </row>
    <row r="44" spans="1:23" x14ac:dyDescent="0.25">
      <c r="A44" s="8" t="s">
        <v>7</v>
      </c>
      <c r="B44" s="9">
        <f>CORREL($B$3:$B$38,B$3:B$38)</f>
        <v>1.0000000000000002</v>
      </c>
      <c r="C44" s="9">
        <f t="shared" ref="C44:K44" si="11">CORREL($B$3:$B$38,C$3:C$38)</f>
        <v>0.10257005829069797</v>
      </c>
      <c r="D44" s="9">
        <f t="shared" si="11"/>
        <v>-0.34157035246012885</v>
      </c>
      <c r="E44" s="9">
        <f t="shared" si="11"/>
        <v>0.28958593160455787</v>
      </c>
      <c r="F44" s="9">
        <f t="shared" si="11"/>
        <v>0.27680158533993682</v>
      </c>
      <c r="G44" s="9">
        <f t="shared" si="11"/>
        <v>0.49942665977499723</v>
      </c>
      <c r="H44" s="9">
        <f t="shared" si="11"/>
        <v>0.22782623931318943</v>
      </c>
      <c r="I44" s="9">
        <f t="shared" si="11"/>
        <v>-6.1955666986465999E-2</v>
      </c>
      <c r="J44" s="9">
        <f t="shared" si="11"/>
        <v>-1.9467653418434095E-3</v>
      </c>
      <c r="K44" s="9">
        <f t="shared" si="11"/>
        <v>0.42345309377683732</v>
      </c>
      <c r="M44" s="8" t="s">
        <v>7</v>
      </c>
      <c r="N44" s="9">
        <f>_xlfn.COVARIANCE.S($L$4:$L$38,L$4:L$38)</f>
        <v>6.6040022892351821E-3</v>
      </c>
      <c r="O44" s="9">
        <f t="shared" ref="O44:W44" si="12">_xlfn.COVARIANCE.S($L$4:$L$38,M$4:M$38)</f>
        <v>3.5138714652028225E-3</v>
      </c>
      <c r="P44" s="9">
        <f t="shared" si="12"/>
        <v>2.4499352008460723E-3</v>
      </c>
      <c r="Q44" s="9">
        <f t="shared" si="12"/>
        <v>1.6616541763633929E-3</v>
      </c>
      <c r="R44" s="9">
        <f t="shared" si="12"/>
        <v>1.3538527231690917E-3</v>
      </c>
      <c r="S44" s="9">
        <f t="shared" si="12"/>
        <v>8.5795757839116028E-4</v>
      </c>
      <c r="T44" s="9">
        <f t="shared" si="12"/>
        <v>3.9446007019073148E-3</v>
      </c>
      <c r="U44" s="9">
        <f t="shared" si="12"/>
        <v>2.0154213136319185E-3</v>
      </c>
      <c r="V44" s="9">
        <f t="shared" si="12"/>
        <v>9.2104788728919614E-4</v>
      </c>
      <c r="W44" s="9">
        <f t="shared" si="12"/>
        <v>2.7782696733193598E-3</v>
      </c>
    </row>
    <row r="45" spans="1:23" x14ac:dyDescent="0.25">
      <c r="A45" s="8" t="s">
        <v>8</v>
      </c>
      <c r="B45" s="9">
        <f>CORREL($C$3:$C$38,B$3:B$38)</f>
        <v>0.10257005829069797</v>
      </c>
      <c r="C45" s="9">
        <f>CORREL($C$3:$C$38,C$3:C$38)</f>
        <v>1</v>
      </c>
      <c r="D45" s="9">
        <f t="shared" ref="D45:K45" si="13">CORREL($C$3:$C$38,D$3:D$38)</f>
        <v>0.51294639908859552</v>
      </c>
      <c r="E45" s="9">
        <f t="shared" si="13"/>
        <v>-0.82850015687307033</v>
      </c>
      <c r="F45" s="9">
        <f t="shared" si="13"/>
        <v>-0.39426045148920846</v>
      </c>
      <c r="G45" s="9">
        <f t="shared" si="13"/>
        <v>0.65439779107200891</v>
      </c>
      <c r="H45" s="9">
        <f t="shared" si="13"/>
        <v>-0.36954570482959725</v>
      </c>
      <c r="I45" s="9">
        <f t="shared" si="13"/>
        <v>0.90901551322268537</v>
      </c>
      <c r="J45" s="9">
        <f t="shared" si="13"/>
        <v>0.82184699870470024</v>
      </c>
      <c r="K45" s="9">
        <f t="shared" si="13"/>
        <v>-5.9271787453001087E-2</v>
      </c>
      <c r="M45" s="8" t="s">
        <v>8</v>
      </c>
      <c r="N45" s="9">
        <f>_xlfn.COVARIANCE.S($M$4:$M$38,L$4:L$38)</f>
        <v>3.5138714652028225E-3</v>
      </c>
      <c r="O45" s="9">
        <f>_xlfn.COVARIANCE.S($M$4:$M$38,M$4:M$38)</f>
        <v>1.5018093263079461E-2</v>
      </c>
      <c r="P45" s="9">
        <f t="shared" ref="P45:W45" si="14">_xlfn.COVARIANCE.S($M$4:$M$38,N$4:N$38)</f>
        <v>2.0936120909941991E-3</v>
      </c>
      <c r="Q45" s="9">
        <f t="shared" si="14"/>
        <v>1.720830067756757E-3</v>
      </c>
      <c r="R45" s="9">
        <f t="shared" si="14"/>
        <v>-7.400676467642889E-4</v>
      </c>
      <c r="S45" s="9">
        <f t="shared" si="14"/>
        <v>2.2375848105235768E-4</v>
      </c>
      <c r="T45" s="9">
        <f t="shared" si="14"/>
        <v>4.8839462133769378E-3</v>
      </c>
      <c r="U45" s="9">
        <f t="shared" si="14"/>
        <v>6.6368747112309338E-4</v>
      </c>
      <c r="V45" s="9">
        <f t="shared" si="14"/>
        <v>6.7900768406413165E-4</v>
      </c>
      <c r="W45" s="9">
        <f t="shared" si="14"/>
        <v>2.4326269043860602E-3</v>
      </c>
    </row>
    <row r="46" spans="1:23" x14ac:dyDescent="0.25">
      <c r="A46" s="8" t="s">
        <v>9</v>
      </c>
      <c r="B46" s="9">
        <f t="shared" ref="B46:K46" si="15">CORREL($D$3:$D$38,B$3:B$38)</f>
        <v>-0.34157035246012885</v>
      </c>
      <c r="C46" s="9">
        <f t="shared" si="15"/>
        <v>0.51294639908859552</v>
      </c>
      <c r="D46" s="9">
        <f>CORREL($D$3:$D$38,D$3:D$38)</f>
        <v>1</v>
      </c>
      <c r="E46" s="9">
        <f t="shared" si="15"/>
        <v>-0.54280166396568907</v>
      </c>
      <c r="F46" s="9">
        <f t="shared" si="15"/>
        <v>1.7063354400283538E-2</v>
      </c>
      <c r="G46" s="9">
        <f t="shared" si="15"/>
        <v>-0.20063477417494374</v>
      </c>
      <c r="H46" s="9">
        <f t="shared" si="15"/>
        <v>0.12232711605981331</v>
      </c>
      <c r="I46" s="9">
        <f t="shared" si="15"/>
        <v>0.49132921561197801</v>
      </c>
      <c r="J46" s="9">
        <f t="shared" si="15"/>
        <v>0.45391727578680002</v>
      </c>
      <c r="K46" s="9">
        <f t="shared" si="15"/>
        <v>3.0066336195144891E-3</v>
      </c>
      <c r="M46" s="8" t="s">
        <v>9</v>
      </c>
      <c r="N46" s="9">
        <f t="shared" ref="N46:O46" si="16">_xlfn.COVARIANCE.S($N$4:$N$38,L$4:L$38)</f>
        <v>2.4499352008460723E-3</v>
      </c>
      <c r="O46" s="9">
        <f t="shared" si="16"/>
        <v>2.0936120909941991E-3</v>
      </c>
      <c r="P46" s="9">
        <f>_xlfn.COVARIANCE.S($N$4:$N$38,N$4:N$38)</f>
        <v>7.6980285380115147E-3</v>
      </c>
      <c r="Q46" s="9">
        <f t="shared" ref="Q46:W46" si="17">_xlfn.COVARIANCE.S($N$4:$N$38,O$4:O$38)</f>
        <v>1.5731794596688445E-3</v>
      </c>
      <c r="R46" s="9">
        <f t="shared" si="17"/>
        <v>1.7670085188545648E-3</v>
      </c>
      <c r="S46" s="9">
        <f t="shared" si="17"/>
        <v>-3.6497336696229969E-3</v>
      </c>
      <c r="T46" s="9">
        <f t="shared" si="17"/>
        <v>2.7797679731987779E-3</v>
      </c>
      <c r="U46" s="9">
        <f t="shared" si="17"/>
        <v>-1.861255390975368E-3</v>
      </c>
      <c r="V46" s="9">
        <f t="shared" si="17"/>
        <v>-4.2933853824773808E-4</v>
      </c>
      <c r="W46" s="9">
        <f t="shared" si="17"/>
        <v>3.2057455528451671E-3</v>
      </c>
    </row>
    <row r="47" spans="1:23" x14ac:dyDescent="0.25">
      <c r="A47" s="8" t="s">
        <v>10</v>
      </c>
      <c r="B47" s="9">
        <f t="shared" ref="B47:D47" si="18">CORREL($E$3:$E$38,B$3:B$38)</f>
        <v>0.28958593160455787</v>
      </c>
      <c r="C47" s="9">
        <f t="shared" si="18"/>
        <v>-0.82850015687307033</v>
      </c>
      <c r="D47" s="9">
        <f t="shared" si="18"/>
        <v>-0.54280166396568907</v>
      </c>
      <c r="E47" s="9">
        <f>CORREL($E$3:$E$38,E$3:E$38)</f>
        <v>0.99999999999999989</v>
      </c>
      <c r="F47" s="9">
        <f t="shared" ref="F47:K47" si="19">CORREL($E$3:$E$38,F$3:F$38)</f>
        <v>0.45846383778471916</v>
      </c>
      <c r="G47" s="9">
        <f t="shared" si="19"/>
        <v>-0.41820068390665638</v>
      </c>
      <c r="H47" s="9">
        <f t="shared" si="19"/>
        <v>0.61543590156011085</v>
      </c>
      <c r="I47" s="9">
        <f t="shared" si="19"/>
        <v>-0.87195867604857047</v>
      </c>
      <c r="J47" s="9">
        <f t="shared" si="19"/>
        <v>-0.75946406424630719</v>
      </c>
      <c r="K47" s="9">
        <f t="shared" si="19"/>
        <v>0.32382316396179694</v>
      </c>
      <c r="M47" s="8" t="s">
        <v>10</v>
      </c>
      <c r="N47" s="9">
        <f>_xlfn.COVARIANCE.S($O$4:$O$38,L$4:L$38)</f>
        <v>1.6616541763633929E-3</v>
      </c>
      <c r="O47" s="9">
        <f t="shared" ref="O47:P47" si="20">_xlfn.COVARIANCE.S($O$4:$O$38,M$4:M$38)</f>
        <v>1.720830067756757E-3</v>
      </c>
      <c r="P47" s="9">
        <f t="shared" si="20"/>
        <v>1.5731794596688445E-3</v>
      </c>
      <c r="Q47" s="9">
        <f>_xlfn.COVARIANCE.S($O$4:$O$38,O$4:O$38)</f>
        <v>3.052125514923332E-3</v>
      </c>
      <c r="R47" s="9">
        <f t="shared" ref="R47:W47" si="21">_xlfn.COVARIANCE.S($O$4:$O$38,P$4:P$38)</f>
        <v>1.7039495752098708E-3</v>
      </c>
      <c r="S47" s="9">
        <f t="shared" si="21"/>
        <v>1.4100376439465643E-3</v>
      </c>
      <c r="T47" s="9">
        <f t="shared" si="21"/>
        <v>3.3106768662031867E-3</v>
      </c>
      <c r="U47" s="9">
        <f t="shared" si="21"/>
        <v>1.4261365064890503E-3</v>
      </c>
      <c r="V47" s="9">
        <f t="shared" si="21"/>
        <v>1.5154467755380903E-3</v>
      </c>
      <c r="W47" s="9">
        <f t="shared" si="21"/>
        <v>2.0531840240684816E-3</v>
      </c>
    </row>
    <row r="48" spans="1:23" x14ac:dyDescent="0.25">
      <c r="A48" s="8" t="s">
        <v>11</v>
      </c>
      <c r="B48" s="9">
        <f t="shared" ref="B48:E48" si="22">CORREL($F$3:$F$38,B$3:B$38)</f>
        <v>0.27680158533993682</v>
      </c>
      <c r="C48" s="9">
        <f t="shared" si="22"/>
        <v>-0.39426045148920846</v>
      </c>
      <c r="D48" s="9">
        <f t="shared" si="22"/>
        <v>1.7063354400283538E-2</v>
      </c>
      <c r="E48" s="9">
        <f t="shared" si="22"/>
        <v>0.45846383778471916</v>
      </c>
      <c r="F48" s="9">
        <f>CORREL($F$3:$F$38,F$3:F$38)</f>
        <v>1.0000000000000002</v>
      </c>
      <c r="G48" s="9">
        <f t="shared" ref="G48:K48" si="23">CORREL($F$3:$F$38,G$3:G$38)</f>
        <v>-0.30138363368673743</v>
      </c>
      <c r="H48" s="9">
        <f t="shared" si="23"/>
        <v>0.57159491881692992</v>
      </c>
      <c r="I48" s="9">
        <f t="shared" si="23"/>
        <v>-0.3420470699019012</v>
      </c>
      <c r="J48" s="9">
        <f t="shared" si="23"/>
        <v>-0.1720914637226329</v>
      </c>
      <c r="K48" s="9">
        <f t="shared" si="23"/>
        <v>0.34817908635903116</v>
      </c>
      <c r="M48" s="8" t="s">
        <v>11</v>
      </c>
      <c r="N48" s="9">
        <f>_xlfn.COVARIANCE.S($P$4:$P$38,L$4:L$38)</f>
        <v>1.3538527231690917E-3</v>
      </c>
      <c r="O48" s="9">
        <f>_xlfn.COVARIANCE.S($P$4:$P$38,M$4:M$38)</f>
        <v>-7.400676467642889E-4</v>
      </c>
      <c r="P48" s="9">
        <f t="shared" ref="P48:Q48" si="24">_xlfn.COVARIANCE.S($P$4:$P$38,N$4:N$38)</f>
        <v>1.7670085188545648E-3</v>
      </c>
      <c r="Q48" s="9">
        <f t="shared" si="24"/>
        <v>1.7039495752098708E-3</v>
      </c>
      <c r="R48" s="9">
        <f>_xlfn.COVARIANCE.S($P$4:$P$38,P$4:P$38)</f>
        <v>5.4193857440035546E-3</v>
      </c>
      <c r="S48" s="9">
        <f t="shared" ref="S48:W48" si="25">_xlfn.COVARIANCE.S($P$4:$P$38,Q$4:Q$38)</f>
        <v>1.656217238664927E-4</v>
      </c>
      <c r="T48" s="9">
        <f t="shared" si="25"/>
        <v>1.3624755872103859E-3</v>
      </c>
      <c r="U48" s="9">
        <f t="shared" si="25"/>
        <v>7.8812747015398227E-4</v>
      </c>
      <c r="V48" s="9">
        <f t="shared" si="25"/>
        <v>1.318838993988903E-3</v>
      </c>
      <c r="W48" s="9">
        <f t="shared" si="25"/>
        <v>9.3458551801340933E-4</v>
      </c>
    </row>
    <row r="49" spans="1:23" x14ac:dyDescent="0.25">
      <c r="A49" s="8" t="s">
        <v>12</v>
      </c>
      <c r="B49" s="9">
        <f t="shared" ref="B49:F49" si="26">CORREL($G$3:$G$38,B$3:B$38)</f>
        <v>0.49942665977499723</v>
      </c>
      <c r="C49" s="9">
        <f t="shared" si="26"/>
        <v>0.65439779107200891</v>
      </c>
      <c r="D49" s="9">
        <f t="shared" si="26"/>
        <v>-0.20063477417494374</v>
      </c>
      <c r="E49" s="9">
        <f t="shared" si="26"/>
        <v>-0.41820068390665638</v>
      </c>
      <c r="F49" s="9">
        <f t="shared" si="26"/>
        <v>-0.30138363368673743</v>
      </c>
      <c r="G49" s="9">
        <f>CORREL($G$3:$G$38,G$3:G$38)</f>
        <v>1</v>
      </c>
      <c r="H49" s="9">
        <f t="shared" ref="H49:K49" si="27">CORREL($G$3:$G$38,H$3:H$38)</f>
        <v>-0.45618198898598838</v>
      </c>
      <c r="I49" s="9">
        <f t="shared" si="27"/>
        <v>0.63977243337194434</v>
      </c>
      <c r="J49" s="9">
        <f t="shared" si="27"/>
        <v>0.5813869368019966</v>
      </c>
      <c r="K49" s="9">
        <f t="shared" si="27"/>
        <v>6.5555733573188307E-2</v>
      </c>
      <c r="M49" s="8" t="s">
        <v>12</v>
      </c>
      <c r="N49" s="9">
        <f t="shared" ref="N49:R49" si="28">_xlfn.COVARIANCE.S($Q$4:$Q$38,L$4:L$38)</f>
        <v>8.5795757839116028E-4</v>
      </c>
      <c r="O49" s="9">
        <f t="shared" si="28"/>
        <v>2.2375848105235768E-4</v>
      </c>
      <c r="P49" s="9">
        <f t="shared" si="28"/>
        <v>-3.6497336696229969E-3</v>
      </c>
      <c r="Q49" s="9">
        <f t="shared" si="28"/>
        <v>1.4100376439465643E-3</v>
      </c>
      <c r="R49" s="9">
        <f t="shared" si="28"/>
        <v>1.656217238664927E-4</v>
      </c>
      <c r="S49" s="9">
        <f>_xlfn.COVARIANCE.S($Q$4:$Q$38,Q$4:Q$38)</f>
        <v>1.0358018163437665E-2</v>
      </c>
      <c r="T49" s="9">
        <f t="shared" ref="T49:W49" si="29">_xlfn.COVARIANCE.S($Q$4:$Q$38,R$4:R$38)</f>
        <v>7.5133793305881872E-4</v>
      </c>
      <c r="U49" s="9">
        <f t="shared" si="29"/>
        <v>6.4635885267870022E-3</v>
      </c>
      <c r="V49" s="9">
        <f t="shared" si="29"/>
        <v>4.0498928846499785E-3</v>
      </c>
      <c r="W49" s="9">
        <f t="shared" si="29"/>
        <v>1.8825819026430143E-3</v>
      </c>
    </row>
    <row r="50" spans="1:23" x14ac:dyDescent="0.25">
      <c r="A50" s="8" t="s">
        <v>13</v>
      </c>
      <c r="B50" s="9">
        <f t="shared" ref="B50:G50" si="30">CORREL($H$3:$H$38,B$3:B$38)</f>
        <v>0.22782623931318943</v>
      </c>
      <c r="C50" s="9">
        <f t="shared" si="30"/>
        <v>-0.36954570482959725</v>
      </c>
      <c r="D50" s="9">
        <f t="shared" si="30"/>
        <v>0.12232711605981331</v>
      </c>
      <c r="E50" s="9">
        <f t="shared" si="30"/>
        <v>0.61543590156011085</v>
      </c>
      <c r="F50" s="9">
        <f t="shared" si="30"/>
        <v>0.57159491881692992</v>
      </c>
      <c r="G50" s="9">
        <f t="shared" si="30"/>
        <v>-0.45618198898598838</v>
      </c>
      <c r="H50" s="9">
        <f>CORREL($H$3:$H$38,H$3:H$38)</f>
        <v>1</v>
      </c>
      <c r="I50" s="9">
        <f t="shared" ref="I50:K50" si="31">CORREL($H$3:$H$38,I$3:I$38)</f>
        <v>-0.38974876855738533</v>
      </c>
      <c r="J50" s="9">
        <f t="shared" si="31"/>
        <v>-0.21016959176653727</v>
      </c>
      <c r="K50" s="9">
        <f t="shared" si="31"/>
        <v>0.53810562406884821</v>
      </c>
      <c r="M50" s="8" t="s">
        <v>13</v>
      </c>
      <c r="N50" s="9">
        <f t="shared" ref="N50:S50" si="32">_xlfn.COVARIANCE.S($R$4:$R$38,L$4:L$38)</f>
        <v>3.9446007019073148E-3</v>
      </c>
      <c r="O50" s="9">
        <f t="shared" si="32"/>
        <v>4.8839462133769378E-3</v>
      </c>
      <c r="P50" s="9">
        <f t="shared" si="32"/>
        <v>2.7797679731987779E-3</v>
      </c>
      <c r="Q50" s="9">
        <f t="shared" si="32"/>
        <v>3.3106768662031867E-3</v>
      </c>
      <c r="R50" s="9">
        <f t="shared" si="32"/>
        <v>1.3624755872103859E-3</v>
      </c>
      <c r="S50" s="9">
        <f t="shared" si="32"/>
        <v>7.5133793305881872E-4</v>
      </c>
      <c r="T50" s="9">
        <f>_xlfn.COVARIANCE.S($R$4:$R$38,R$4:R$38)</f>
        <v>8.0378279684986224E-3</v>
      </c>
      <c r="U50" s="9">
        <f t="shared" ref="U50:W50" si="33">_xlfn.COVARIANCE.S($R$4:$R$38,S$4:S$38)</f>
        <v>2.329670157666182E-3</v>
      </c>
      <c r="V50" s="9">
        <f t="shared" si="33"/>
        <v>2.9826198346321097E-3</v>
      </c>
      <c r="W50" s="9">
        <f t="shared" si="33"/>
        <v>3.4729288999754489E-3</v>
      </c>
    </row>
    <row r="51" spans="1:23" x14ac:dyDescent="0.25">
      <c r="A51" s="8" t="s">
        <v>14</v>
      </c>
      <c r="B51" s="9">
        <f t="shared" ref="B51:H51" si="34">CORREL($I$3:$I$38,B$3:B$38)</f>
        <v>-6.1955666986465999E-2</v>
      </c>
      <c r="C51" s="9">
        <f t="shared" si="34"/>
        <v>0.90901551322268537</v>
      </c>
      <c r="D51" s="9">
        <f t="shared" si="34"/>
        <v>0.49132921561197801</v>
      </c>
      <c r="E51" s="9">
        <f t="shared" si="34"/>
        <v>-0.87195867604857047</v>
      </c>
      <c r="F51" s="9">
        <f t="shared" si="34"/>
        <v>-0.3420470699019012</v>
      </c>
      <c r="G51" s="9">
        <f t="shared" si="34"/>
        <v>0.63977243337194434</v>
      </c>
      <c r="H51" s="9">
        <f t="shared" si="34"/>
        <v>-0.38974876855738533</v>
      </c>
      <c r="I51" s="9">
        <f>CORREL($I$3:$I$38,I$3:I$38)</f>
        <v>1.0000000000000002</v>
      </c>
      <c r="J51" s="9">
        <f t="shared" ref="J51:K51" si="35">CORREL($I$3:$I$38,J$3:J$38)</f>
        <v>0.92070750423808867</v>
      </c>
      <c r="K51" s="9">
        <f t="shared" si="35"/>
        <v>-7.7280984788255638E-2</v>
      </c>
      <c r="M51" s="8" t="s">
        <v>14</v>
      </c>
      <c r="N51" s="9">
        <f t="shared" ref="N51:T51" si="36">_xlfn.COVARIANCE.S($S$4:$S$38,L$4:L$38)</f>
        <v>2.0154213136319185E-3</v>
      </c>
      <c r="O51" s="9">
        <f t="shared" si="36"/>
        <v>6.6368747112309338E-4</v>
      </c>
      <c r="P51" s="9">
        <f t="shared" si="36"/>
        <v>-1.861255390975368E-3</v>
      </c>
      <c r="Q51" s="9">
        <f t="shared" si="36"/>
        <v>1.4261365064890503E-3</v>
      </c>
      <c r="R51" s="9">
        <f t="shared" si="36"/>
        <v>7.8812747015398227E-4</v>
      </c>
      <c r="S51" s="9">
        <f t="shared" si="36"/>
        <v>6.4635885267870022E-3</v>
      </c>
      <c r="T51" s="9">
        <f t="shared" si="36"/>
        <v>2.329670157666182E-3</v>
      </c>
      <c r="U51" s="9">
        <f>_xlfn.COVARIANCE.S($S$4:$S$38,S$4:S$38)</f>
        <v>7.6796422387785668E-3</v>
      </c>
      <c r="V51" s="9">
        <f t="shared" ref="V51:W51" si="37">_xlfn.COVARIANCE.S($S$4:$S$38,T$4:T$38)</f>
        <v>3.8308478456484645E-3</v>
      </c>
      <c r="W51" s="9">
        <f t="shared" si="37"/>
        <v>1.9455676825188746E-3</v>
      </c>
    </row>
    <row r="52" spans="1:23" x14ac:dyDescent="0.25">
      <c r="A52" s="8" t="s">
        <v>15</v>
      </c>
      <c r="B52" s="9">
        <f t="shared" ref="B52:I52" si="38">CORREL($J$3:$J$38,B$3:B$38)</f>
        <v>-1.9467653418434095E-3</v>
      </c>
      <c r="C52" s="9">
        <f t="shared" si="38"/>
        <v>0.82184699870470024</v>
      </c>
      <c r="D52" s="9">
        <f t="shared" si="38"/>
        <v>0.45391727578680002</v>
      </c>
      <c r="E52" s="9">
        <f t="shared" si="38"/>
        <v>-0.75946406424630719</v>
      </c>
      <c r="F52" s="9">
        <f t="shared" si="38"/>
        <v>-0.1720914637226329</v>
      </c>
      <c r="G52" s="9">
        <f t="shared" si="38"/>
        <v>0.5813869368019966</v>
      </c>
      <c r="H52" s="9">
        <f t="shared" si="38"/>
        <v>-0.21016959176653727</v>
      </c>
      <c r="I52" s="9">
        <f t="shared" si="38"/>
        <v>0.92070750423808867</v>
      </c>
      <c r="J52" s="9">
        <f>CORREL($J$3:$J$38,J$3:J$38)</f>
        <v>1</v>
      </c>
      <c r="K52" s="9">
        <f>CORREL($J$3:$J$38,K$3:K$38)</f>
        <v>0.15649451986843346</v>
      </c>
      <c r="M52" s="8" t="s">
        <v>15</v>
      </c>
      <c r="N52" s="9">
        <f t="shared" ref="N52:U52" si="39">_xlfn.COVARIANCE.S($T$4:$T$38,L$4:L$38)</f>
        <v>9.2104788728919614E-4</v>
      </c>
      <c r="O52" s="9">
        <f t="shared" si="39"/>
        <v>6.7900768406413165E-4</v>
      </c>
      <c r="P52" s="9">
        <f t="shared" si="39"/>
        <v>-4.2933853824773808E-4</v>
      </c>
      <c r="Q52" s="9">
        <f t="shared" si="39"/>
        <v>1.5154467755380903E-3</v>
      </c>
      <c r="R52" s="9">
        <f t="shared" si="39"/>
        <v>1.318838993988903E-3</v>
      </c>
      <c r="S52" s="9">
        <f t="shared" si="39"/>
        <v>4.0498928846499785E-3</v>
      </c>
      <c r="T52" s="9">
        <f t="shared" si="39"/>
        <v>2.9826198346321097E-3</v>
      </c>
      <c r="U52" s="9">
        <f t="shared" si="39"/>
        <v>3.8308478456484645E-3</v>
      </c>
      <c r="V52" s="9">
        <f>_xlfn.COVARIANCE.S($T$4:$T$38,T$4:T$38)</f>
        <v>6.4592269458605663E-3</v>
      </c>
      <c r="W52" s="9">
        <f>_xlfn.COVARIANCE.S($T$4:$T$38,U$4:U$38)</f>
        <v>2.5358255141601973E-3</v>
      </c>
    </row>
    <row r="53" spans="1:23" x14ac:dyDescent="0.25">
      <c r="A53" s="8" t="s">
        <v>16</v>
      </c>
      <c r="B53" s="9">
        <f t="shared" ref="B53:J53" si="40">CORREL($K$3:$K$38,B$3:B$38)</f>
        <v>0.42345309377683732</v>
      </c>
      <c r="C53" s="9">
        <f t="shared" si="40"/>
        <v>-5.9271787453001087E-2</v>
      </c>
      <c r="D53" s="9">
        <f t="shared" si="40"/>
        <v>3.0066336195144891E-3</v>
      </c>
      <c r="E53" s="9">
        <f t="shared" si="40"/>
        <v>0.32382316396179694</v>
      </c>
      <c r="F53" s="9">
        <f t="shared" si="40"/>
        <v>0.34817908635903116</v>
      </c>
      <c r="G53" s="9">
        <f t="shared" si="40"/>
        <v>6.5555733573188307E-2</v>
      </c>
      <c r="H53" s="9">
        <f t="shared" si="40"/>
        <v>0.53810562406884821</v>
      </c>
      <c r="I53" s="9">
        <f t="shared" si="40"/>
        <v>-7.7280984788255638E-2</v>
      </c>
      <c r="J53" s="9">
        <f t="shared" si="40"/>
        <v>0.15649451986843346</v>
      </c>
      <c r="K53" s="9">
        <f>CORREL($K$3:$K$38,K$3:K$38)</f>
        <v>0.99999999999999989</v>
      </c>
      <c r="M53" s="8" t="s">
        <v>16</v>
      </c>
      <c r="N53" s="9">
        <f t="shared" ref="N53:V53" si="41">_xlfn.COVARIANCE.S($U$4:$U$38,L$4:L$38)</f>
        <v>2.7782696733193598E-3</v>
      </c>
      <c r="O53" s="9">
        <f t="shared" si="41"/>
        <v>2.4326269043860602E-3</v>
      </c>
      <c r="P53" s="9">
        <f t="shared" si="41"/>
        <v>3.2057455528451671E-3</v>
      </c>
      <c r="Q53" s="9">
        <f t="shared" si="41"/>
        <v>2.0531840240684816E-3</v>
      </c>
      <c r="R53" s="9">
        <f t="shared" si="41"/>
        <v>9.3458551801340933E-4</v>
      </c>
      <c r="S53" s="9">
        <f t="shared" si="41"/>
        <v>1.8825819026430143E-3</v>
      </c>
      <c r="T53" s="9">
        <f t="shared" si="41"/>
        <v>3.4729288999754489E-3</v>
      </c>
      <c r="U53" s="9">
        <f t="shared" si="41"/>
        <v>1.9455676825188746E-3</v>
      </c>
      <c r="V53" s="9">
        <f t="shared" si="41"/>
        <v>2.5358255141601973E-3</v>
      </c>
      <c r="W53" s="9">
        <f>_xlfn.COVARIANCE.S($U$4:$U$38,U$4:U$38)</f>
        <v>5.7824321369427051E-3</v>
      </c>
    </row>
    <row r="56" spans="1:23" x14ac:dyDescent="0.25">
      <c r="A56" s="34" t="s">
        <v>20</v>
      </c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23" x14ac:dyDescent="0.25">
      <c r="A57" s="10"/>
      <c r="B57" s="8" t="s">
        <v>7</v>
      </c>
      <c r="C57" s="8" t="s">
        <v>8</v>
      </c>
      <c r="D57" s="8" t="s">
        <v>9</v>
      </c>
      <c r="E57" s="8" t="s">
        <v>10</v>
      </c>
      <c r="F57" s="8" t="s">
        <v>11</v>
      </c>
      <c r="G57" s="8" t="s">
        <v>12</v>
      </c>
      <c r="H57" s="8" t="s">
        <v>13</v>
      </c>
      <c r="I57" s="8" t="s">
        <v>14</v>
      </c>
      <c r="J57" s="8" t="s">
        <v>15</v>
      </c>
      <c r="K57" s="8" t="s">
        <v>16</v>
      </c>
    </row>
    <row r="58" spans="1:23" x14ac:dyDescent="0.25">
      <c r="A58" s="11" t="s">
        <v>21</v>
      </c>
      <c r="B58" s="12">
        <f>AVERAGE(L4:L38)</f>
        <v>-2.728395853264844E-3</v>
      </c>
      <c r="C58" s="12">
        <f t="shared" ref="C58:K58" si="42">AVERAGE(M4:M38)</f>
        <v>3.251722529730975E-2</v>
      </c>
      <c r="D58" s="12">
        <f t="shared" si="42"/>
        <v>1.0457593960795727E-2</v>
      </c>
      <c r="E58" s="12">
        <f t="shared" si="42"/>
        <v>-5.7535737153835125E-3</v>
      </c>
      <c r="F58" s="12">
        <f t="shared" si="42"/>
        <v>-8.5580164509952306E-4</v>
      </c>
      <c r="G58" s="12">
        <f t="shared" si="42"/>
        <v>1.6391836022757959E-2</v>
      </c>
      <c r="H58" s="12">
        <f t="shared" si="42"/>
        <v>4.8866257175204063E-3</v>
      </c>
      <c r="I58" s="12">
        <f t="shared" si="42"/>
        <v>3.6363046519088185E-2</v>
      </c>
      <c r="J58" s="12">
        <f t="shared" si="42"/>
        <v>2.0633201431014228E-2</v>
      </c>
      <c r="K58" s="12">
        <f t="shared" si="42"/>
        <v>3.1791608569348528E-3</v>
      </c>
    </row>
    <row r="59" spans="1:23" x14ac:dyDescent="0.25">
      <c r="A59" s="11" t="s">
        <v>22</v>
      </c>
      <c r="B59" s="12">
        <f>(1+B58)^12-1</f>
        <v>-3.2253877754177762E-2</v>
      </c>
      <c r="C59" s="12">
        <f t="shared" ref="C59:K59" si="43">(1+C58)^12-1</f>
        <v>0.46814066394323994</v>
      </c>
      <c r="D59" s="12">
        <f t="shared" si="43"/>
        <v>0.13296659613558481</v>
      </c>
      <c r="E59" s="12">
        <f t="shared" si="43"/>
        <v>-6.6899410900600254E-2</v>
      </c>
      <c r="F59" s="12">
        <f t="shared" si="43"/>
        <v>-1.0221419202898541E-2</v>
      </c>
      <c r="G59" s="12">
        <f t="shared" si="43"/>
        <v>0.21544137471879243</v>
      </c>
      <c r="H59" s="12">
        <f t="shared" si="43"/>
        <v>6.0241485825272223E-2</v>
      </c>
      <c r="I59" s="12">
        <f t="shared" si="43"/>
        <v>0.53512246780667483</v>
      </c>
      <c r="J59" s="12">
        <f t="shared" si="43"/>
        <v>0.27772179550712028</v>
      </c>
      <c r="K59" s="12">
        <f t="shared" si="43"/>
        <v>3.8824116350695492E-2</v>
      </c>
    </row>
    <row r="60" spans="1:23" x14ac:dyDescent="0.25">
      <c r="A60" s="11" t="s">
        <v>23</v>
      </c>
      <c r="B60" s="12">
        <f>B61^2</f>
        <v>6.604002289235183E-3</v>
      </c>
      <c r="C60" s="12">
        <f t="shared" ref="C60:K60" si="44">C61^2</f>
        <v>1.5018093263079461E-2</v>
      </c>
      <c r="D60" s="12">
        <f t="shared" si="44"/>
        <v>7.6980285380115173E-3</v>
      </c>
      <c r="E60" s="12">
        <f t="shared" si="44"/>
        <v>3.0521255149233324E-3</v>
      </c>
      <c r="F60" s="12">
        <f t="shared" si="44"/>
        <v>5.4193857440035537E-3</v>
      </c>
      <c r="G60" s="12">
        <f t="shared" si="44"/>
        <v>1.0358018163437665E-2</v>
      </c>
      <c r="H60" s="12">
        <f t="shared" si="44"/>
        <v>8.0378279684986259E-3</v>
      </c>
      <c r="I60" s="12">
        <f t="shared" si="44"/>
        <v>7.6796422387785676E-3</v>
      </c>
      <c r="J60" s="12">
        <f t="shared" si="44"/>
        <v>6.4592269458605663E-3</v>
      </c>
      <c r="K60" s="12">
        <f t="shared" si="44"/>
        <v>5.7824321369427051E-3</v>
      </c>
    </row>
    <row r="61" spans="1:23" x14ac:dyDescent="0.25">
      <c r="A61" s="11" t="s">
        <v>24</v>
      </c>
      <c r="B61" s="12">
        <f>STDEV(L4:L38)</f>
        <v>8.1265012700640016E-2</v>
      </c>
      <c r="C61" s="12">
        <f t="shared" ref="C61:K61" si="45">STDEV(M4:M38)</f>
        <v>0.12254833031534726</v>
      </c>
      <c r="D61" s="12">
        <f t="shared" si="45"/>
        <v>8.7738409707559195E-2</v>
      </c>
      <c r="E61" s="12">
        <f t="shared" si="45"/>
        <v>5.5246045242382122E-2</v>
      </c>
      <c r="F61" s="12">
        <f t="shared" si="45"/>
        <v>7.3616477394694416E-2</v>
      </c>
      <c r="G61" s="12">
        <f t="shared" si="45"/>
        <v>0.10177434924104238</v>
      </c>
      <c r="H61" s="12">
        <f t="shared" si="45"/>
        <v>8.9653934484207803E-2</v>
      </c>
      <c r="I61" s="12">
        <f t="shared" si="45"/>
        <v>8.763356799068818E-2</v>
      </c>
      <c r="J61" s="12">
        <f t="shared" si="45"/>
        <v>8.0369315947447048E-2</v>
      </c>
      <c r="K61" s="12">
        <f t="shared" si="45"/>
        <v>7.6042304916031478E-2</v>
      </c>
    </row>
    <row r="62" spans="1:23" x14ac:dyDescent="0.25">
      <c r="A62" s="11" t="s">
        <v>25</v>
      </c>
      <c r="B62" s="12">
        <f>B58/B61</f>
        <v>-3.3574053120690103E-2</v>
      </c>
      <c r="C62" s="12">
        <f t="shared" ref="C62:K62" si="46">C58/C61</f>
        <v>0.26534205087604917</v>
      </c>
      <c r="D62" s="12">
        <f t="shared" si="46"/>
        <v>0.11919060301699019</v>
      </c>
      <c r="E62" s="12">
        <f t="shared" si="46"/>
        <v>-0.10414453541680203</v>
      </c>
      <c r="F62" s="12">
        <f t="shared" si="46"/>
        <v>-1.1625137134871944E-2</v>
      </c>
      <c r="G62" s="12">
        <f t="shared" si="46"/>
        <v>0.1610605829955791</v>
      </c>
      <c r="H62" s="12">
        <f t="shared" si="46"/>
        <v>5.4505424057894152E-2</v>
      </c>
      <c r="I62" s="12">
        <f t="shared" si="46"/>
        <v>0.41494426568312354</v>
      </c>
      <c r="J62" s="12">
        <f t="shared" si="46"/>
        <v>0.25672983759754953</v>
      </c>
      <c r="K62" s="12">
        <f t="shared" si="46"/>
        <v>4.1807791865927674E-2</v>
      </c>
    </row>
    <row r="65" spans="1:17" x14ac:dyDescent="0.25">
      <c r="B65" s="30" t="s">
        <v>26</v>
      </c>
      <c r="C65" s="30"/>
      <c r="D65" s="30"/>
      <c r="E65" s="30"/>
      <c r="F65" s="30"/>
      <c r="G65" s="30"/>
      <c r="H65" s="30"/>
      <c r="I65" s="30"/>
      <c r="J65" s="30"/>
      <c r="K65" s="30"/>
      <c r="Q65" s="16"/>
    </row>
    <row r="66" spans="1:17" x14ac:dyDescent="0.25">
      <c r="B66" s="8" t="s">
        <v>7</v>
      </c>
      <c r="C66" s="8" t="s">
        <v>8</v>
      </c>
      <c r="D66" s="8" t="s">
        <v>9</v>
      </c>
      <c r="E66" s="8" t="s">
        <v>10</v>
      </c>
      <c r="F66" s="8" t="s">
        <v>11</v>
      </c>
      <c r="G66" s="8" t="s">
        <v>12</v>
      </c>
      <c r="H66" s="8" t="s">
        <v>13</v>
      </c>
      <c r="I66" s="8" t="s">
        <v>14</v>
      </c>
      <c r="J66" s="8" t="s">
        <v>15</v>
      </c>
      <c r="K66" s="8" t="s">
        <v>16</v>
      </c>
      <c r="L66" s="15" t="s">
        <v>27</v>
      </c>
      <c r="M66" s="15" t="s">
        <v>28</v>
      </c>
      <c r="N66" s="15" t="s">
        <v>29</v>
      </c>
      <c r="O66" s="15" t="s">
        <v>30</v>
      </c>
      <c r="P66" s="15" t="s">
        <v>25</v>
      </c>
      <c r="Q66" s="26" t="s">
        <v>31</v>
      </c>
    </row>
    <row r="67" spans="1:17" x14ac:dyDescent="0.25">
      <c r="B67" s="9">
        <v>0.1</v>
      </c>
      <c r="C67" s="9">
        <v>0.1</v>
      </c>
      <c r="D67" s="9">
        <v>0.1</v>
      </c>
      <c r="E67" s="9">
        <v>0.1</v>
      </c>
      <c r="F67" s="9">
        <v>0.1</v>
      </c>
      <c r="G67" s="9">
        <v>0.1</v>
      </c>
      <c r="H67" s="9">
        <v>0.1</v>
      </c>
      <c r="I67" s="9">
        <v>0.1</v>
      </c>
      <c r="J67" s="9">
        <v>0.1</v>
      </c>
      <c r="K67" s="9">
        <v>0.1</v>
      </c>
      <c r="L67" s="9" cm="1">
        <f t="array" ref="L67">MMULT(B67:K67,TRANSPOSE($B$58:$K$58))</f>
        <v>1.1509091859167323E-2</v>
      </c>
      <c r="M67" s="9">
        <f>(1+L67)^12-1</f>
        <v>0.14719564300939836</v>
      </c>
      <c r="N67" s="9" cm="1">
        <f t="array" ref="N67">SQRT(MMULT(B67:K67,MMULT($N$44:$W$53,TRANSPOSE(B67:K67))))</f>
        <v>4.8811416525162417E-2</v>
      </c>
      <c r="O67" s="9">
        <f>N67^2</f>
        <v>2.3825543831928987E-3</v>
      </c>
      <c r="P67" s="9">
        <f>L67/N67</f>
        <v>0.23578688508731058</v>
      </c>
      <c r="Q67" s="17">
        <f>SUM(B67:K67)</f>
        <v>0.99999999999999989</v>
      </c>
    </row>
    <row r="68" spans="1:17" x14ac:dyDescent="0.25">
      <c r="A68" s="16" t="s">
        <v>34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1</v>
      </c>
      <c r="J68" s="9">
        <v>0</v>
      </c>
      <c r="K68" s="9">
        <v>0</v>
      </c>
      <c r="L68" s="9" cm="1">
        <f t="array" ref="L68">MMULT(B68:K68,TRANSPOSE($B$58:$K$58))</f>
        <v>3.6363046519088185E-2</v>
      </c>
      <c r="M68" s="9">
        <f>(1+L68)^12-1</f>
        <v>0.53512246780667483</v>
      </c>
      <c r="N68" s="9" cm="1">
        <f t="array" ref="N68">SQRT(MMULT(B68:K68,MMULT($N$44:$W$53,TRANSPOSE(B68:K68))))</f>
        <v>8.763356799068818E-2</v>
      </c>
      <c r="O68" s="9">
        <f>N68^2</f>
        <v>7.6796422387785676E-3</v>
      </c>
      <c r="P68" s="9">
        <f>L68/N68</f>
        <v>0.41494426568312354</v>
      </c>
      <c r="Q68" s="17">
        <f>SUM(B68:K68)</f>
        <v>1</v>
      </c>
    </row>
    <row r="69" spans="1:17" x14ac:dyDescent="0.25">
      <c r="A69" s="27" t="s">
        <v>33</v>
      </c>
      <c r="B69" s="12">
        <v>0</v>
      </c>
      <c r="C69" s="12">
        <v>7.3221516946804954E-2</v>
      </c>
      <c r="D69" s="12">
        <v>9.5577391837570594E-2</v>
      </c>
      <c r="E69" s="12">
        <v>0</v>
      </c>
      <c r="F69" s="12">
        <v>0</v>
      </c>
      <c r="G69" s="12">
        <v>0</v>
      </c>
      <c r="H69" s="12">
        <v>0</v>
      </c>
      <c r="I69" s="12">
        <v>0.22441234562551382</v>
      </c>
      <c r="J69" s="12">
        <v>8.4377646746700164E-3</v>
      </c>
      <c r="K69" s="12">
        <v>0</v>
      </c>
      <c r="L69" s="9" cm="1">
        <f t="array" ref="L69">MMULT(B69:K69,TRANSPOSE($B$58:$K$58))</f>
        <v>1.1714884780437444E-2</v>
      </c>
      <c r="M69" s="9">
        <f t="shared" ref="M69:M70" si="47">(1+L69)^12-1</f>
        <v>0.14999956161181949</v>
      </c>
      <c r="N69" s="9" cm="1">
        <f t="array" ref="N69">SQRT(MMULT(B69:K69,MMULT($N$44:$W$53,TRANSPOSE(B69:K69))))</f>
        <v>2.2890587337023503E-2</v>
      </c>
      <c r="O69" s="9">
        <f>N69^2</f>
        <v>5.239789886339008E-4</v>
      </c>
      <c r="P69" s="9">
        <f>L69/N69</f>
        <v>0.51177737853364957</v>
      </c>
      <c r="Q69" s="17">
        <f>SUM(B69:K69)</f>
        <v>0.40164901908455936</v>
      </c>
    </row>
    <row r="70" spans="1:17" x14ac:dyDescent="0.25">
      <c r="A70" s="16" t="s">
        <v>32</v>
      </c>
      <c r="B70" s="12">
        <v>0.05</v>
      </c>
      <c r="C70" s="12">
        <v>0.16581318926304064</v>
      </c>
      <c r="D70" s="12">
        <v>7.2293983299161688E-2</v>
      </c>
      <c r="E70" s="12">
        <v>0.05</v>
      </c>
      <c r="F70" s="12">
        <v>0.05</v>
      </c>
      <c r="G70" s="12">
        <v>0.05</v>
      </c>
      <c r="H70" s="12">
        <v>0.05</v>
      </c>
      <c r="I70" s="12">
        <v>0.4118928274377977</v>
      </c>
      <c r="J70" s="12">
        <v>0.05</v>
      </c>
      <c r="K70" s="12">
        <v>0.05</v>
      </c>
      <c r="L70" s="9" cm="1">
        <f t="array" ref="L70">MMULT(B70:K70,TRANSPOSE($B$58:$K$58))</f>
        <v>2.2913136641406314E-2</v>
      </c>
      <c r="M70" s="9">
        <f t="shared" si="47"/>
        <v>0.31239652639736137</v>
      </c>
      <c r="N70" s="9" cm="1">
        <f t="array" ref="N70">SQRT(MMULT(B70:K70,MMULT($N$44:$W$53,TRANSPOSE(B70:K70))))</f>
        <v>5.6088737271428497E-2</v>
      </c>
      <c r="O70" s="9">
        <f>N70^2</f>
        <v>3.1459464487033325E-3</v>
      </c>
      <c r="P70" s="9">
        <f>L70/N70</f>
        <v>0.40851582253534213</v>
      </c>
      <c r="Q70" s="17">
        <f>SUM(B70:K70)</f>
        <v>1</v>
      </c>
    </row>
    <row r="71" spans="1:17" x14ac:dyDescent="0.25">
      <c r="A71" s="16" t="s">
        <v>35</v>
      </c>
      <c r="B71" s="12">
        <v>1.0000000000000286E-4</v>
      </c>
      <c r="C71" s="12">
        <v>0.18226627258964562</v>
      </c>
      <c r="D71" s="12">
        <v>0.23779536781190788</v>
      </c>
      <c r="E71" s="12">
        <v>1E-4</v>
      </c>
      <c r="F71" s="12">
        <v>1.0000000000000286E-4</v>
      </c>
      <c r="G71" s="12">
        <v>1E-4</v>
      </c>
      <c r="H71" s="12">
        <v>1E-4</v>
      </c>
      <c r="I71" s="12">
        <v>0.55864644500334226</v>
      </c>
      <c r="J71" s="12">
        <v>2.0691914595104329E-2</v>
      </c>
      <c r="K71" s="12">
        <v>1.0000000000000286E-4</v>
      </c>
      <c r="L71" s="9" cm="1">
        <f t="array" ref="L71">MMULT(B71:K71,TRANSPOSE($B$58:$K$58))</f>
        <v>2.9156099946585641E-2</v>
      </c>
      <c r="M71" s="9">
        <f t="shared" ref="M71" si="48">(1+L71)^12-1</f>
        <v>0.41180602235570762</v>
      </c>
      <c r="N71" s="9" cm="1">
        <f t="array" ref="N71">SQRT(MMULT(B71:K71,MMULT($N$44:$W$53,TRANSPOSE(B71:K71))))</f>
        <v>5.6989737861051958E-2</v>
      </c>
      <c r="O71" s="9">
        <f>N71^2</f>
        <v>3.2478302214714191E-3</v>
      </c>
      <c r="P71" s="9">
        <f>L71/N71</f>
        <v>0.51160263305074016</v>
      </c>
      <c r="Q71" s="17">
        <f>SUM(B71:K71)</f>
        <v>1</v>
      </c>
    </row>
    <row r="74" spans="1:17" x14ac:dyDescent="0.25">
      <c r="A74" s="37" t="s">
        <v>36</v>
      </c>
      <c r="B74" s="38">
        <v>0.4</v>
      </c>
    </row>
    <row r="75" spans="1:17" x14ac:dyDescent="0.25">
      <c r="A75" s="8" t="s">
        <v>7</v>
      </c>
      <c r="B75" s="35">
        <v>0</v>
      </c>
      <c r="C75" s="15" t="s">
        <v>27</v>
      </c>
      <c r="D75" s="39">
        <v>1.1714884780437444E-2</v>
      </c>
    </row>
    <row r="76" spans="1:17" x14ac:dyDescent="0.25">
      <c r="A76" s="8" t="s">
        <v>8</v>
      </c>
      <c r="B76" s="36">
        <v>7.3221516946804954E-2</v>
      </c>
      <c r="C76" s="15" t="s">
        <v>28</v>
      </c>
      <c r="D76" s="39">
        <v>0.14999956161181949</v>
      </c>
    </row>
    <row r="77" spans="1:17" x14ac:dyDescent="0.25">
      <c r="A77" s="8" t="s">
        <v>9</v>
      </c>
      <c r="B77" s="36">
        <v>9.5577391837570594E-2</v>
      </c>
      <c r="C77" s="15" t="s">
        <v>29</v>
      </c>
      <c r="D77" s="39">
        <v>2.2890587337023503E-2</v>
      </c>
    </row>
    <row r="78" spans="1:17" x14ac:dyDescent="0.25">
      <c r="A78" s="8" t="s">
        <v>10</v>
      </c>
      <c r="B78" s="35">
        <v>0</v>
      </c>
      <c r="C78" s="15" t="s">
        <v>30</v>
      </c>
      <c r="D78" s="39">
        <v>5.239789886339008E-4</v>
      </c>
    </row>
    <row r="79" spans="1:17" x14ac:dyDescent="0.25">
      <c r="A79" s="8" t="s">
        <v>11</v>
      </c>
      <c r="B79" s="35">
        <v>0</v>
      </c>
      <c r="C79" s="15" t="s">
        <v>25</v>
      </c>
      <c r="D79" s="39">
        <v>0.51177737853364957</v>
      </c>
    </row>
    <row r="80" spans="1:17" x14ac:dyDescent="0.25">
      <c r="A80" s="8" t="s">
        <v>12</v>
      </c>
      <c r="B80" s="35">
        <v>0</v>
      </c>
    </row>
    <row r="81" spans="1:2" x14ac:dyDescent="0.25">
      <c r="A81" s="8" t="s">
        <v>13</v>
      </c>
      <c r="B81" s="35">
        <v>0</v>
      </c>
    </row>
    <row r="82" spans="1:2" x14ac:dyDescent="0.25">
      <c r="A82" s="8" t="s">
        <v>14</v>
      </c>
      <c r="B82" s="36">
        <v>0.22441234562551382</v>
      </c>
    </row>
    <row r="83" spans="1:2" x14ac:dyDescent="0.25">
      <c r="A83" s="8" t="s">
        <v>15</v>
      </c>
      <c r="B83" s="36">
        <v>8.4377646746700164E-3</v>
      </c>
    </row>
    <row r="84" spans="1:2" x14ac:dyDescent="0.25">
      <c r="A84" s="8" t="s">
        <v>16</v>
      </c>
      <c r="B84" s="35">
        <v>0</v>
      </c>
    </row>
  </sheetData>
  <mergeCells count="6">
    <mergeCell ref="B65:K65"/>
    <mergeCell ref="B1:K1"/>
    <mergeCell ref="L1:U1"/>
    <mergeCell ref="A42:K42"/>
    <mergeCell ref="M42:W42"/>
    <mergeCell ref="A56:K56"/>
  </mergeCells>
  <phoneticPr fontId="7" type="noConversion"/>
  <conditionalFormatting sqref="B59:K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股价表现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2022-12-23T09:09:58Z</dcterms:created>
  <dcterms:modified xsi:type="dcterms:W3CDTF">2022-12-27T17:57:04Z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46B86FF2C82A401495A2CE3DB3F24521</vt:lpwstr>
  </property>
  <property fmtid="{D5CDD505-2E9C-101B-9397-08002B2CF9AE}" pid="3" name="KSOProductBuildVer">
    <vt:lpwstr>2052-11.1.0.12763</vt:lpwstr>
  </property>
</Properties>
</file>