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mc:AlternateContent xmlns:mc="http://schemas.openxmlformats.org/markup-compatibility/2006">
    <mc:Choice Requires="x15">
      <x15ac:absPath xmlns:x15ac="http://schemas.microsoft.com/office/spreadsheetml/2010/11/ac" url="C:\Users\PC\Documents\Joy data analysis portfolio\"/>
    </mc:Choice>
  </mc:AlternateContent>
  <xr:revisionPtr revIDLastSave="0" documentId="13_ncr:1_{146A8DBD-8C43-455F-A1E0-4D9346391BC3}" xr6:coauthVersionLast="47" xr6:coauthVersionMax="47" xr10:uidLastSave="{00000000-0000-0000-0000-000000000000}"/>
  <bookViews>
    <workbookView xWindow="-110" yWindow="-110" windowWidth="19420" windowHeight="10300" tabRatio="664" xr2:uid="{599CBDBA-6DCB-491A-8F55-440439BE8440}"/>
  </bookViews>
  <sheets>
    <sheet name="Dashboard" sheetId="16" r:id="rId1"/>
    <sheet name="Overall progress" sheetId="17" r:id="rId2"/>
    <sheet name="Budget" sheetId="18" r:id="rId3"/>
    <sheet name="Data" sheetId="1" r:id="rId4"/>
  </sheets>
  <definedNames>
    <definedName name="NativeTimeline_End_Date">#N/A</definedName>
    <definedName name="NativeTimeline_Start_Date">#N/A</definedName>
    <definedName name="Slicer_Manager">#N/A</definedName>
    <definedName name="Slicer_Project">#N/A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B2" i="17"/>
  <c r="B3" i="17"/>
  <c r="B1" i="17"/>
  <c r="B4" i="17" l="1"/>
  <c r="B5" i="17"/>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H41" i="1" l="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<sst xmlns="http://schemas.openxmlformats.org/spreadsheetml/2006/main" count="233" uniqueCount="38">
  <si>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</si>
  <si>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</si>
  <si>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</si>
  <si>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</si>
  <si>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</si>
  <si>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</si>
  <si>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</si>
  <si>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</si>
  <si>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</si>
  <si>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</si>
  <si>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</si>
  <si>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</si>
  <si>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</si>
  <si>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</si>
  <si>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</si>
  <si>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</si>
  <si>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</si>
  <si>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</si>
  <si>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</si>
  <si>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</si>
  <si>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</si>
  <si>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</si>
  <si>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</si>
  <si>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</si>
  <si>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</si>
  <si>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</si>
  <si>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</si>
  <si>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 xml:space="preserve">Budget </t>
  </si>
  <si>
    <t xml:space="preserve">Actual </t>
  </si>
  <si>
    <t>Completed</t>
  </si>
  <si>
    <t>Hirsch</t>
  </si>
  <si>
    <t>Wood</t>
  </si>
  <si>
    <t>McFay</t>
  </si>
  <si>
    <t>Not Started</t>
  </si>
  <si>
    <t>Remaining</t>
  </si>
  <si>
    <t>Task 10</t>
  </si>
  <si>
    <t>In progress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</si>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</sst>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F800]dddd\,\ mmmm\ dd\,\ yyyy"/>
    <numFmt numFmtId="167" formatCode="#,##0.0,,&quot;M&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9" fontId="0" fillId="0" borderId="0" xfId="0" applyNumberFormat="1"/>
    <xf numFmtId="166" fontId="0" fillId="0" borderId="0" xfId="0" applyNumberFormat="1"/>
    <xf numFmtId="167" fontId="0" fillId="0" borderId="0" xfId="0" applyNumberFormat="1"/>
  </cellXfs>
  <cellStyles count="2">
    <cellStyle name="Normal" xfId="0" builtinId="0"/>
    <cellStyle name="Percent" xfId="1" builtinId="5"/>
  </cellStyles>
  <dxfs count="5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70" formatCode="d/mm/yyyy"/>
    </dxf>
    <dxf>
      <numFmt numFmtId="170" formatCode="d/mm/yyyy"/>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55"/>
      <tableStyleElement type="headerRow" dxfId="54"/>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7973786662994632E-3"/>
          <c:y val="0.17965263911389065"/>
          <c:w val="0.97367525005320266"/>
          <c:h val="0.50944279094299816"/>
        </c:manualLayout>
      </c:layout>
      <c:barChart>
        <c:barDir val="bar"/>
        <c:grouping val="stacked"/>
        <c:varyColors val="0"/>
        <c:ser>
          <c:idx val="0"/>
          <c:order val="0"/>
          <c:tx>
            <c:strRef>
              <c:f>'Overall progress'!$A$1</c:f>
              <c:strCache>
                <c:ptCount val="1"/>
                <c:pt idx="0">
                  <c:v>Not Started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'Overall progress'!$B$1</c:f>
              <c:numCache>
                <c:formatCode>General</c:formatCode>
                <c:ptCount val="1"/>
                <c:pt idx="0">
                  <c:v>4</c:v>
                </c:pt>
              </c:numCache>
            </c:numRef>
          </c:val>
          <c:extLst>
            <c:ext xmlns:c16="http://schemas.microsoft.com/office/drawing/2014/chart" uri="{C3380CC4-5D6E-409C-BE32-E72D297353CC}">
              <c16:uniqueId val="{00000000-9CB7-442A-8FF6-872F964D92F0}"/>
            </c:ext>
          </c:extLst>
        </c:ser>
        <c:ser>
          <c:idx val="1"/>
          <c:order val="1"/>
          <c:tx>
            <c:strRef>
              <c:f>'Overall progress'!$A$2</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'Overall progress'!$B$2</c:f>
              <c:numCache>
                <c:formatCode>General</c:formatCode>
                <c:ptCount val="1"/>
                <c:pt idx="0">
                  <c:v>33</c:v>
                </c:pt>
              </c:numCache>
            </c:numRef>
          </c:val>
          <c:extLst>
            <c:ext xmlns:c16="http://schemas.microsoft.com/office/drawing/2014/chart" uri="{C3380CC4-5D6E-409C-BE32-E72D297353CC}">
              <c16:uniqueId val="{00000001-9CB7-442A-8FF6-872F964D92F0}"/>
            </c:ext>
          </c:extLst>
        </c:ser>
        <c:ser>
          <c:idx val="2"/>
          <c:order val="2"/>
          <c:tx>
            <c:strRef>
              <c:f>'Overall progress'!$A$3</c:f>
              <c:strCache>
                <c:ptCount val="1"/>
                <c:pt idx="0">
                  <c:v>Completed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'Overall progress'!$B$3</c:f>
              <c:numCache>
                <c:formatCode>General</c:formatCode>
                <c:ptCount val="1"/>
                <c:pt idx="0">
                  <c:v>3</c:v>
                </c:pt>
              </c:numCache>
            </c:numRef>
          </c:val>
          <c:extLst>
            <c:ext xmlns:c16="http://schemas.microsoft.com/office/drawing/2014/chart" uri="{C3380CC4-5D6E-409C-BE32-E72D297353CC}">
              <c16:uniqueId val="{00000002-9CB7-442A-8FF6-872F964D92F0}"/>
            </c:ext>
          </c:extLst>
        </c:ser>
        <c:ser>
          <c:idx val="3"/>
          <c:order val="3"/>
          <c:tx>
            <c:strRef>
              <c:f>'Overall progress'!$A$4</c:f>
              <c:strCache>
                <c:ptCount val="1"/>
                <c:pt idx="0">
                  <c:v>Remaining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'Overall progress'!$B$4</c:f>
              <c:numCache>
                <c:formatCode>General</c:formatCode>
                <c:ptCount val="1"/>
                <c:pt idx="0">
                  <c:v>37</c:v>
                </c:pt>
              </c:numCache>
            </c:numRef>
          </c:val>
          <c:extLst>
            <c:ext xmlns:c16="http://schemas.microsoft.com/office/drawing/2014/chart" uri="{C3380CC4-5D6E-409C-BE32-E72D297353CC}">
              <c16:uniqueId val="{00000003-9CB7-442A-8FF6-872F964D92F0}"/>
            </c:ext>
          </c:extLst>
        </c:ser>
        <c:ser>
          <c:idx val="4"/>
          <c:order val="4"/>
          <c:tx>
            <c:strRef>
              <c:f>'Overall progress'!$A$5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'Overall progress'!$B$5</c:f>
              <c:numCache>
                <c:formatCode>General</c:formatCode>
                <c:ptCount val="1"/>
                <c:pt idx="0">
                  <c:v>40</c:v>
                </c:pt>
              </c:numCache>
            </c:numRef>
          </c:val>
          <c:extLst>
            <c:ext xmlns:c16="http://schemas.microsoft.com/office/drawing/2014/chart" uri="{C3380CC4-5D6E-409C-BE32-E72D297353CC}">
              <c16:uniqueId val="{00000004-9CB7-442A-8FF6-872F964D92F0}"/>
            </c:ext>
          </c:extLst>
        </c:ser>
        <c:dLbls>
          <c:dLblPos val="ctr"/>
          <c:showLegendKey val="0"/>
          <c:showVal val="1"/>
          <c:showCatName val="0"/>
          <c:showSerName val="0"/>
          <c:showPercent val="0"/>
          <c:showBubbleSize val="0"/>
        </c:dLbls>
        <c:gapWidth val="150"/>
        <c:overlap val="100"/>
        <c:axId val="1908348719"/>
        <c:axId val="1908338639"/>
      </c:barChart>
      <c:catAx>
        <c:axId val="1908348719"/>
        <c:scaling>
          <c:orientation val="minMax"/>
        </c:scaling>
        <c:delete val="1"/>
        <c:axPos val="l"/>
        <c:numFmt formatCode="General" sourceLinked="1"/>
        <c:majorTickMark val="none"/>
        <c:minorTickMark val="none"/>
        <c:tickLblPos val="nextTo"/>
        <c:crossAx val="1908338639"/>
        <c:crosses val="autoZero"/>
        <c:auto val="1"/>
        <c:lblAlgn val="ctr"/>
        <c:lblOffset val="100"/>
        <c:noMultiLvlLbl val="0"/>
      </c:catAx>
      <c:valAx>
        <c:axId val="1908338639"/>
        <c:scaling>
          <c:orientation val="minMax"/>
        </c:scaling>
        <c:delete val="1"/>
        <c:axPos val="b"/>
        <c:numFmt formatCode="General" sourceLinked="1"/>
        <c:majorTickMark val="none"/>
        <c:minorTickMark val="none"/>
        <c:tickLblPos val="nextTo"/>
        <c:crossAx val="1908348719"/>
        <c:crosses val="autoZero"/>
        <c:crossBetween val="between"/>
      </c:valAx>
      <c:spPr>
        <a:noFill/>
        <a:ln>
          <a:noFill/>
        </a:ln>
        <a:effectLst/>
      </c:spPr>
    </c:plotArea>
    <c:legend>
      <c:legendPos val="t"/>
      <c:layout>
        <c:manualLayout>
          <c:xMode val="edge"/>
          <c:yMode val="edge"/>
          <c:x val="0"/>
          <c:y val="0"/>
          <c:w val="1"/>
          <c:h val="0.2588652375390875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[project_management_dashboard.xlsx]Budget!PivotTable11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1979221347331584"/>
          <c:w val="0.88055555555555554"/>
          <c:h val="0.64886922639824662"/>
        </c:manualLayout>
      </c:layout>
      <c:barChart>
        <c:barDir val="bar"/>
        <c:grouping val="stacked"/>
        <c:varyColors val="0"/>
        <c:ser>
          <c:idx val="0"/>
          <c:order val="0"/>
          <c:tx>
            <c:strRef>
              <c:f>Budget!$A$3</c:f>
              <c:strCache>
                <c:ptCount val="1"/>
                <c:pt idx="0">
                  <c:v>Actual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Budget!$A$4</c:f>
              <c:strCache>
                <c:ptCount val="1"/>
                <c:pt idx="0">
                  <c:v>Total</c:v>
                </c:pt>
              </c:strCache>
            </c:strRef>
          </c:cat>
          <c:val>
            <c:numRef>
              <c:f>Budget!$A$4</c:f>
              <c:numCache>
                <c:formatCode>#,##0.0,,"M"</c:formatCode>
                <c:ptCount val="1"/>
                <c:pt idx="0">
                  <c:v>8340291</c:v>
                </c:pt>
              </c:numCache>
            </c:numRef>
          </c:val>
          <c:extLst>
            <c:ext xmlns:c16="http://schemas.microsoft.com/office/drawing/2014/chart" uri="{C3380CC4-5D6E-409C-BE32-E72D297353CC}">
              <c16:uniqueId val="{00000000-384A-4E9F-9116-8171815C0B56}"/>
            </c:ext>
          </c:extLst>
        </c:ser>
        <c:ser>
          <c:idx val="1"/>
          <c:order val="1"/>
          <c:tx>
            <c:strRef>
              <c:f>Budget!$B$3</c:f>
              <c:strCache>
                <c:ptCount val="1"/>
                <c:pt idx="0">
                  <c:v>Budget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Budget!$A$4</c:f>
              <c:strCache>
                <c:ptCount val="1"/>
                <c:pt idx="0">
                  <c:v>Total</c:v>
                </c:pt>
              </c:strCache>
            </c:strRef>
          </c:cat>
          <c:val>
            <c:numRef>
              <c:f>Budget!$B$4</c:f>
              <c:numCache>
                <c:formatCode>#,##0.0,,"M"</c:formatCode>
                <c:ptCount val="1"/>
                <c:pt idx="0">
                  <c:v>19695000</c:v>
                </c:pt>
              </c:numCache>
            </c:numRef>
          </c:val>
          <c:extLst>
            <c:ext xmlns:c16="http://schemas.microsoft.com/office/drawing/2014/chart" uri="{C3380CC4-5D6E-409C-BE32-E72D297353CC}">
              <c16:uniqueId val="{00000001-384A-4E9F-9116-8171815C0B56}"/>
            </c:ext>
          </c:extLst>
        </c:ser>
        <c:dLbls>
          <c:dLblPos val="ctr"/>
          <c:showLegendKey val="0"/>
          <c:showVal val="1"/>
          <c:showCatName val="0"/>
          <c:showSerName val="0"/>
          <c:showPercent val="0"/>
          <c:showBubbleSize val="0"/>
        </c:dLbls>
        <c:gapWidth val="150"/>
        <c:overlap val="100"/>
        <c:axId val="1908346319"/>
        <c:axId val="1908364559"/>
      </c:barChart>
      <c:catAx>
        <c:axId val="1908346319"/>
        <c:scaling>
          <c:orientation val="minMax"/>
        </c:scaling>
        <c:delete val="1"/>
        <c:axPos val="l"/>
        <c:numFmt formatCode="General" sourceLinked="1"/>
        <c:majorTickMark val="none"/>
        <c:minorTickMark val="none"/>
        <c:tickLblPos val="nextTo"/>
        <c:crossAx val="1908364559"/>
        <c:crosses val="autoZero"/>
        <c:auto val="1"/>
        <c:lblAlgn val="ctr"/>
        <c:lblOffset val="100"/>
        <c:noMultiLvlLbl val="0"/>
      </c:catAx>
      <c:valAx>
        <c:axId val="1908364559"/>
        <c:scaling>
          <c:orientation val="minMax"/>
        </c:scaling>
        <c:delete val="1"/>
        <c:axPos val="b"/>
        <c:numFmt formatCode="#,##0.0,,&quot;M&quot;" sourceLinked="1"/>
        <c:majorTickMark val="none"/>
        <c:minorTickMark val="none"/>
        <c:tickLblPos val="nextTo"/>
        <c:crossAx val="1908346319"/>
        <c:crosses val="autoZero"/>
        <c:crossBetween val="between"/>
      </c:valAx>
      <c:spPr>
        <a:noFill/>
        <a:ln>
          <a:noFill/>
        </a:ln>
        <a:effectLst/>
      </c:spPr>
    </c:plotArea>
    <c:legend>
      <c:legendPos val="t"/>
      <c:layout>
        <c:manualLayout>
          <c:xMode val="edge"/>
          <c:yMode val="edge"/>
          <c:x val="0"/>
          <c:y val="0"/>
          <c:w val="1"/>
          <c:h val="0.2252352212318638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63500</xdr:rowOff>
    </xdr:from>
    <xdr:to>
      <xdr:col>13</xdr:col>
      <xdr:colOff>736600</xdr:colOff>
      <xdr:row>3</xdr:row>
      <xdr:rowOff>146050</xdr:rowOff>
    </xdr:to>
    <xdr:sp macro="" textlink="">
      <xdr:nvSpPr>
        <xdr:cNvPr id="3" name="TextBox 2">
          <a:extLst>
            <a:ext uri="{FF2B5EF4-FFF2-40B4-BE49-F238E27FC236}">
              <a16:creationId xmlns:a16="http://schemas.microsoft.com/office/drawing/2014/main" id="{CBB70FBD-D3F5-2CE3-AC8B-7A75915D89E0}"/>
            </a:ext>
          </a:extLst>
        </xdr:cNvPr>
        <xdr:cNvSpPr txBox="1"/>
      </xdr:nvSpPr>
      <xdr:spPr>
        <a:xfrm>
          <a:off x="0" y="63500"/>
          <a:ext cx="11499850" cy="6350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Project Management Dashboard</a:t>
          </a:r>
        </a:p>
      </xdr:txBody>
    </xdr:sp>
    <xdr:clientData/>
  </xdr:twoCellAnchor>
  <xdr:twoCellAnchor>
    <xdr:from>
      <xdr:col>0</xdr:col>
      <xdr:colOff>0</xdr:colOff>
      <xdr:row>2</xdr:row>
      <xdr:rowOff>12700</xdr:rowOff>
    </xdr:from>
    <xdr:to>
      <xdr:col>4</xdr:col>
      <xdr:colOff>158750</xdr:colOff>
      <xdr:row>9</xdr:row>
      <xdr:rowOff>50800</xdr:rowOff>
    </xdr:to>
    <xdr:graphicFrame macro="">
      <xdr:nvGraphicFramePr>
        <xdr:cNvPr id="4" name="Chart 3">
          <a:extLst>
            <a:ext uri="{FF2B5EF4-FFF2-40B4-BE49-F238E27FC236}">
              <a16:creationId xmlns:a16="http://schemas.microsoft.com/office/drawing/2014/main" id="{182B6CD7-8363-4410-B19C-F5573D7C8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660400</xdr:colOff>
      <xdr:row>2</xdr:row>
      <xdr:rowOff>57150</xdr:rowOff>
    </xdr:from>
    <xdr:to>
      <xdr:col>8</xdr:col>
      <xdr:colOff>876300</xdr:colOff>
      <xdr:row>9</xdr:row>
      <xdr:rowOff>19050</xdr:rowOff>
    </xdr:to>
    <xdr:graphicFrame macro="">
      <xdr:nvGraphicFramePr>
        <xdr:cNvPr id="5" name="Chart 4">
          <a:extLst>
            <a:ext uri="{FF2B5EF4-FFF2-40B4-BE49-F238E27FC236}">
              <a16:creationId xmlns:a16="http://schemas.microsoft.com/office/drawing/2014/main" id="{D81198E3-3EE2-43FD-BEFC-CDC002644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133351</xdr:rowOff>
    </xdr:from>
    <xdr:to>
      <xdr:col>5</xdr:col>
      <xdr:colOff>685800</xdr:colOff>
      <xdr:row>10</xdr:row>
      <xdr:rowOff>88901</xdr:rowOff>
    </xdr:to>
    <mc:AlternateContent xmlns:mc="http://schemas.openxmlformats.org/markup-compatibility/2006">
      <mc:Choice xmlns:a14="http://schemas.microsoft.com/office/drawing/2010/main" Requires="a14">
        <xdr:graphicFrame macro="">
          <xdr:nvGraphicFramePr>
            <xdr:cNvPr id="6" name="Project">
              <a:extLst>
                <a:ext uri="{FF2B5EF4-FFF2-40B4-BE49-F238E27FC236}">
                  <a16:creationId xmlns:a16="http://schemas.microsoft.com/office/drawing/2014/main" id="{46BB9382-C25D-5BA3-2C58-CBD8B1A0B312}"/>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0" y="1238251"/>
              <a:ext cx="5130800" cy="69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736600</xdr:colOff>
      <xdr:row>7</xdr:row>
      <xdr:rowOff>6350</xdr:rowOff>
    </xdr:from>
    <xdr:to>
      <xdr:col>9</xdr:col>
      <xdr:colOff>596900</xdr:colOff>
      <xdr:row>10</xdr:row>
      <xdr:rowOff>107951</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A5FC0E9B-2CD7-ADB9-EC7F-29F9952F3876}"/>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5181600" y="1295400"/>
              <a:ext cx="3149600" cy="654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285750</xdr:colOff>
      <xdr:row>4</xdr:row>
      <xdr:rowOff>177800</xdr:rowOff>
    </xdr:from>
    <xdr:to>
      <xdr:col>13</xdr:col>
      <xdr:colOff>704850</xdr:colOff>
      <xdr:row>12</xdr:row>
      <xdr:rowOff>19050</xdr:rowOff>
    </xdr:to>
    <mc:AlternateContent xmlns:mc="http://schemas.openxmlformats.org/markup-compatibility/2006">
      <mc:Choice xmlns:tsle="http://schemas.microsoft.com/office/drawing/2012/timeslicer" Requires="tsle">
        <xdr:graphicFrame macro="">
          <xdr:nvGraphicFramePr>
            <xdr:cNvPr id="8" name="Start Date">
              <a:extLst>
                <a:ext uri="{FF2B5EF4-FFF2-40B4-BE49-F238E27FC236}">
                  <a16:creationId xmlns:a16="http://schemas.microsoft.com/office/drawing/2014/main" id="{80C6E9DB-908E-4547-ABE1-4E58A91258DD}"/>
                </a:ext>
              </a:extLst>
            </xdr:cNvPr>
            <xdr:cNvGraphicFramePr/>
          </xdr:nvGraphicFramePr>
          <xdr:xfrm>
            <a:off x="0" y="0"/>
            <a:ext cx="0" cy="0"/>
          </xdr:xfrm>
          <a:graphic>
            <a:graphicData uri="http://schemas.microsoft.com/office/drawing/2012/timeslicer">
              <tsle:timeslicer xmlns:tsle="http://schemas.microsoft.com/office/drawing/2012/timeslicer" name="Start Date"/>
            </a:graphicData>
          </a:graphic>
        </xdr:graphicFrame>
      </mc:Choice>
      <mc:Fallback>
        <xdr:sp macro="" textlink="">
          <xdr:nvSpPr>
            <xdr:cNvPr id="0" name=""/>
            <xdr:cNvSpPr>
              <a:spLocks noTextEdit="1"/>
            </xdr:cNvSpPr>
          </xdr:nvSpPr>
          <xdr:spPr>
            <a:xfrm>
              <a:off x="8642350" y="914400"/>
              <a:ext cx="3111500"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285750</xdr:colOff>
      <xdr:row>12</xdr:row>
      <xdr:rowOff>25400</xdr:rowOff>
    </xdr:from>
    <xdr:to>
      <xdr:col>13</xdr:col>
      <xdr:colOff>704850</xdr:colOff>
      <xdr:row>19</xdr:row>
      <xdr:rowOff>158750</xdr:rowOff>
    </xdr:to>
    <mc:AlternateContent xmlns:mc="http://schemas.openxmlformats.org/markup-compatibility/2006">
      <mc:Choice xmlns:tsle="http://schemas.microsoft.com/office/drawing/2012/timeslicer" Requires="tsle">
        <xdr:graphicFrame macro="">
          <xdr:nvGraphicFramePr>
            <xdr:cNvPr id="9" name="End Date">
              <a:extLst>
                <a:ext uri="{FF2B5EF4-FFF2-40B4-BE49-F238E27FC236}">
                  <a16:creationId xmlns:a16="http://schemas.microsoft.com/office/drawing/2014/main" id="{9C357CD7-A4CE-2F9A-9091-F7811C079C52}"/>
                </a:ext>
              </a:extLst>
            </xdr:cNvPr>
            <xdr:cNvGraphicFramePr/>
          </xdr:nvGraphicFramePr>
          <xdr:xfrm>
            <a:off x="0" y="0"/>
            <a:ext cx="0" cy="0"/>
          </xdr:xfrm>
          <a:graphic>
            <a:graphicData uri="http://schemas.microsoft.com/office/drawing/2012/timeslicer">
              <tsle:timeslicer xmlns:tsle="http://schemas.microsoft.com/office/drawing/2012/timeslicer" name="End Date"/>
            </a:graphicData>
          </a:graphic>
        </xdr:graphicFrame>
      </mc:Choice>
      <mc:Fallback>
        <xdr:sp macro="" textlink="">
          <xdr:nvSpPr>
            <xdr:cNvPr id="0" name=""/>
            <xdr:cNvSpPr>
              <a:spLocks noTextEdit="1"/>
            </xdr:cNvSpPr>
          </xdr:nvSpPr>
          <xdr:spPr>
            <a:xfrm>
              <a:off x="8642350" y="2235200"/>
              <a:ext cx="311150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71.572683333332" createdVersion="8" refreshedVersion="8" minRefreshableVersion="3" recordCount="40" xr:uid="{B7E8BBCF-E0A3-4A06-92FB-B025093BDB81}">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216516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45B43-6421-4F89-93B7-7F91DBBEF914}" name="PivotTable10" cacheId="66" applyNumberFormats="0" applyBorderFormats="0" applyFontFormats="0" applyPatternFormats="0" applyAlignmentFormats="0" applyWidthHeightFormats="1" dataCaption="Values" updatedVersion="8" minRefreshableVersion="5" showDrill="0" useAutoFormatting="1" itemPrintTitles="1" createdVersion="8" indent="0" compact="0" compactData="0" multipleFieldFilters="0">
  <location ref="A12:J53"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7"/>
    <field x="5"/>
    <field x="4"/>
    <field x="6"/>
  </rowFields>
  <rowItems count="41">
    <i>
      <x/>
      <x/>
      <x v="2"/>
      <x v="9"/>
      <x v="7"/>
      <x v="12"/>
      <x v="5"/>
      <x v="3"/>
    </i>
    <i r="1">
      <x v="2"/>
      <x v="4"/>
      <x v="10"/>
      <x v="10"/>
      <x v="13"/>
      <x v="6"/>
      <x v="4"/>
    </i>
    <i r="1">
      <x v="3"/>
      <x v="1"/>
      <x v="3"/>
      <x v="12"/>
      <x v="4"/>
      <x v="2"/>
      <x v="3"/>
    </i>
    <i r="1">
      <x v="4"/>
      <x/>
      <x v="2"/>
      <x v="18"/>
      <x v="2"/>
      <x/>
      <x v="3"/>
    </i>
    <i r="1">
      <x v="5"/>
      <x v="3"/>
      <x v="4"/>
      <x v="9"/>
      <x v="7"/>
      <x v="4"/>
      <x v="3"/>
    </i>
    <i r="1">
      <x v="6"/>
      <x v="2"/>
      <x v="5"/>
      <x v="2"/>
      <x v="11"/>
      <x v="7"/>
      <x v="2"/>
    </i>
    <i r="1">
      <x v="7"/>
      <x v="4"/>
      <x v="5"/>
      <x v="5"/>
      <x v="11"/>
      <x v="7"/>
      <x v="3"/>
    </i>
    <i r="1">
      <x v="8"/>
      <x v="1"/>
      <x v="5"/>
      <x/>
      <x v="4"/>
      <x/>
      <x/>
    </i>
    <i>
      <x v="1"/>
      <x/>
      <x/>
      <x v="10"/>
      <x v="17"/>
      <x v="13"/>
      <x v="6"/>
      <x v="7"/>
    </i>
    <i r="1">
      <x v="2"/>
      <x v="3"/>
      <x v="10"/>
      <x v="2"/>
      <x v="14"/>
      <x v="7"/>
      <x v="2"/>
    </i>
    <i r="1">
      <x v="3"/>
      <x v="2"/>
      <x/>
      <x/>
      <x v="1"/>
      <x v="1"/>
      <x/>
    </i>
    <i r="1">
      <x v="4"/>
      <x v="4"/>
      <x v="2"/>
      <x v="13"/>
      <x v="6"/>
      <x v="5"/>
      <x v="5"/>
    </i>
    <i r="1">
      <x v="5"/>
      <x v="1"/>
      <x v="5"/>
      <x v="5"/>
      <x v="11"/>
      <x v="7"/>
      <x v="3"/>
    </i>
    <i r="1">
      <x v="6"/>
      <x/>
      <x v="6"/>
      <x v="11"/>
      <x v="8"/>
      <x v="3"/>
      <x v="3"/>
    </i>
    <i r="1">
      <x v="7"/>
      <x v="3"/>
      <x v="6"/>
      <x v="11"/>
      <x v="6"/>
      <x v="1"/>
      <x v="2"/>
    </i>
    <i>
      <x v="2"/>
      <x/>
      <x/>
      <x/>
      <x v="8"/>
      <x v="2"/>
      <x v="2"/>
      <x v="2"/>
    </i>
    <i r="1">
      <x v="1"/>
      <x v="1"/>
      <x v="5"/>
      <x v="11"/>
      <x v="7"/>
      <x v="3"/>
      <x v="3"/>
    </i>
    <i r="1">
      <x v="2"/>
      <x v="3"/>
      <x/>
      <x v="11"/>
      <x v="3"/>
      <x v="3"/>
      <x v="3"/>
    </i>
    <i r="1">
      <x v="3"/>
      <x v="2"/>
      <x v="1"/>
      <x v="8"/>
      <x v="7"/>
      <x v="7"/>
      <x v="4"/>
    </i>
    <i r="1">
      <x v="4"/>
      <x v="4"/>
      <x v="4"/>
      <x v="6"/>
      <x v="9"/>
      <x v="6"/>
      <x v="3"/>
    </i>
    <i r="1">
      <x v="5"/>
      <x v="1"/>
      <x/>
      <x v="3"/>
      <x v="1"/>
      <x v="1"/>
      <x v="1"/>
    </i>
    <i r="1">
      <x v="6"/>
      <x/>
      <x v="3"/>
      <x/>
      <x v="5"/>
      <x v="3"/>
      <x/>
    </i>
    <i r="1">
      <x v="7"/>
      <x v="3"/>
      <x v="3"/>
      <x v="9"/>
      <x v="6"/>
      <x v="4"/>
      <x v="3"/>
    </i>
    <i r="1">
      <x v="8"/>
      <x v="2"/>
      <x v="5"/>
      <x v="8"/>
      <x v="6"/>
      <x v="2"/>
      <x v="2"/>
    </i>
    <i r="1">
      <x v="9"/>
      <x v="4"/>
      <x v="5"/>
      <x v="1"/>
      <x v="10"/>
      <x v="6"/>
      <x v="1"/>
    </i>
    <i>
      <x v="3"/>
      <x/>
      <x/>
      <x v="1"/>
      <x v="18"/>
      <x v="4"/>
      <x v="4"/>
      <x v="6"/>
    </i>
    <i r="1">
      <x v="1"/>
      <x v="1"/>
      <x/>
      <x v="18"/>
      <x/>
      <x/>
      <x v="3"/>
    </i>
    <i r="1">
      <x v="2"/>
      <x v="3"/>
      <x/>
      <x v="10"/>
      <x v="5"/>
      <x v="6"/>
      <x v="4"/>
    </i>
    <i r="1">
      <x v="3"/>
      <x v="2"/>
      <x v="1"/>
      <x/>
      <x v="5"/>
      <x v="5"/>
      <x/>
    </i>
    <i r="1">
      <x v="4"/>
      <x v="4"/>
      <x v="3"/>
      <x v="9"/>
      <x v="6"/>
      <x v="4"/>
      <x v="3"/>
    </i>
    <i r="1">
      <x v="5"/>
      <x v="1"/>
      <x v="4"/>
      <x v="3"/>
      <x v="4"/>
      <x v="1"/>
      <x v="1"/>
    </i>
    <i r="1">
      <x v="6"/>
      <x/>
      <x v="4"/>
      <x v="11"/>
      <x v="6"/>
      <x v="3"/>
      <x v="3"/>
    </i>
    <i r="1">
      <x v="7"/>
      <x v="3"/>
      <x v="5"/>
      <x v="16"/>
      <x v="7"/>
      <x v="3"/>
      <x v="5"/>
    </i>
    <i r="1">
      <x v="8"/>
      <x v="2"/>
      <x v="6"/>
      <x v="3"/>
      <x v="6"/>
      <x v="1"/>
      <x v="1"/>
    </i>
    <i r="1">
      <x v="9"/>
      <x v="4"/>
      <x v="8"/>
      <x v="9"/>
      <x v="11"/>
      <x v="4"/>
      <x v="3"/>
    </i>
    <i>
      <x v="4"/>
      <x/>
      <x/>
      <x/>
      <x v="11"/>
      <x v="6"/>
      <x v="7"/>
      <x v="5"/>
    </i>
    <i r="1">
      <x v="2"/>
      <x v="3"/>
      <x v="4"/>
      <x v="15"/>
      <x v="5"/>
      <x v="2"/>
      <x v="4"/>
    </i>
    <i r="1">
      <x v="3"/>
      <x v="2"/>
      <x v="5"/>
      <x v="9"/>
      <x v="8"/>
      <x v="4"/>
      <x v="3"/>
    </i>
    <i r="1">
      <x v="4"/>
      <x v="4"/>
      <x v="7"/>
      <x v="4"/>
      <x v="10"/>
      <x v="4"/>
      <x v="2"/>
    </i>
    <i r="1">
      <x v="5"/>
      <x v="1"/>
      <x v="9"/>
      <x v="14"/>
      <x v="8"/>
      <x/>
      <x v="2"/>
    </i>
    <i t="grand">
      <x/>
    </i>
  </rowItems>
  <colFields count="1">
    <field x="-2"/>
  </colFields>
  <colItems count="2">
    <i>
      <x/>
    </i>
    <i i="1">
      <x v="1"/>
    </i>
  </colItems>
  <dataFields count="2">
    <dataField name="Budget " fld="8" baseField="6" baseItem="3"/>
    <dataField name="Actual " fld="9" baseField="6" baseItem="3" numFmtId="3"/>
  </dataFields>
  <formats count="3">
    <format dxfId="47">
      <pivotArea dataOnly="0" outline="0" fieldPosition="0">
        <references count="1">
          <reference field="4294967294" count="1">
            <x v="0"/>
          </reference>
        </references>
      </pivotArea>
    </format>
    <format dxfId="46">
      <pivotArea outline="0" fieldPosition="0">
        <references count="1">
          <reference field="4294967294" count="1" selected="0">
            <x v="1"/>
          </reference>
        </references>
      </pivotArea>
    </format>
    <format dxfId="45">
      <pivotArea dataOnly="0" labelOnly="1" outline="0" fieldPosition="0">
        <references count="1">
          <reference field="4294967294" count="1">
            <x v="1"/>
          </reference>
        </references>
      </pivotArea>
    </format>
  </formats>
  <pivotTableStyleInfo name="PivotStyleLight20"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AAF211-AA0E-4698-B9D4-E70D2650FD73}" name="PivotTable11" cacheId="6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7"/>
    <dataField name="Budget " fld="8" baseField="0" baseItem="1" numFmtId="167"/>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94D5B71C-5AAD-4641-A156-B1E63562AC66}" sourceName="Project">
  <pivotTables>
    <pivotTable tabId="16" name="PivotTable10"/>
    <pivotTable tabId="18" name="PivotTable11"/>
  </pivotTables>
  <data>
    <tabular pivotCacheId="216516731">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199D43A-EB3B-461F-93D1-6F83A82B79D2}" sourceName="Manager">
  <pivotTables>
    <pivotTable tabId="16" name="PivotTable10"/>
    <pivotTable tabId="18" name="PivotTable11"/>
  </pivotTables>
  <data>
    <tabular pivotCacheId="21651673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8B1F65B4-61D7-4D7A-8E52-E2158E78F68C}" cache="Slicer_Project" caption="Project" columnCount="5" rowHeight="241300"/>
  <slicer name="Manager" xr10:uid="{A45CC4D1-0AF4-4493-8AB5-441FFB6BA648}" cache="Slicer_Manager" caption="Manager"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53"/>
    <tableColumn id="5" xr3:uid="{A5BEB9B6-A13C-4735-8C93-943512962E1A}" name="Duration"/>
    <tableColumn id="9" xr3:uid="{9A8390CA-408A-41FE-A909-4D1F9E77E3F2}" name="End Date" dataDxfId="52">
      <calculatedColumnFormula>WORKDAY.INTL(Table1[[#This Row],[Start Date]]-1,Table1[[#This Row],[Duration]],1)</calculatedColumnFormula>
    </tableColumn>
    <tableColumn id="10" xr3:uid="{06B5F73C-C916-4EC2-88F2-098623EC6F35}" name="Days completed" dataDxfId="51"/>
    <tableColumn id="6" xr3:uid="{704AC253-E86F-4A7F-BD63-4569C494A728}" name="Progress" dataDxfId="50" dataCellStyle="Percent">
      <calculatedColumnFormula>Table1[[#This Row],[Days completed]]/Table1[[#This Row],[Duration]]</calculatedColumnFormula>
    </tableColumn>
    <tableColumn id="7" xr3:uid="{459C1C51-A35C-450A-B0F0-EA7E00C33AA1}" name="Budget" dataDxfId="49"/>
    <tableColumn id="8" xr3:uid="{CC94112E-5637-4797-9BDD-BFCC8197D1AB}" name="Actual" dataDxfId="48"/>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ED01AD2B-26A2-4ECC-A182-408BC0D25D46}" sourceName="Start Date">
  <pivotTables>
    <pivotTable tabId="16" name="PivotTable10"/>
    <pivotTable tabId="18" name="PivotTable11"/>
  </pivotTables>
  <state minimalRefreshVersion="6" lastRefreshVersion="6" pivotCacheId="216516731" filterType="unknown">
    <bounds startDate="2020-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nd_Date" xr10:uid="{260128D9-730A-4751-8278-F75034B82EE7}" sourceName="End Date">
  <pivotTables>
    <pivotTable tabId="16" name="PivotTable10"/>
    <pivotTable tabId="18" name="PivotTable11"/>
  </pivotTables>
  <state minimalRefreshVersion="6" lastRefreshVersion="6" pivotCacheId="216516731"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xr10:uid="{BB903618-31EF-4512-B1A8-74594B6E7ABD}" cache="NativeTimeline_Start_Date" caption="Start Date" level="3" selectionLevel="2" scrollPosition="2020-04-09T00:00:00"/>
  <timeline name="End Date" xr10:uid="{F7073F2A-78F9-41A9-A80A-45170872157E}" cache="NativeTimeline_End_Date" caption="End Date" level="3" selectionLevel="2" scrollPosition="2020-03-27T00:00:00" style="TimeSlicerStyleLight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04B4-F7C7-4EBF-960D-5D73F656B1C9}">
  <dimension ref="A12:J53"/>
  <sheetViews>
    <sheetView showGridLines="0" tabSelected="1" workbookViewId="0">
      <selection activeCell="P5" sqref="P5"/>
    </sheetView>
  </sheetViews>
  <sheetFormatPr defaultRowHeight="14.5" x14ac:dyDescent="0.35"/>
  <cols>
    <col min="1" max="1" width="13" bestFit="1" customWidth="1"/>
    <col min="2" max="2" width="13.08984375" bestFit="1" customWidth="1"/>
    <col min="3" max="3" width="12.36328125" bestFit="1" customWidth="1"/>
    <col min="4" max="4" width="16.453125" customWidth="1"/>
    <col min="6" max="6" width="11.90625" customWidth="1"/>
    <col min="8" max="8" width="16.54296875" bestFit="1" customWidth="1"/>
    <col min="9" max="9" width="9.90625" bestFit="1" customWidth="1"/>
    <col min="10" max="10" width="8.90625" style="3" bestFit="1" customWidth="1"/>
    <col min="11" max="11" width="13.08984375" bestFit="1" customWidth="1"/>
    <col min="12" max="12" width="12.36328125" bestFit="1" customWidth="1"/>
    <col min="13" max="13" width="13.08984375" bestFit="1" customWidth="1"/>
    <col min="14" max="14" width="12.36328125" bestFit="1" customWidth="1"/>
  </cols>
  <sheetData>
    <row r="12" spans="1:10" x14ac:dyDescent="0.35">
      <c r="A12" s="4" t="s">
        <v>0</v>
      </c>
      <c r="B12" s="4" t="s">
        <v>1</v>
      </c>
      <c r="C12" s="4" t="s">
        <v>23</v>
      </c>
      <c r="D12" s="4" t="s">
        <v>2</v>
      </c>
      <c r="E12" s="4" t="s">
        <v>3</v>
      </c>
      <c r="F12" s="4" t="s">
        <v>24</v>
      </c>
      <c r="G12" s="4" t="s">
        <v>22</v>
      </c>
      <c r="H12" s="4" t="s">
        <v>25</v>
      </c>
      <c r="I12" s="3" t="s">
        <v>27</v>
      </c>
      <c r="J12" s="3" t="s">
        <v>28</v>
      </c>
    </row>
    <row r="13" spans="1:10" x14ac:dyDescent="0.35">
      <c r="A13" t="s">
        <v>19</v>
      </c>
      <c r="B13" t="s">
        <v>4</v>
      </c>
      <c r="C13" t="s">
        <v>32</v>
      </c>
      <c r="D13" s="1">
        <v>43889</v>
      </c>
      <c r="E13" s="5">
        <v>0.375</v>
      </c>
      <c r="F13" s="1">
        <v>43900</v>
      </c>
      <c r="G13">
        <v>8</v>
      </c>
      <c r="H13" s="3">
        <v>3</v>
      </c>
      <c r="I13" s="3">
        <v>96000</v>
      </c>
      <c r="J13" s="3">
        <v>32256</v>
      </c>
    </row>
    <row r="14" spans="1:10" x14ac:dyDescent="0.35">
      <c r="B14" t="s">
        <v>5</v>
      </c>
      <c r="C14" t="s">
        <v>31</v>
      </c>
      <c r="D14" s="1">
        <v>43892</v>
      </c>
      <c r="E14" s="5">
        <v>0.44444444444444442</v>
      </c>
      <c r="F14" s="1">
        <v>43902</v>
      </c>
      <c r="G14">
        <v>9</v>
      </c>
      <c r="H14" s="3">
        <v>4</v>
      </c>
      <c r="I14" s="3">
        <v>513000</v>
      </c>
      <c r="J14" s="3">
        <v>226233</v>
      </c>
    </row>
    <row r="15" spans="1:10" x14ac:dyDescent="0.35">
      <c r="B15" t="s">
        <v>6</v>
      </c>
      <c r="C15" t="s">
        <v>21</v>
      </c>
      <c r="D15" s="1">
        <v>43881</v>
      </c>
      <c r="E15" s="5">
        <v>0.6</v>
      </c>
      <c r="F15" s="1">
        <v>43887</v>
      </c>
      <c r="G15">
        <v>5</v>
      </c>
      <c r="H15" s="3">
        <v>3</v>
      </c>
      <c r="I15" s="3">
        <v>616000</v>
      </c>
      <c r="J15" s="3">
        <v>401579</v>
      </c>
    </row>
    <row r="16" spans="1:10" x14ac:dyDescent="0.35">
      <c r="B16" t="s">
        <v>7</v>
      </c>
      <c r="C16" t="s">
        <v>30</v>
      </c>
      <c r="D16" s="1">
        <v>43880</v>
      </c>
      <c r="E16" s="5">
        <v>1</v>
      </c>
      <c r="F16" s="1">
        <v>43882</v>
      </c>
      <c r="G16">
        <v>3</v>
      </c>
      <c r="H16" s="3">
        <v>3</v>
      </c>
      <c r="I16" s="3">
        <v>817000</v>
      </c>
      <c r="J16" s="3">
        <v>807069</v>
      </c>
    </row>
    <row r="17" spans="1:10" x14ac:dyDescent="0.35">
      <c r="B17" t="s">
        <v>8</v>
      </c>
      <c r="C17" t="s">
        <v>20</v>
      </c>
      <c r="D17" s="1">
        <v>43882</v>
      </c>
      <c r="E17" s="5">
        <v>0.42857142857142855</v>
      </c>
      <c r="F17" s="1">
        <v>43892</v>
      </c>
      <c r="G17">
        <v>7</v>
      </c>
      <c r="H17" s="3">
        <v>3</v>
      </c>
      <c r="I17" s="3">
        <v>372000</v>
      </c>
      <c r="J17" s="3">
        <v>173166</v>
      </c>
    </row>
    <row r="18" spans="1:10" x14ac:dyDescent="0.35">
      <c r="B18" t="s">
        <v>9</v>
      </c>
      <c r="C18" t="s">
        <v>32</v>
      </c>
      <c r="D18" s="1">
        <v>43885</v>
      </c>
      <c r="E18" s="5">
        <v>0.2</v>
      </c>
      <c r="F18" s="1">
        <v>43896</v>
      </c>
      <c r="G18">
        <v>10</v>
      </c>
      <c r="H18" s="3">
        <v>2</v>
      </c>
      <c r="I18" s="3">
        <v>50000</v>
      </c>
      <c r="J18" s="3">
        <v>8400</v>
      </c>
    </row>
    <row r="19" spans="1:10" x14ac:dyDescent="0.35">
      <c r="B19" t="s">
        <v>10</v>
      </c>
      <c r="C19" t="s">
        <v>31</v>
      </c>
      <c r="D19" s="1">
        <v>43885</v>
      </c>
      <c r="E19" s="5">
        <v>0.3</v>
      </c>
      <c r="F19" s="1">
        <v>43896</v>
      </c>
      <c r="G19">
        <v>10</v>
      </c>
      <c r="H19" s="3">
        <v>3</v>
      </c>
      <c r="I19" s="3">
        <v>807000</v>
      </c>
      <c r="J19" s="3">
        <v>262679</v>
      </c>
    </row>
    <row r="20" spans="1:10" x14ac:dyDescent="0.35">
      <c r="B20" t="s">
        <v>11</v>
      </c>
      <c r="C20" t="s">
        <v>21</v>
      </c>
      <c r="D20" s="1">
        <v>43885</v>
      </c>
      <c r="E20" s="5">
        <v>0</v>
      </c>
      <c r="F20" s="1">
        <v>43887</v>
      </c>
      <c r="G20">
        <v>3</v>
      </c>
      <c r="H20" s="3">
        <v>0</v>
      </c>
      <c r="I20" s="3">
        <v>691000</v>
      </c>
      <c r="J20" s="3">
        <v>0</v>
      </c>
    </row>
    <row r="21" spans="1:10" x14ac:dyDescent="0.35">
      <c r="A21" t="s">
        <v>18</v>
      </c>
      <c r="B21" t="s">
        <v>4</v>
      </c>
      <c r="C21" t="s">
        <v>30</v>
      </c>
      <c r="D21" s="1">
        <v>43892</v>
      </c>
      <c r="E21" s="5">
        <v>0.88888888888888884</v>
      </c>
      <c r="F21" s="1">
        <v>43902</v>
      </c>
      <c r="G21">
        <v>9</v>
      </c>
      <c r="H21" s="3">
        <v>8</v>
      </c>
      <c r="I21" s="3">
        <v>787000</v>
      </c>
      <c r="J21" s="3">
        <v>727188</v>
      </c>
    </row>
    <row r="22" spans="1:10" x14ac:dyDescent="0.35">
      <c r="B22" t="s">
        <v>5</v>
      </c>
      <c r="C22" t="s">
        <v>20</v>
      </c>
      <c r="D22" s="1">
        <v>43892</v>
      </c>
      <c r="E22" s="5">
        <v>0.2</v>
      </c>
      <c r="F22" s="1">
        <v>43903</v>
      </c>
      <c r="G22">
        <v>10</v>
      </c>
      <c r="H22" s="3">
        <v>2</v>
      </c>
      <c r="I22" s="3">
        <v>228000</v>
      </c>
      <c r="J22" s="3">
        <v>47880</v>
      </c>
    </row>
    <row r="23" spans="1:10" x14ac:dyDescent="0.35">
      <c r="B23" t="s">
        <v>6</v>
      </c>
      <c r="C23" t="s">
        <v>32</v>
      </c>
      <c r="D23" s="1">
        <v>43878</v>
      </c>
      <c r="E23" s="5">
        <v>0</v>
      </c>
      <c r="F23" s="1">
        <v>43881</v>
      </c>
      <c r="G23">
        <v>4</v>
      </c>
      <c r="H23" s="3">
        <v>0</v>
      </c>
      <c r="I23" s="3">
        <v>147000</v>
      </c>
      <c r="J23" s="3">
        <v>0</v>
      </c>
    </row>
    <row r="24" spans="1:10" x14ac:dyDescent="0.35">
      <c r="B24" t="s">
        <v>7</v>
      </c>
      <c r="C24" t="s">
        <v>31</v>
      </c>
      <c r="D24" s="1">
        <v>43880</v>
      </c>
      <c r="E24" s="5">
        <v>0.625</v>
      </c>
      <c r="F24" s="1">
        <v>43889</v>
      </c>
      <c r="G24">
        <v>8</v>
      </c>
      <c r="H24" s="3">
        <v>5</v>
      </c>
      <c r="I24" s="3">
        <v>338000</v>
      </c>
      <c r="J24" s="3">
        <v>205123</v>
      </c>
    </row>
    <row r="25" spans="1:10" x14ac:dyDescent="0.35">
      <c r="B25" t="s">
        <v>8</v>
      </c>
      <c r="C25" t="s">
        <v>21</v>
      </c>
      <c r="D25" s="1">
        <v>43885</v>
      </c>
      <c r="E25" s="5">
        <v>0.3</v>
      </c>
      <c r="F25" s="1">
        <v>43896</v>
      </c>
      <c r="G25">
        <v>10</v>
      </c>
      <c r="H25" s="3">
        <v>3</v>
      </c>
      <c r="I25" s="3">
        <v>857000</v>
      </c>
      <c r="J25" s="3">
        <v>305949</v>
      </c>
    </row>
    <row r="26" spans="1:10" x14ac:dyDescent="0.35">
      <c r="B26" t="s">
        <v>9</v>
      </c>
      <c r="C26" t="s">
        <v>30</v>
      </c>
      <c r="D26" s="1">
        <v>43886</v>
      </c>
      <c r="E26" s="5">
        <v>0.5</v>
      </c>
      <c r="F26" s="1">
        <v>43893</v>
      </c>
      <c r="G26">
        <v>6</v>
      </c>
      <c r="H26" s="3">
        <v>3</v>
      </c>
      <c r="I26" s="3">
        <v>602000</v>
      </c>
      <c r="J26" s="3">
        <v>322371</v>
      </c>
    </row>
    <row r="27" spans="1:10" x14ac:dyDescent="0.35">
      <c r="B27" t="s">
        <v>10</v>
      </c>
      <c r="C27" t="s">
        <v>20</v>
      </c>
      <c r="D27" s="1">
        <v>43886</v>
      </c>
      <c r="E27" s="5">
        <v>0.5</v>
      </c>
      <c r="F27" s="1">
        <v>43889</v>
      </c>
      <c r="G27">
        <v>4</v>
      </c>
      <c r="H27" s="3">
        <v>2</v>
      </c>
      <c r="I27" s="3">
        <v>990000</v>
      </c>
      <c r="J27" s="3">
        <v>451440</v>
      </c>
    </row>
    <row r="28" spans="1:10" x14ac:dyDescent="0.35">
      <c r="A28" t="s">
        <v>15</v>
      </c>
      <c r="B28" t="s">
        <v>4</v>
      </c>
      <c r="C28" t="s">
        <v>30</v>
      </c>
      <c r="D28" s="1">
        <v>43878</v>
      </c>
      <c r="E28" s="5">
        <v>0.4</v>
      </c>
      <c r="F28" s="1">
        <v>43882</v>
      </c>
      <c r="G28">
        <v>5</v>
      </c>
      <c r="H28" s="3">
        <v>2</v>
      </c>
      <c r="I28" s="3">
        <v>218000</v>
      </c>
      <c r="J28" s="3">
        <v>97337</v>
      </c>
    </row>
    <row r="29" spans="1:10" x14ac:dyDescent="0.35">
      <c r="B29" t="s">
        <v>35</v>
      </c>
      <c r="C29" t="s">
        <v>21</v>
      </c>
      <c r="D29" s="1">
        <v>43885</v>
      </c>
      <c r="E29" s="5">
        <v>0.5</v>
      </c>
      <c r="F29" s="1">
        <v>43892</v>
      </c>
      <c r="G29">
        <v>6</v>
      </c>
      <c r="H29" s="3">
        <v>3</v>
      </c>
      <c r="I29" s="3">
        <v>416000</v>
      </c>
      <c r="J29" s="3">
        <v>175015</v>
      </c>
    </row>
    <row r="30" spans="1:10" x14ac:dyDescent="0.35">
      <c r="B30" t="s">
        <v>5</v>
      </c>
      <c r="C30" t="s">
        <v>20</v>
      </c>
      <c r="D30" s="1">
        <v>43878</v>
      </c>
      <c r="E30" s="5">
        <v>0.5</v>
      </c>
      <c r="F30" s="1">
        <v>43885</v>
      </c>
      <c r="G30">
        <v>6</v>
      </c>
      <c r="H30" s="3">
        <v>3</v>
      </c>
      <c r="I30" s="3">
        <v>393000</v>
      </c>
      <c r="J30" s="3">
        <v>177440</v>
      </c>
    </row>
    <row r="31" spans="1:10" x14ac:dyDescent="0.35">
      <c r="B31" t="s">
        <v>6</v>
      </c>
      <c r="C31" t="s">
        <v>32</v>
      </c>
      <c r="D31" s="1">
        <v>43879</v>
      </c>
      <c r="E31" s="5">
        <v>0.4</v>
      </c>
      <c r="F31" s="1">
        <v>43892</v>
      </c>
      <c r="G31">
        <v>10</v>
      </c>
      <c r="H31" s="3">
        <v>4</v>
      </c>
      <c r="I31" s="3">
        <v>86000</v>
      </c>
      <c r="J31" s="3">
        <v>31046</v>
      </c>
    </row>
    <row r="32" spans="1:10" x14ac:dyDescent="0.35">
      <c r="B32" t="s">
        <v>7</v>
      </c>
      <c r="C32" t="s">
        <v>31</v>
      </c>
      <c r="D32" s="1">
        <v>43882</v>
      </c>
      <c r="E32" s="5">
        <v>0.33333333333333331</v>
      </c>
      <c r="F32" s="1">
        <v>43894</v>
      </c>
      <c r="G32">
        <v>9</v>
      </c>
      <c r="H32" s="3">
        <v>3</v>
      </c>
      <c r="I32" s="3">
        <v>732000</v>
      </c>
      <c r="J32" s="3">
        <v>261324</v>
      </c>
    </row>
    <row r="33" spans="1:10" x14ac:dyDescent="0.35">
      <c r="B33" t="s">
        <v>8</v>
      </c>
      <c r="C33" t="s">
        <v>21</v>
      </c>
      <c r="D33" s="1">
        <v>43878</v>
      </c>
      <c r="E33" s="5">
        <v>0.25</v>
      </c>
      <c r="F33" s="1">
        <v>43881</v>
      </c>
      <c r="G33">
        <v>4</v>
      </c>
      <c r="H33" s="3">
        <v>1</v>
      </c>
      <c r="I33" s="3">
        <v>492000</v>
      </c>
      <c r="J33" s="3">
        <v>116850</v>
      </c>
    </row>
    <row r="34" spans="1:10" x14ac:dyDescent="0.35">
      <c r="B34" t="s">
        <v>9</v>
      </c>
      <c r="C34" t="s">
        <v>30</v>
      </c>
      <c r="D34" s="1">
        <v>43881</v>
      </c>
      <c r="E34" s="5">
        <v>0</v>
      </c>
      <c r="F34" s="1">
        <v>43888</v>
      </c>
      <c r="G34">
        <v>6</v>
      </c>
      <c r="H34" s="3">
        <v>0</v>
      </c>
      <c r="I34" s="3">
        <v>188000</v>
      </c>
      <c r="J34" s="3">
        <v>0</v>
      </c>
    </row>
    <row r="35" spans="1:10" x14ac:dyDescent="0.35">
      <c r="B35" t="s">
        <v>10</v>
      </c>
      <c r="C35" t="s">
        <v>20</v>
      </c>
      <c r="D35" s="1">
        <v>43881</v>
      </c>
      <c r="E35" s="5">
        <v>0.42857142857142855</v>
      </c>
      <c r="F35" s="1">
        <v>43889</v>
      </c>
      <c r="G35">
        <v>7</v>
      </c>
      <c r="H35" s="3">
        <v>3</v>
      </c>
      <c r="I35" s="3">
        <v>180000</v>
      </c>
      <c r="J35" s="3">
        <v>79380</v>
      </c>
    </row>
    <row r="36" spans="1:10" x14ac:dyDescent="0.35">
      <c r="B36" t="s">
        <v>11</v>
      </c>
      <c r="C36" t="s">
        <v>32</v>
      </c>
      <c r="D36" s="1">
        <v>43885</v>
      </c>
      <c r="E36" s="5">
        <v>0.4</v>
      </c>
      <c r="F36" s="1">
        <v>43889</v>
      </c>
      <c r="G36">
        <v>5</v>
      </c>
      <c r="H36" s="3">
        <v>2</v>
      </c>
      <c r="I36" s="3">
        <v>582000</v>
      </c>
      <c r="J36" s="3">
        <v>195231</v>
      </c>
    </row>
    <row r="37" spans="1:10" x14ac:dyDescent="0.35">
      <c r="B37" t="s">
        <v>12</v>
      </c>
      <c r="C37" t="s">
        <v>31</v>
      </c>
      <c r="D37" s="1">
        <v>43885</v>
      </c>
      <c r="E37" s="5">
        <v>0.1111111111111111</v>
      </c>
      <c r="F37" s="1">
        <v>43895</v>
      </c>
      <c r="G37">
        <v>9</v>
      </c>
      <c r="H37" s="3">
        <v>1</v>
      </c>
      <c r="I37" s="3">
        <v>562000</v>
      </c>
      <c r="J37" s="3">
        <v>74746</v>
      </c>
    </row>
    <row r="38" spans="1:10" x14ac:dyDescent="0.35">
      <c r="A38" t="s">
        <v>16</v>
      </c>
      <c r="B38" t="s">
        <v>4</v>
      </c>
      <c r="C38" t="s">
        <v>30</v>
      </c>
      <c r="D38" s="1">
        <v>43879</v>
      </c>
      <c r="E38" s="5">
        <v>1</v>
      </c>
      <c r="F38" s="1">
        <v>43887</v>
      </c>
      <c r="G38">
        <v>7</v>
      </c>
      <c r="H38" s="3">
        <v>7</v>
      </c>
      <c r="I38" s="3">
        <v>293000</v>
      </c>
      <c r="J38" s="3">
        <v>273001</v>
      </c>
    </row>
    <row r="39" spans="1:10" x14ac:dyDescent="0.35">
      <c r="B39" t="s">
        <v>35</v>
      </c>
      <c r="C39" t="s">
        <v>21</v>
      </c>
      <c r="D39" s="1">
        <v>43878</v>
      </c>
      <c r="E39" s="5">
        <v>1</v>
      </c>
      <c r="F39" s="1">
        <v>43880</v>
      </c>
      <c r="G39">
        <v>3</v>
      </c>
      <c r="H39" s="3">
        <v>3</v>
      </c>
      <c r="I39" s="3">
        <v>68000</v>
      </c>
      <c r="J39" s="3">
        <v>64987</v>
      </c>
    </row>
    <row r="40" spans="1:10" x14ac:dyDescent="0.35">
      <c r="B40" t="s">
        <v>5</v>
      </c>
      <c r="C40" t="s">
        <v>20</v>
      </c>
      <c r="D40" s="1">
        <v>43878</v>
      </c>
      <c r="E40" s="5">
        <v>0.44444444444444442</v>
      </c>
      <c r="F40" s="1">
        <v>43888</v>
      </c>
      <c r="G40">
        <v>9</v>
      </c>
      <c r="H40" s="3">
        <v>4</v>
      </c>
      <c r="I40" s="3">
        <v>224000</v>
      </c>
      <c r="J40" s="3">
        <v>57910</v>
      </c>
    </row>
    <row r="41" spans="1:10" x14ac:dyDescent="0.35">
      <c r="B41" t="s">
        <v>6</v>
      </c>
      <c r="C41" t="s">
        <v>32</v>
      </c>
      <c r="D41" s="1">
        <v>43879</v>
      </c>
      <c r="E41" s="5">
        <v>0</v>
      </c>
      <c r="F41" s="1">
        <v>43888</v>
      </c>
      <c r="G41">
        <v>8</v>
      </c>
      <c r="H41" s="3">
        <v>0</v>
      </c>
      <c r="I41" s="3">
        <v>978000</v>
      </c>
      <c r="J41" s="3">
        <v>0</v>
      </c>
    </row>
    <row r="42" spans="1:10" x14ac:dyDescent="0.35">
      <c r="B42" t="s">
        <v>7</v>
      </c>
      <c r="C42" t="s">
        <v>31</v>
      </c>
      <c r="D42" s="1">
        <v>43881</v>
      </c>
      <c r="E42" s="5">
        <v>0.42857142857142855</v>
      </c>
      <c r="F42" s="1">
        <v>43889</v>
      </c>
      <c r="G42">
        <v>7</v>
      </c>
      <c r="H42" s="3">
        <v>3</v>
      </c>
      <c r="I42" s="3">
        <v>932000</v>
      </c>
      <c r="J42" s="3">
        <v>379157</v>
      </c>
    </row>
    <row r="43" spans="1:10" x14ac:dyDescent="0.35">
      <c r="B43" t="s">
        <v>8</v>
      </c>
      <c r="C43" t="s">
        <v>21</v>
      </c>
      <c r="D43" s="1">
        <v>43882</v>
      </c>
      <c r="E43" s="5">
        <v>0.25</v>
      </c>
      <c r="F43" s="1">
        <v>43887</v>
      </c>
      <c r="G43">
        <v>4</v>
      </c>
      <c r="H43" s="3">
        <v>1</v>
      </c>
      <c r="I43" s="3">
        <v>854000</v>
      </c>
      <c r="J43" s="3">
        <v>322812</v>
      </c>
    </row>
    <row r="44" spans="1:10" x14ac:dyDescent="0.35">
      <c r="B44" t="s">
        <v>9</v>
      </c>
      <c r="C44" t="s">
        <v>30</v>
      </c>
      <c r="D44" s="1">
        <v>43882</v>
      </c>
      <c r="E44" s="5">
        <v>0.5</v>
      </c>
      <c r="F44" s="1">
        <v>43889</v>
      </c>
      <c r="G44">
        <v>6</v>
      </c>
      <c r="H44" s="3">
        <v>3</v>
      </c>
      <c r="I44" s="3">
        <v>81000</v>
      </c>
      <c r="J44" s="3">
        <v>38461</v>
      </c>
    </row>
    <row r="45" spans="1:10" x14ac:dyDescent="0.35">
      <c r="B45" t="s">
        <v>10</v>
      </c>
      <c r="C45" t="s">
        <v>20</v>
      </c>
      <c r="D45" s="1">
        <v>43885</v>
      </c>
      <c r="E45" s="5">
        <v>0.83333333333333337</v>
      </c>
      <c r="F45" s="1">
        <v>43892</v>
      </c>
      <c r="G45">
        <v>6</v>
      </c>
      <c r="H45" s="3">
        <v>5</v>
      </c>
      <c r="I45" s="3">
        <v>169000</v>
      </c>
      <c r="J45" s="3">
        <v>136468</v>
      </c>
    </row>
    <row r="46" spans="1:10" x14ac:dyDescent="0.35">
      <c r="B46" t="s">
        <v>11</v>
      </c>
      <c r="C46" t="s">
        <v>32</v>
      </c>
      <c r="D46" s="1">
        <v>43886</v>
      </c>
      <c r="E46" s="5">
        <v>0.25</v>
      </c>
      <c r="F46" s="1">
        <v>43889</v>
      </c>
      <c r="G46">
        <v>4</v>
      </c>
      <c r="H46" s="3">
        <v>1</v>
      </c>
      <c r="I46" s="3">
        <v>61000</v>
      </c>
      <c r="J46" s="3">
        <v>12078</v>
      </c>
    </row>
    <row r="47" spans="1:10" x14ac:dyDescent="0.35">
      <c r="B47" t="s">
        <v>12</v>
      </c>
      <c r="C47" t="s">
        <v>31</v>
      </c>
      <c r="D47" s="1">
        <v>43888</v>
      </c>
      <c r="E47" s="5">
        <v>0.42857142857142855</v>
      </c>
      <c r="F47" s="1">
        <v>43896</v>
      </c>
      <c r="G47">
        <v>7</v>
      </c>
      <c r="H47" s="3">
        <v>3</v>
      </c>
      <c r="I47" s="3">
        <v>645000</v>
      </c>
      <c r="J47" s="3">
        <v>273048</v>
      </c>
    </row>
    <row r="48" spans="1:10" x14ac:dyDescent="0.35">
      <c r="A48" t="s">
        <v>17</v>
      </c>
      <c r="B48" t="s">
        <v>4</v>
      </c>
      <c r="C48" t="s">
        <v>30</v>
      </c>
      <c r="D48" s="1">
        <v>43878</v>
      </c>
      <c r="E48" s="5">
        <v>0.5</v>
      </c>
      <c r="F48" s="1">
        <v>43889</v>
      </c>
      <c r="G48">
        <v>10</v>
      </c>
      <c r="H48" s="3">
        <v>5</v>
      </c>
      <c r="I48" s="3">
        <v>839000</v>
      </c>
      <c r="J48" s="3">
        <v>406974</v>
      </c>
    </row>
    <row r="49" spans="1:10" x14ac:dyDescent="0.35">
      <c r="B49" t="s">
        <v>5</v>
      </c>
      <c r="C49" t="s">
        <v>20</v>
      </c>
      <c r="D49" s="1">
        <v>43882</v>
      </c>
      <c r="E49" s="5">
        <v>0.8</v>
      </c>
      <c r="F49" s="1">
        <v>43888</v>
      </c>
      <c r="G49">
        <v>5</v>
      </c>
      <c r="H49" s="3">
        <v>4</v>
      </c>
      <c r="I49" s="3">
        <v>729000</v>
      </c>
      <c r="J49" s="3">
        <v>487139</v>
      </c>
    </row>
    <row r="50" spans="1:10" x14ac:dyDescent="0.35">
      <c r="B50" t="s">
        <v>6</v>
      </c>
      <c r="C50" t="s">
        <v>32</v>
      </c>
      <c r="D50" s="1">
        <v>43885</v>
      </c>
      <c r="E50" s="5">
        <v>0.42857142857142855</v>
      </c>
      <c r="F50" s="1">
        <v>43893</v>
      </c>
      <c r="G50">
        <v>7</v>
      </c>
      <c r="H50" s="3">
        <v>3</v>
      </c>
      <c r="I50" s="3">
        <v>826000</v>
      </c>
      <c r="J50" s="3">
        <v>298186</v>
      </c>
    </row>
    <row r="51" spans="1:10" x14ac:dyDescent="0.35">
      <c r="B51" t="s">
        <v>7</v>
      </c>
      <c r="C51" t="s">
        <v>31</v>
      </c>
      <c r="D51" s="1">
        <v>43887</v>
      </c>
      <c r="E51" s="5">
        <v>0.2857142857142857</v>
      </c>
      <c r="F51" s="1">
        <v>43895</v>
      </c>
      <c r="G51">
        <v>7</v>
      </c>
      <c r="H51" s="3">
        <v>2</v>
      </c>
      <c r="I51" s="3">
        <v>895000</v>
      </c>
      <c r="J51" s="3">
        <v>280583</v>
      </c>
    </row>
    <row r="52" spans="1:10" x14ac:dyDescent="0.35">
      <c r="B52" t="s">
        <v>8</v>
      </c>
      <c r="C52" t="s">
        <v>21</v>
      </c>
      <c r="D52" s="1">
        <v>43889</v>
      </c>
      <c r="E52" s="5">
        <v>0.66666666666666663</v>
      </c>
      <c r="F52" s="1">
        <v>43893</v>
      </c>
      <c r="G52">
        <v>3</v>
      </c>
      <c r="H52" s="3">
        <v>2</v>
      </c>
      <c r="I52" s="3">
        <v>341000</v>
      </c>
      <c r="J52" s="3">
        <v>129785</v>
      </c>
    </row>
    <row r="53" spans="1:10" x14ac:dyDescent="0.35">
      <c r="A53" t="s">
        <v>26</v>
      </c>
      <c r="I53" s="3">
        <v>19695000</v>
      </c>
      <c r="J53" s="3">
        <v>8340291</v>
      </c>
    </row>
  </sheetData>
  <conditionalFormatting sqref="E13:E52">
    <cfRule type="dataBar" priority="1">
      <dataBar>
        <cfvo type="min"/>
        <cfvo type="max"/>
        <color rgb="FF63C384"/>
      </dataBar>
      <extLst>
        <ext xmlns:x14="http://schemas.microsoft.com/office/spreadsheetml/2009/9/main" uri="{B025F937-C7B1-47D3-B67F-A62EFF666E3E}">
          <x14:id>{EED6E13C-4429-4D6B-9788-DFCE99BDDDF1}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EED6E13C-4429-4D6B-9788-DFCE99BDDDF1}">
            <x14:dataBar minLength="0" maxLength="100" border="1" negativeBarBorderColorSameAsPositive="0">
              <x14:cfvo type="autoMin"/>
              <x14:cfvo type="autoMax"/>
              <x14:borderColor rgb="FF63C384"/>
              <x14:negativeFillColor rgb="FFFF0000"/>
              <x14:negativeBorderColor rgb="FFFF0000"/>
              <x14:axisColor rgb="FF000000"/>
            </x14:dataBar>
          </x14:cfRule>
          <xm:sqref>E13:E52</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B8855-8DF0-41D5-BB83-D41F09E3059C}">
  <dimension ref="A1:B5"/>
  <sheetViews>
    <sheetView workbookViewId="0">
      <selection activeCell="K16" sqref="K16"/>
    </sheetView>
  </sheetViews>
  <sheetFormatPr defaultRowHeight="14.5" x14ac:dyDescent="0.35"/>
  <sheetData>
    <row r="1" spans="1:2" x14ac:dyDescent="0.35">
      <c r="A1" t="s">
        <v>33</v>
      </c>
      <c r="B1">
        <f>COUNTIF(Dashboard!E13:E66,"="&amp;0)</f>
        <v>4</v>
      </c>
    </row>
    <row r="2" spans="1:2" x14ac:dyDescent="0.35">
      <c r="A2" t="s">
        <v>36</v>
      </c>
      <c r="B2">
        <f>COUNTIFS(Dashboard!E13:E56,"&lt;&gt;"&amp;0,Dashboard!E13:E56,"&lt;"&amp;1)</f>
        <v>33</v>
      </c>
    </row>
    <row r="3" spans="1:2" x14ac:dyDescent="0.35">
      <c r="A3" t="s">
        <v>29</v>
      </c>
      <c r="B3">
        <f>COUNTIF(Dashboard!E13:E56,"="&amp;1)</f>
        <v>3</v>
      </c>
    </row>
    <row r="4" spans="1:2" x14ac:dyDescent="0.35">
      <c r="A4" t="s">
        <v>34</v>
      </c>
      <c r="B4">
        <f>B2+B1</f>
        <v>37</v>
      </c>
    </row>
    <row r="5" spans="1:2" x14ac:dyDescent="0.35">
      <c r="A5" t="s">
        <v>37</v>
      </c>
      <c r="B5">
        <f>B1+B2+B3</f>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6F67C-E7E0-4B57-9312-037E9CBF2FC9}">
  <dimension ref="A3:B4"/>
  <sheetViews>
    <sheetView workbookViewId="0">
      <selection activeCell="M11" sqref="M11"/>
    </sheetView>
  </sheetViews>
  <sheetFormatPr defaultRowHeight="14.5" x14ac:dyDescent="0.35"/>
  <cols>
    <col min="1" max="1" width="6.54296875" bestFit="1" customWidth="1"/>
    <col min="2" max="2" width="7.1796875" bestFit="1" customWidth="1"/>
  </cols>
  <sheetData>
    <row r="3" spans="1:2" x14ac:dyDescent="0.35">
      <c r="A3" t="s">
        <v>28</v>
      </c>
      <c r="B3" t="s">
        <v>27</v>
      </c>
    </row>
    <row r="4" spans="1:2" x14ac:dyDescent="0.35">
      <c r="A4" s="7">
        <v>8340291</v>
      </c>
      <c r="B4" s="7">
        <v>19695000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2"/>
  <sheetViews>
    <sheetView workbookViewId="0">
      <selection activeCell="L44" sqref="L44"/>
    </sheetView>
  </sheetViews>
  <sheetFormatPr defaultRowHeight="14.5" x14ac:dyDescent="0.35"/>
  <cols>
    <col min="1" max="1" width="10" customWidth="1"/>
    <col min="2" max="2" width="11.54296875" customWidth="1"/>
    <col min="3" max="3" width="13.1796875" customWidth="1"/>
    <col min="4" max="4" width="12" style="6" bestFit="1" customWidth="1"/>
    <col min="5" max="5" width="11.7265625" customWidth="1"/>
    <col min="6" max="6" width="11.1796875" style="1" bestFit="1" customWidth="1"/>
    <col min="7" max="7" width="17.54296875" style="3" bestFit="1" customWidth="1"/>
    <col min="8" max="8" width="11.1796875" customWidth="1"/>
    <col min="9" max="10" width="10.26953125" customWidth="1"/>
    <col min="12" max="12" width="23.54296875" bestFit="1" customWidth="1"/>
  </cols>
  <sheetData>
    <row r="1" spans="1:12" x14ac:dyDescent="0.35">
      <c r="A1" t="s">
        <v>0</v>
      </c>
      <c r="B1" t="s">
        <v>1</v>
      </c>
      <c r="C1" t="s">
        <v>23</v>
      </c>
      <c r="D1" s="6" t="s">
        <v>2</v>
      </c>
      <c r="E1" t="s">
        <v>22</v>
      </c>
      <c r="F1" s="1" t="s">
        <v>24</v>
      </c>
      <c r="G1" s="3" t="s">
        <v>25</v>
      </c>
      <c r="H1" t="s">
        <v>3</v>
      </c>
      <c r="I1" t="s">
        <v>13</v>
      </c>
      <c r="J1" t="s">
        <v>14</v>
      </c>
    </row>
    <row r="2" spans="1:12" x14ac:dyDescent="0.35">
      <c r="A2" t="s">
        <v>15</v>
      </c>
      <c r="B2" t="s">
        <v>4</v>
      </c>
      <c r="C2" t="s">
        <v>30</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35">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35">
      <c r="A4" t="s">
        <v>15</v>
      </c>
      <c r="B4" t="s">
        <v>6</v>
      </c>
      <c r="C4" t="s">
        <v>32</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35">
      <c r="A5" t="s">
        <v>15</v>
      </c>
      <c r="B5" t="s">
        <v>7</v>
      </c>
      <c r="C5" t="s">
        <v>31</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35">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35">
      <c r="A7" t="s">
        <v>15</v>
      </c>
      <c r="B7" t="s">
        <v>9</v>
      </c>
      <c r="C7" t="s">
        <v>30</v>
      </c>
      <c r="D7" s="1">
        <v>43881</v>
      </c>
      <c r="E7">
        <v>6</v>
      </c>
      <c r="F7" s="1">
        <f>WORKDAY.INTL(Table1[[#This Row],[Start Date]]-1,Table1[[#This Row],[Duration]],1)</f>
        <v>43888</v>
      </c>
      <c r="G7" s="3">
        <v>0</v>
      </c>
      <c r="H7" s="2">
        <f>Table1[[#This Row],[Days completed]]/Table1[[#This Row],[Duration]]</f>
        <v>0</v>
      </c>
      <c r="I7" s="3">
        <v>188000</v>
      </c>
      <c r="J7" s="3">
        <v>0</v>
      </c>
      <c r="L7" s="2"/>
    </row>
    <row r="8" spans="1:12" x14ac:dyDescent="0.35">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35">
      <c r="A9" t="s">
        <v>15</v>
      </c>
      <c r="B9" t="s">
        <v>11</v>
      </c>
      <c r="C9" t="s">
        <v>32</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35">
      <c r="A10" t="s">
        <v>15</v>
      </c>
      <c r="B10" t="s">
        <v>12</v>
      </c>
      <c r="C10" t="s">
        <v>31</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35">
      <c r="A11" t="s">
        <v>15</v>
      </c>
      <c r="B11" t="s">
        <v>35</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35">
      <c r="A12" t="s">
        <v>16</v>
      </c>
      <c r="B12" t="s">
        <v>4</v>
      </c>
      <c r="C12" t="s">
        <v>30</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35">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35">
      <c r="A14" t="s">
        <v>16</v>
      </c>
      <c r="B14" t="s">
        <v>6</v>
      </c>
      <c r="C14" t="s">
        <v>32</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35">
      <c r="A15" t="s">
        <v>16</v>
      </c>
      <c r="B15" t="s">
        <v>7</v>
      </c>
      <c r="C15" t="s">
        <v>31</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35">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35">
      <c r="A17" t="s">
        <v>16</v>
      </c>
      <c r="B17" t="s">
        <v>9</v>
      </c>
      <c r="C17" t="s">
        <v>30</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35">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35">
      <c r="A19" t="s">
        <v>16</v>
      </c>
      <c r="B19" t="s">
        <v>11</v>
      </c>
      <c r="C19" t="s">
        <v>32</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35">
      <c r="A20" t="s">
        <v>16</v>
      </c>
      <c r="B20" t="s">
        <v>12</v>
      </c>
      <c r="C20" t="s">
        <v>31</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35">
      <c r="A21" t="s">
        <v>16</v>
      </c>
      <c r="B21" t="s">
        <v>35</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35">
      <c r="A22" t="s">
        <v>17</v>
      </c>
      <c r="B22" t="s">
        <v>4</v>
      </c>
      <c r="C22" t="s">
        <v>30</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35">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35">
      <c r="A24" t="s">
        <v>17</v>
      </c>
      <c r="B24" t="s">
        <v>6</v>
      </c>
      <c r="C24" t="s">
        <v>32</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35">
      <c r="A25" t="s">
        <v>17</v>
      </c>
      <c r="B25" t="s">
        <v>7</v>
      </c>
      <c r="C25" t="s">
        <v>31</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35">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35">
      <c r="A27" t="s">
        <v>18</v>
      </c>
      <c r="B27" t="s">
        <v>4</v>
      </c>
      <c r="C27" t="s">
        <v>30</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35">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35">
      <c r="A29" t="s">
        <v>18</v>
      </c>
      <c r="B29" t="s">
        <v>6</v>
      </c>
      <c r="C29" t="s">
        <v>32</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35">
      <c r="A30" t="s">
        <v>18</v>
      </c>
      <c r="B30" t="s">
        <v>7</v>
      </c>
      <c r="C30" t="s">
        <v>31</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35">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35">
      <c r="A32" t="s">
        <v>18</v>
      </c>
      <c r="B32" t="s">
        <v>9</v>
      </c>
      <c r="C32" t="s">
        <v>30</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35">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35">
      <c r="A34" t="s">
        <v>19</v>
      </c>
      <c r="B34" t="s">
        <v>4</v>
      </c>
      <c r="C34" t="s">
        <v>32</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35">
      <c r="A35" t="s">
        <v>19</v>
      </c>
      <c r="B35" t="s">
        <v>5</v>
      </c>
      <c r="C35" t="s">
        <v>31</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35">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35">
      <c r="A37" t="s">
        <v>19</v>
      </c>
      <c r="B37" t="s">
        <v>7</v>
      </c>
      <c r="C37" t="s">
        <v>30</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35">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35">
      <c r="A39" t="s">
        <v>19</v>
      </c>
      <c r="B39" t="s">
        <v>9</v>
      </c>
      <c r="C39" t="s">
        <v>32</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35">
      <c r="A40" t="s">
        <v>19</v>
      </c>
      <c r="B40" t="s">
        <v>10</v>
      </c>
      <c r="C40" t="s">
        <v>31</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35">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row r="42" spans="1:12" x14ac:dyDescent="0.35">
      <c r="L42"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Overall progress</vt:lpstr>
      <vt:lpstr>Budget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Kimaiyo</dc:creator>
  <cp:lastModifiedBy>PC</cp:lastModifiedBy>
  <cp:lastPrinted>2020-03-13T06:15:47Z</cp:lastPrinted>
  <dcterms:created xsi:type="dcterms:W3CDTF">2019-08-20T08:51:45Z</dcterms:created>
  <dcterms:modified xsi:type="dcterms:W3CDTF">2023-05-26T05:27:01Z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