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critorio\UNAL\SERVOMECANISMOS\tablas de excel\"/>
    </mc:Choice>
  </mc:AlternateContent>
  <xr:revisionPtr revIDLastSave="0" documentId="13_ncr:1_{F7368120-6098-4DDF-ACB9-272C4BB811C3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  <sheet name="Media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7" l="1"/>
  <c r="J50" i="7"/>
  <c r="L10" i="7"/>
  <c r="N4" i="7"/>
  <c r="L21" i="7"/>
  <c r="L22" i="7"/>
  <c r="L23" i="7"/>
  <c r="L24" i="7"/>
  <c r="L25" i="7"/>
  <c r="L26" i="7"/>
  <c r="L27" i="7"/>
  <c r="L28" i="7"/>
  <c r="L29" i="7"/>
  <c r="L30" i="7"/>
  <c r="L31" i="7"/>
  <c r="L20" i="7"/>
  <c r="K21" i="7"/>
  <c r="K22" i="7"/>
  <c r="K23" i="7"/>
  <c r="K24" i="7"/>
  <c r="K25" i="7"/>
  <c r="K26" i="7"/>
  <c r="K27" i="7"/>
  <c r="K28" i="7"/>
  <c r="K29" i="7"/>
  <c r="K20" i="7"/>
  <c r="J21" i="7"/>
  <c r="J22" i="7"/>
  <c r="J23" i="7"/>
  <c r="J24" i="7"/>
  <c r="J25" i="7"/>
  <c r="J26" i="7"/>
  <c r="J27" i="7"/>
  <c r="J28" i="7"/>
  <c r="J29" i="7"/>
  <c r="J20" i="7"/>
  <c r="H19" i="7"/>
  <c r="G19" i="7"/>
  <c r="H12" i="7"/>
  <c r="G12" i="7"/>
  <c r="E12" i="7"/>
  <c r="D12" i="7"/>
  <c r="L4" i="7"/>
  <c r="L8" i="7" s="1"/>
  <c r="L7" i="7" l="1"/>
</calcChain>
</file>

<file path=xl/sharedStrings.xml><?xml version="1.0" encoding="utf-8"?>
<sst xmlns="http://schemas.openxmlformats.org/spreadsheetml/2006/main" count="37" uniqueCount="14">
  <si>
    <t>Time (s)</t>
  </si>
  <si>
    <t>Analog Angle</t>
  </si>
  <si>
    <t>PWM</t>
  </si>
  <si>
    <t>%PWM</t>
  </si>
  <si>
    <t xml:space="preserve">Power supply </t>
  </si>
  <si>
    <t>V</t>
  </si>
  <si>
    <t xml:space="preserve">Voltaje medio </t>
  </si>
  <si>
    <t xml:space="preserve">Voltaje rms </t>
  </si>
  <si>
    <t>Media</t>
  </si>
  <si>
    <t>Analog Angle(°)</t>
  </si>
  <si>
    <t>Analog Angle(radianes)</t>
  </si>
  <si>
    <t>w(rad/s)</t>
  </si>
  <si>
    <t>Km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</si>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</sst>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EF0F967-8F38-41CB-BF40-E75E6E68C5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Media!$K$36</c:f>
              <c:strCache>
                <c:ptCount val="1"/>
                <c:pt idx="0">
                  <c:v>Analog Angle(radianes)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507217847769023E-2"/>
                  <c:y val="-3.0003645377661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8108311461067365"/>
                  <c:y val="3.743256051326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Media!$J$37:$J$48</c:f>
              <c:numCache>
                <c:formatCode>General</c:formatCode>
                <c:ptCount val="12"/>
                <c:pt idx="0">
                  <c:v>0.18273333333333333</c:v>
                </c:pt>
                <c:pt idx="1">
                  <c:v>0.36600000000000005</c:v>
                </c:pt>
                <c:pt idx="2">
                  <c:v>0.44</c:v>
                </c:pt>
                <c:pt idx="3">
                  <c:v>0.5136666666666666</c:v>
                </c:pt>
                <c:pt idx="4">
                  <c:v>0.58833333333333337</c:v>
                </c:pt>
                <c:pt idx="5">
                  <c:v>0.66299999999999992</c:v>
                </c:pt>
                <c:pt idx="6">
                  <c:v>0.73766666666666669</c:v>
                </c:pt>
                <c:pt idx="7">
                  <c:v>0.81199999999999994</c:v>
                </c:pt>
                <c:pt idx="8">
                  <c:v>0.88633333333333331</c:v>
                </c:pt>
                <c:pt idx="9">
                  <c:v>0.96066666666666656</c:v>
                </c:pt>
                <c:pt idx="10">
                  <c:v>1.0604444444444445</c:v>
                </c:pt>
              </c:numCache>
            </c:numRef>
          </c:xVal>
          <c:yVal>
            <c:numRef>
              <c:f>Media!$K$37:$K$48</c:f>
              <c:numCache>
                <c:formatCode>General</c:formatCode>
                <c:ptCount val="12"/>
                <c:pt idx="0">
                  <c:v>1.5271630954950384E-2</c:v>
                </c:pt>
                <c:pt idx="1">
                  <c:v>0.10035643198967395</c:v>
                </c:pt>
                <c:pt idx="2">
                  <c:v>0.17016960206944712</c:v>
                </c:pt>
                <c:pt idx="3">
                  <c:v>0.23125612588924865</c:v>
                </c:pt>
                <c:pt idx="4">
                  <c:v>0.28361600344907856</c:v>
                </c:pt>
                <c:pt idx="5">
                  <c:v>0.3490658503988659</c:v>
                </c:pt>
                <c:pt idx="6">
                  <c:v>0.41451569734865329</c:v>
                </c:pt>
                <c:pt idx="7">
                  <c:v>0.48432886742842646</c:v>
                </c:pt>
                <c:pt idx="8">
                  <c:v>0.58468529941810043</c:v>
                </c:pt>
                <c:pt idx="9">
                  <c:v>0.71122167018768934</c:v>
                </c:pt>
                <c:pt idx="10">
                  <c:v>0.96865773485685291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A-41E6-98D3-86D8C5E94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20799"/>
        <c:axId val="1005022047"/>
      </c:scatterChart>
      <c:valAx>
        <c:axId val="100502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5022047"/>
        <c:crosses val="autoZero"/>
        <c:crossBetween val="midCat"/>
      </c:valAx>
      <c:valAx>
        <c:axId val="10050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502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Media!$K$19</c:f>
              <c:strCache>
                <c:ptCount val="1"/>
                <c:pt idx="0">
                  <c:v>Analog Angle(°)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6054243219597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Media!$J$20:$J$31</c:f>
              <c:numCache>
                <c:formatCode>General</c:formatCode>
                <c:ptCount val="12"/>
                <c:pt idx="0">
                  <c:v>0.18273333333333333</c:v>
                </c:pt>
                <c:pt idx="1">
                  <c:v>0.36600000000000005</c:v>
                </c:pt>
                <c:pt idx="2">
                  <c:v>0.44</c:v>
                </c:pt>
                <c:pt idx="3">
                  <c:v>0.5136666666666666</c:v>
                </c:pt>
                <c:pt idx="4">
                  <c:v>0.58833333333333337</c:v>
                </c:pt>
                <c:pt idx="5">
                  <c:v>0.66299999999999992</c:v>
                </c:pt>
                <c:pt idx="6">
                  <c:v>0.73766666666666669</c:v>
                </c:pt>
                <c:pt idx="7">
                  <c:v>0.81199999999999994</c:v>
                </c:pt>
                <c:pt idx="8">
                  <c:v>0.88633333333333331</c:v>
                </c:pt>
                <c:pt idx="9">
                  <c:v>0.96066666666666656</c:v>
                </c:pt>
              </c:numCache>
            </c:numRef>
          </c:xVal>
          <c:yVal>
            <c:numRef>
              <c:f>Media!$K$20:$K$31</c:f>
              <c:numCache>
                <c:formatCode>General</c:formatCode>
                <c:ptCount val="12"/>
                <c:pt idx="0">
                  <c:v>0.875</c:v>
                </c:pt>
                <c:pt idx="1">
                  <c:v>5.75</c:v>
                </c:pt>
                <c:pt idx="2">
                  <c:v>9.75</c:v>
                </c:pt>
                <c:pt idx="3">
                  <c:v>13.25</c:v>
                </c:pt>
                <c:pt idx="4">
                  <c:v>16.25</c:v>
                </c:pt>
                <c:pt idx="5">
                  <c:v>20</c:v>
                </c:pt>
                <c:pt idx="6">
                  <c:v>23.75</c:v>
                </c:pt>
                <c:pt idx="7">
                  <c:v>27.75</c:v>
                </c:pt>
                <c:pt idx="8">
                  <c:v>33.5</c:v>
                </c:pt>
                <c:pt idx="9">
                  <c:v>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8DE-A950-270EC52E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7375"/>
        <c:axId val="41957791"/>
      </c:scatterChart>
      <c:valAx>
        <c:axId val="419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57791"/>
        <c:crosses val="autoZero"/>
        <c:crossBetween val="midCat"/>
      </c:valAx>
      <c:valAx>
        <c:axId val="419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301624</xdr:colOff>
      <xdr:row>34</xdr:row>
      <xdr:rowOff>6350</xdr:rowOff>
    </xdr:from>
    <xdr:to>
      <xdr:col>20</xdr:col>
      <xdr:colOff>19049</xdr:colOff>
      <xdr:row>49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4626D6-6447-E683-43E3-26E3AC941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593725</xdr:colOff>
      <xdr:row>15</xdr:row>
      <xdr:rowOff>146050</xdr:rowOff>
    </xdr:from>
    <xdr:to>
      <xdr:col>18</xdr:col>
      <xdr:colOff>593725</xdr:colOff>
      <xdr:row>30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2CE812-91EF-EDBD-30DD-4805F6A9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sqref="A1:B12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7.2999999999999995E-2</v>
      </c>
      <c r="B2">
        <v>0</v>
      </c>
    </row>
    <row r="3" spans="1:2" x14ac:dyDescent="0.35">
      <c r="A3">
        <v>0.14499999999999999</v>
      </c>
      <c r="B3">
        <v>6</v>
      </c>
    </row>
    <row r="4" spans="1:2" x14ac:dyDescent="0.35">
      <c r="A4">
        <v>0.219</v>
      </c>
      <c r="B4">
        <v>11</v>
      </c>
    </row>
    <row r="5" spans="1:2" x14ac:dyDescent="0.35">
      <c r="A5">
        <v>0.29299999999999998</v>
      </c>
      <c r="B5">
        <v>15</v>
      </c>
    </row>
    <row r="6" spans="1:2" x14ac:dyDescent="0.35">
      <c r="A6">
        <v>0.36699999999999999</v>
      </c>
      <c r="B6">
        <v>20</v>
      </c>
    </row>
    <row r="7" spans="1:2" x14ac:dyDescent="0.35">
      <c r="A7">
        <v>0.441</v>
      </c>
      <c r="B7">
        <v>25</v>
      </c>
    </row>
    <row r="8" spans="1:2" x14ac:dyDescent="0.35">
      <c r="A8">
        <v>0.51500000000000001</v>
      </c>
      <c r="B8">
        <v>30</v>
      </c>
    </row>
    <row r="9" spans="1:2" x14ac:dyDescent="0.35">
      <c r="A9">
        <v>0.58899999999999997</v>
      </c>
      <c r="B9">
        <v>36</v>
      </c>
    </row>
    <row r="10" spans="1:2" x14ac:dyDescent="0.35">
      <c r="A10">
        <v>0.66200000000000003</v>
      </c>
      <c r="B10">
        <v>44</v>
      </c>
    </row>
    <row r="11" spans="1:2" x14ac:dyDescent="0.35">
      <c r="A11">
        <v>0.73599999999999999</v>
      </c>
      <c r="B11">
        <v>55</v>
      </c>
    </row>
    <row r="12" spans="1:2" x14ac:dyDescent="0.35">
      <c r="A12">
        <v>0.81</v>
      </c>
      <c r="B12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B14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7.2999999999999995E-2</v>
      </c>
      <c r="B2">
        <v>0</v>
      </c>
    </row>
    <row r="3" spans="1:2" x14ac:dyDescent="0.35">
      <c r="A3">
        <v>0.14499999999999999</v>
      </c>
      <c r="B3">
        <v>7</v>
      </c>
    </row>
    <row r="4" spans="1:2" x14ac:dyDescent="0.35">
      <c r="A4">
        <v>0.219</v>
      </c>
      <c r="B4">
        <v>11</v>
      </c>
    </row>
    <row r="5" spans="1:2" x14ac:dyDescent="0.35">
      <c r="A5">
        <v>0.29299999999999998</v>
      </c>
      <c r="B5">
        <v>15</v>
      </c>
    </row>
    <row r="6" spans="1:2" x14ac:dyDescent="0.35">
      <c r="A6">
        <v>0.36799999999999999</v>
      </c>
      <c r="B6">
        <v>18</v>
      </c>
    </row>
    <row r="7" spans="1:2" x14ac:dyDescent="0.35">
      <c r="A7">
        <v>0.443</v>
      </c>
      <c r="B7">
        <v>22</v>
      </c>
    </row>
    <row r="8" spans="1:2" x14ac:dyDescent="0.35">
      <c r="A8">
        <v>0.51800000000000002</v>
      </c>
      <c r="B8">
        <v>26</v>
      </c>
    </row>
    <row r="9" spans="1:2" x14ac:dyDescent="0.35">
      <c r="A9">
        <v>0.59299999999999997</v>
      </c>
      <c r="B9">
        <v>29</v>
      </c>
    </row>
    <row r="10" spans="1:2" x14ac:dyDescent="0.35">
      <c r="A10">
        <v>0.66800000000000004</v>
      </c>
      <c r="B10">
        <v>34</v>
      </c>
    </row>
    <row r="11" spans="1:2" x14ac:dyDescent="0.35">
      <c r="A11">
        <v>0.74199999999999999</v>
      </c>
      <c r="B11">
        <v>40</v>
      </c>
    </row>
    <row r="12" spans="1:2" x14ac:dyDescent="0.35">
      <c r="A12">
        <v>0.81699999999999995</v>
      </c>
      <c r="B12">
        <v>47</v>
      </c>
    </row>
    <row r="13" spans="1:2" x14ac:dyDescent="0.35">
      <c r="A13">
        <v>0.89200000000000002</v>
      </c>
      <c r="B13">
        <v>55</v>
      </c>
    </row>
    <row r="14" spans="1:2" x14ac:dyDescent="0.35">
      <c r="A14">
        <v>0.96799999999999997</v>
      </c>
      <c r="B14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sqref="A1:B13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7.2999999999999995E-2</v>
      </c>
      <c r="B2">
        <v>0</v>
      </c>
    </row>
    <row r="3" spans="1:2" x14ac:dyDescent="0.35">
      <c r="A3">
        <v>0.14499999999999999</v>
      </c>
      <c r="B3">
        <v>4</v>
      </c>
    </row>
    <row r="4" spans="1:2" x14ac:dyDescent="0.35">
      <c r="A4">
        <v>0.219</v>
      </c>
      <c r="B4">
        <v>10</v>
      </c>
    </row>
    <row r="5" spans="1:2" x14ac:dyDescent="0.35">
      <c r="A5">
        <v>0.29399999999999998</v>
      </c>
      <c r="B5">
        <v>15</v>
      </c>
    </row>
    <row r="6" spans="1:2" x14ac:dyDescent="0.35">
      <c r="A6">
        <v>0.37</v>
      </c>
      <c r="B6">
        <v>20</v>
      </c>
    </row>
    <row r="7" spans="1:2" x14ac:dyDescent="0.35">
      <c r="A7">
        <v>0.44400000000000001</v>
      </c>
      <c r="B7">
        <v>25</v>
      </c>
    </row>
    <row r="8" spans="1:2" x14ac:dyDescent="0.35">
      <c r="A8">
        <v>0.51900000000000002</v>
      </c>
      <c r="B8">
        <v>30</v>
      </c>
    </row>
    <row r="9" spans="1:2" x14ac:dyDescent="0.35">
      <c r="A9">
        <v>0.59399999999999997</v>
      </c>
      <c r="B9">
        <v>36</v>
      </c>
    </row>
    <row r="10" spans="1:2" x14ac:dyDescent="0.35">
      <c r="A10">
        <v>0.66900000000000004</v>
      </c>
      <c r="B10">
        <v>44</v>
      </c>
    </row>
    <row r="11" spans="1:2" x14ac:dyDescent="0.35">
      <c r="A11">
        <v>0.74299999999999999</v>
      </c>
      <c r="B11">
        <v>53</v>
      </c>
    </row>
    <row r="12" spans="1:2" x14ac:dyDescent="0.35">
      <c r="A12">
        <v>0.81799999999999995</v>
      </c>
      <c r="B12">
        <v>67</v>
      </c>
    </row>
    <row r="13" spans="1:2" x14ac:dyDescent="0.35">
      <c r="A13">
        <v>0.89300000000000002</v>
      </c>
      <c r="B13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"/>
  <sheetViews>
    <sheetView workbookViewId="0">
      <selection sqref="A1:B18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7.2999999999999995E-2</v>
      </c>
      <c r="B2">
        <v>0</v>
      </c>
    </row>
    <row r="3" spans="1:2" x14ac:dyDescent="0.35">
      <c r="A3">
        <v>0.14499999999999999</v>
      </c>
      <c r="B3">
        <v>2</v>
      </c>
    </row>
    <row r="4" spans="1:2" x14ac:dyDescent="0.35">
      <c r="A4">
        <v>0.219</v>
      </c>
      <c r="B4">
        <v>4</v>
      </c>
    </row>
    <row r="5" spans="1:2" x14ac:dyDescent="0.35">
      <c r="A5">
        <v>0.29299999999999998</v>
      </c>
      <c r="B5">
        <v>6</v>
      </c>
    </row>
    <row r="6" spans="1:2" x14ac:dyDescent="0.35">
      <c r="A6">
        <v>0.36699999999999999</v>
      </c>
      <c r="B6">
        <v>6</v>
      </c>
    </row>
    <row r="7" spans="1:2" x14ac:dyDescent="0.35">
      <c r="A7">
        <v>0.441</v>
      </c>
      <c r="B7">
        <v>7</v>
      </c>
    </row>
    <row r="8" spans="1:2" x14ac:dyDescent="0.35">
      <c r="A8">
        <v>0.51500000000000001</v>
      </c>
      <c r="B8">
        <v>7</v>
      </c>
    </row>
    <row r="9" spans="1:2" x14ac:dyDescent="0.35">
      <c r="A9">
        <v>0.58899999999999997</v>
      </c>
      <c r="B9">
        <v>7</v>
      </c>
    </row>
    <row r="10" spans="1:2" x14ac:dyDescent="0.35">
      <c r="A10">
        <v>0.66200000000000003</v>
      </c>
      <c r="B10">
        <v>7</v>
      </c>
    </row>
    <row r="11" spans="1:2" x14ac:dyDescent="0.35">
      <c r="A11">
        <v>0.73599999999999999</v>
      </c>
      <c r="B11">
        <v>8</v>
      </c>
    </row>
    <row r="12" spans="1:2" x14ac:dyDescent="0.35">
      <c r="A12">
        <v>0.81</v>
      </c>
      <c r="B12">
        <v>8</v>
      </c>
    </row>
    <row r="13" spans="1:2" x14ac:dyDescent="0.35">
      <c r="A13">
        <v>0.88400000000000001</v>
      </c>
      <c r="B13">
        <v>8</v>
      </c>
    </row>
    <row r="14" spans="1:2" x14ac:dyDescent="0.35">
      <c r="A14">
        <v>0.95699999999999996</v>
      </c>
      <c r="B14">
        <v>9</v>
      </c>
    </row>
    <row r="15" spans="1:2" x14ac:dyDescent="0.35">
      <c r="A15">
        <v>1.032</v>
      </c>
      <c r="B15">
        <v>9</v>
      </c>
    </row>
    <row r="16" spans="1:2" x14ac:dyDescent="0.35">
      <c r="A16">
        <v>1.107</v>
      </c>
      <c r="B16">
        <v>9</v>
      </c>
    </row>
    <row r="17" spans="1:2" x14ac:dyDescent="0.35">
      <c r="A17">
        <v>1.1819999999999999</v>
      </c>
      <c r="B17">
        <v>11</v>
      </c>
    </row>
    <row r="18" spans="1:2" x14ac:dyDescent="0.35">
      <c r="A18">
        <v>1.256</v>
      </c>
      <c r="B18">
        <v>13</v>
      </c>
    </row>
    <row r="19" spans="1:2" x14ac:dyDescent="0.35">
      <c r="A19">
        <v>1.331</v>
      </c>
      <c r="B19">
        <v>15</v>
      </c>
    </row>
    <row r="20" spans="1:2" x14ac:dyDescent="0.35">
      <c r="A20">
        <v>1.4059999999999999</v>
      </c>
      <c r="B20">
        <v>16</v>
      </c>
    </row>
    <row r="21" spans="1:2" x14ac:dyDescent="0.35">
      <c r="A21">
        <v>1.4810000000000001</v>
      </c>
      <c r="B21">
        <v>18</v>
      </c>
    </row>
    <row r="22" spans="1:2" x14ac:dyDescent="0.35">
      <c r="A22">
        <v>1.5549999999999999</v>
      </c>
      <c r="B22">
        <v>20</v>
      </c>
    </row>
    <row r="23" spans="1:2" x14ac:dyDescent="0.35">
      <c r="A23">
        <v>1.631</v>
      </c>
      <c r="B23">
        <v>22</v>
      </c>
    </row>
    <row r="24" spans="1:2" x14ac:dyDescent="0.35">
      <c r="A24">
        <v>1.706</v>
      </c>
      <c r="B24">
        <v>24</v>
      </c>
    </row>
    <row r="25" spans="1:2" x14ac:dyDescent="0.35">
      <c r="A25">
        <v>1.7809999999999999</v>
      </c>
      <c r="B25">
        <v>27</v>
      </c>
    </row>
    <row r="26" spans="1:2" x14ac:dyDescent="0.35">
      <c r="A26">
        <v>1.855</v>
      </c>
      <c r="B26">
        <v>31</v>
      </c>
    </row>
    <row r="27" spans="1:2" x14ac:dyDescent="0.35">
      <c r="A27">
        <v>1.93</v>
      </c>
      <c r="B27">
        <v>37</v>
      </c>
    </row>
    <row r="28" spans="1:2" x14ac:dyDescent="0.35">
      <c r="A28">
        <v>2.0049999999999999</v>
      </c>
      <c r="B28">
        <v>45</v>
      </c>
    </row>
    <row r="29" spans="1:2" x14ac:dyDescent="0.35">
      <c r="A29">
        <v>2.08</v>
      </c>
      <c r="B29">
        <v>56</v>
      </c>
    </row>
    <row r="30" spans="1:2" x14ac:dyDescent="0.35">
      <c r="A30">
        <v>2.1539999999999999</v>
      </c>
      <c r="B30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9"/>
  <sheetViews>
    <sheetView workbookViewId="0">
      <selection activeCell="B29" sqref="A1:B29"/>
    </sheetView>
  </sheetViews>
  <sheetFormatPr baseColWidth="10" defaultColWidth="8.7265625" defaultRowHeight="14.5" x14ac:dyDescent="0.35"/>
  <cols>
    <col min="2" max="2" width="10.4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v>7.2999999999999995E-2</v>
      </c>
      <c r="B2">
        <v>0</v>
      </c>
    </row>
    <row r="3" spans="1:2" x14ac:dyDescent="0.35">
      <c r="A3">
        <v>0.14299999999999999</v>
      </c>
      <c r="B3">
        <v>1</v>
      </c>
    </row>
    <row r="4" spans="1:2" x14ac:dyDescent="0.35">
      <c r="A4">
        <v>0.217</v>
      </c>
      <c r="B4">
        <v>3</v>
      </c>
    </row>
    <row r="5" spans="1:2" x14ac:dyDescent="0.35">
      <c r="A5">
        <v>0.29099999999999998</v>
      </c>
      <c r="B5">
        <v>3</v>
      </c>
    </row>
    <row r="6" spans="1:2" x14ac:dyDescent="0.35">
      <c r="A6">
        <v>0.36499999999999999</v>
      </c>
      <c r="B6">
        <v>4</v>
      </c>
    </row>
    <row r="7" spans="1:2" x14ac:dyDescent="0.35">
      <c r="A7">
        <v>0.439</v>
      </c>
      <c r="B7">
        <v>4</v>
      </c>
    </row>
    <row r="8" spans="1:2" x14ac:dyDescent="0.35">
      <c r="A8">
        <v>0.51300000000000001</v>
      </c>
      <c r="B8">
        <v>5</v>
      </c>
    </row>
    <row r="9" spans="1:2" x14ac:dyDescent="0.35">
      <c r="A9">
        <v>0.58699999999999997</v>
      </c>
      <c r="B9">
        <v>5</v>
      </c>
    </row>
    <row r="10" spans="1:2" x14ac:dyDescent="0.35">
      <c r="A10">
        <v>0.66</v>
      </c>
      <c r="B10">
        <v>5</v>
      </c>
    </row>
    <row r="11" spans="1:2" x14ac:dyDescent="0.35">
      <c r="A11">
        <v>0.73399999999999999</v>
      </c>
      <c r="B11">
        <v>5</v>
      </c>
    </row>
    <row r="12" spans="1:2" x14ac:dyDescent="0.35">
      <c r="A12">
        <v>0.80800000000000005</v>
      </c>
      <c r="B12">
        <v>6</v>
      </c>
    </row>
    <row r="13" spans="1:2" x14ac:dyDescent="0.35">
      <c r="A13">
        <v>0.88200000000000001</v>
      </c>
      <c r="B13">
        <v>7</v>
      </c>
    </row>
    <row r="14" spans="1:2" x14ac:dyDescent="0.35">
      <c r="A14">
        <v>0.95499999999999996</v>
      </c>
      <c r="B14">
        <v>8</v>
      </c>
    </row>
    <row r="15" spans="1:2" x14ac:dyDescent="0.35">
      <c r="A15">
        <v>1.03</v>
      </c>
      <c r="B15">
        <v>7</v>
      </c>
    </row>
    <row r="16" spans="1:2" x14ac:dyDescent="0.35">
      <c r="A16">
        <v>1.105</v>
      </c>
      <c r="B16">
        <v>8</v>
      </c>
    </row>
    <row r="17" spans="1:2" x14ac:dyDescent="0.35">
      <c r="A17">
        <v>1.18</v>
      </c>
      <c r="B17">
        <v>9</v>
      </c>
    </row>
    <row r="18" spans="1:2" x14ac:dyDescent="0.35">
      <c r="A18">
        <v>1.254</v>
      </c>
      <c r="B18">
        <v>10</v>
      </c>
    </row>
    <row r="19" spans="1:2" x14ac:dyDescent="0.35">
      <c r="A19">
        <v>1.329</v>
      </c>
      <c r="B19">
        <v>12</v>
      </c>
    </row>
    <row r="20" spans="1:2" x14ac:dyDescent="0.35">
      <c r="A20">
        <v>1.4039999999999999</v>
      </c>
      <c r="B20">
        <v>15</v>
      </c>
    </row>
    <row r="21" spans="1:2" x14ac:dyDescent="0.35">
      <c r="A21">
        <v>1.4790000000000001</v>
      </c>
      <c r="B21">
        <v>17</v>
      </c>
    </row>
    <row r="22" spans="1:2" x14ac:dyDescent="0.35">
      <c r="A22">
        <v>1.5529999999999999</v>
      </c>
      <c r="B22">
        <v>20</v>
      </c>
    </row>
    <row r="23" spans="1:2" x14ac:dyDescent="0.35">
      <c r="A23">
        <v>1.629</v>
      </c>
      <c r="B23">
        <v>23</v>
      </c>
    </row>
    <row r="24" spans="1:2" x14ac:dyDescent="0.35">
      <c r="A24">
        <v>1.704</v>
      </c>
      <c r="B24">
        <v>27</v>
      </c>
    </row>
    <row r="25" spans="1:2" x14ac:dyDescent="0.35">
      <c r="A25">
        <v>1.7789999999999999</v>
      </c>
      <c r="B25">
        <v>32</v>
      </c>
    </row>
    <row r="26" spans="1:2" x14ac:dyDescent="0.35">
      <c r="A26">
        <v>1.853</v>
      </c>
      <c r="B26">
        <v>39</v>
      </c>
    </row>
    <row r="27" spans="1:2" x14ac:dyDescent="0.35">
      <c r="A27">
        <v>1.9279999999999999</v>
      </c>
      <c r="B27">
        <v>48</v>
      </c>
    </row>
    <row r="28" spans="1:2" x14ac:dyDescent="0.35">
      <c r="A28">
        <v>2.0030000000000001</v>
      </c>
      <c r="B28">
        <v>61</v>
      </c>
    </row>
    <row r="29" spans="1:2" x14ac:dyDescent="0.35">
      <c r="A29">
        <v>2.0779999999999998</v>
      </c>
      <c r="B29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AE86-52E4-4F47-8484-1AF2EB075336}">
  <dimension ref="A1:N50"/>
  <sheetViews>
    <sheetView tabSelected="1" topLeftCell="G33" workbookViewId="0">
      <selection activeCell="J41" sqref="J41"/>
    </sheetView>
  </sheetViews>
  <sheetFormatPr baseColWidth="10" defaultRowHeight="14.5" x14ac:dyDescent="0.35"/>
  <cols>
    <col min="11" max="11" width="14.08984375" customWidth="1"/>
    <col min="12" max="12" width="14" customWidth="1"/>
  </cols>
  <sheetData>
    <row r="1" spans="1:14" x14ac:dyDescent="0.3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I1" s="3"/>
    </row>
    <row r="2" spans="1:14" x14ac:dyDescent="0.35">
      <c r="A2">
        <v>7.2999999999999995E-2</v>
      </c>
      <c r="B2">
        <v>0</v>
      </c>
      <c r="D2">
        <v>7.2999999999999995E-2</v>
      </c>
      <c r="E2">
        <v>0</v>
      </c>
      <c r="G2">
        <v>7.2999999999999995E-2</v>
      </c>
      <c r="H2">
        <v>0</v>
      </c>
    </row>
    <row r="3" spans="1:14" x14ac:dyDescent="0.35">
      <c r="A3">
        <v>0.14499999999999999</v>
      </c>
      <c r="B3">
        <v>6</v>
      </c>
      <c r="D3">
        <v>0.14499999999999999</v>
      </c>
      <c r="E3">
        <v>7</v>
      </c>
      <c r="G3">
        <v>0.14499999999999999</v>
      </c>
      <c r="H3">
        <v>4</v>
      </c>
      <c r="K3" t="s">
        <v>2</v>
      </c>
      <c r="L3">
        <v>175</v>
      </c>
    </row>
    <row r="4" spans="1:14" x14ac:dyDescent="0.35">
      <c r="A4">
        <v>0.219</v>
      </c>
      <c r="B4">
        <v>11</v>
      </c>
      <c r="D4">
        <v>0.219</v>
      </c>
      <c r="E4">
        <v>11</v>
      </c>
      <c r="G4">
        <v>0.219</v>
      </c>
      <c r="H4">
        <v>10</v>
      </c>
      <c r="K4" t="s">
        <v>3</v>
      </c>
      <c r="L4">
        <f>(L3*100/255)</f>
        <v>68.627450980392155</v>
      </c>
      <c r="N4">
        <f>L4/100</f>
        <v>0.68627450980392157</v>
      </c>
    </row>
    <row r="5" spans="1:14" x14ac:dyDescent="0.35">
      <c r="A5">
        <v>0.29299999999999998</v>
      </c>
      <c r="B5">
        <v>15</v>
      </c>
      <c r="D5">
        <v>0.29299999999999998</v>
      </c>
      <c r="E5">
        <v>15</v>
      </c>
      <c r="G5">
        <v>0.29399999999999998</v>
      </c>
      <c r="H5">
        <v>15</v>
      </c>
    </row>
    <row r="6" spans="1:14" x14ac:dyDescent="0.35">
      <c r="A6">
        <v>0.36699999999999999</v>
      </c>
      <c r="B6">
        <v>20</v>
      </c>
      <c r="D6">
        <v>0.36799999999999999</v>
      </c>
      <c r="E6">
        <v>18</v>
      </c>
      <c r="G6">
        <v>0.37</v>
      </c>
      <c r="H6">
        <v>20</v>
      </c>
      <c r="K6" t="s">
        <v>4</v>
      </c>
      <c r="L6">
        <v>12</v>
      </c>
      <c r="M6" t="s">
        <v>5</v>
      </c>
    </row>
    <row r="7" spans="1:14" x14ac:dyDescent="0.35">
      <c r="A7">
        <v>0.441</v>
      </c>
      <c r="B7">
        <v>25</v>
      </c>
      <c r="D7">
        <v>0.443</v>
      </c>
      <c r="E7">
        <v>22</v>
      </c>
      <c r="G7">
        <v>0.44400000000000001</v>
      </c>
      <c r="H7">
        <v>25</v>
      </c>
      <c r="K7" t="s">
        <v>6</v>
      </c>
      <c r="L7">
        <f>L6*(L4/100)</f>
        <v>8.235294117647058</v>
      </c>
    </row>
    <row r="8" spans="1:14" x14ac:dyDescent="0.35">
      <c r="A8">
        <v>0.51500000000000001</v>
      </c>
      <c r="B8">
        <v>30</v>
      </c>
      <c r="D8">
        <v>0.51800000000000002</v>
      </c>
      <c r="E8">
        <v>26</v>
      </c>
      <c r="G8">
        <v>0.51900000000000002</v>
      </c>
      <c r="H8">
        <v>30</v>
      </c>
      <c r="K8" t="s">
        <v>7</v>
      </c>
      <c r="L8">
        <f>L6*SQRT(L4/100)</f>
        <v>9.9410024349541679</v>
      </c>
    </row>
    <row r="9" spans="1:14" x14ac:dyDescent="0.35">
      <c r="A9">
        <v>0.58899999999999997</v>
      </c>
      <c r="B9">
        <v>36</v>
      </c>
      <c r="D9">
        <v>0.59299999999999997</v>
      </c>
      <c r="E9">
        <v>29</v>
      </c>
      <c r="G9">
        <v>0.59399999999999997</v>
      </c>
      <c r="H9">
        <v>36</v>
      </c>
      <c r="K9" t="s">
        <v>11</v>
      </c>
      <c r="L9">
        <v>1.0089999999999999</v>
      </c>
    </row>
    <row r="10" spans="1:14" x14ac:dyDescent="0.35">
      <c r="A10">
        <v>0.66200000000000003</v>
      </c>
      <c r="B10">
        <v>44</v>
      </c>
      <c r="D10">
        <v>0.66800000000000004</v>
      </c>
      <c r="E10">
        <v>34</v>
      </c>
      <c r="G10">
        <v>0.66900000000000004</v>
      </c>
      <c r="H10">
        <v>44</v>
      </c>
      <c r="K10" t="s">
        <v>12</v>
      </c>
      <c r="L10">
        <f>L8/L9</f>
        <v>9.852331451887185</v>
      </c>
    </row>
    <row r="11" spans="1:14" x14ac:dyDescent="0.35">
      <c r="A11">
        <v>0.73599999999999999</v>
      </c>
      <c r="B11">
        <v>55</v>
      </c>
      <c r="D11">
        <v>0.74199999999999999</v>
      </c>
      <c r="E11">
        <v>40</v>
      </c>
      <c r="G11">
        <v>0.74299999999999999</v>
      </c>
      <c r="H11">
        <v>53</v>
      </c>
    </row>
    <row r="12" spans="1:14" x14ac:dyDescent="0.35">
      <c r="A12">
        <v>0.81</v>
      </c>
      <c r="B12">
        <v>70</v>
      </c>
      <c r="D12">
        <f>AVERAGE(0.817,D14,D13)</f>
        <v>0.89233333333333331</v>
      </c>
      <c r="E12">
        <f>AVERAGE(47,E13:E14)</f>
        <v>57</v>
      </c>
      <c r="G12">
        <f>AVERAGE(0.818,G13)</f>
        <v>0.85549999999999993</v>
      </c>
      <c r="H12">
        <f>(67+H13)/2</f>
        <v>78</v>
      </c>
    </row>
    <row r="13" spans="1:14" x14ac:dyDescent="0.35">
      <c r="D13">
        <v>0.89200000000000002</v>
      </c>
      <c r="E13">
        <v>55</v>
      </c>
      <c r="G13">
        <v>0.89300000000000002</v>
      </c>
      <c r="H13">
        <v>89</v>
      </c>
    </row>
    <row r="14" spans="1:14" x14ac:dyDescent="0.35">
      <c r="D14">
        <v>0.96799999999999997</v>
      </c>
      <c r="E14">
        <v>69</v>
      </c>
    </row>
    <row r="17" spans="1:12" x14ac:dyDescent="0.35">
      <c r="J17" s="2" t="s">
        <v>8</v>
      </c>
      <c r="K17" s="2"/>
      <c r="L17" s="2"/>
    </row>
    <row r="18" spans="1:12" x14ac:dyDescent="0.35">
      <c r="A18" s="1" t="s">
        <v>0</v>
      </c>
      <c r="B18" s="1" t="s">
        <v>1</v>
      </c>
      <c r="D18" s="1" t="s">
        <v>0</v>
      </c>
      <c r="E18" s="1" t="s">
        <v>1</v>
      </c>
      <c r="G18" s="1" t="s">
        <v>0</v>
      </c>
      <c r="H18" s="1" t="s">
        <v>1</v>
      </c>
    </row>
    <row r="19" spans="1:12" x14ac:dyDescent="0.35">
      <c r="A19">
        <v>7.2999999999999995E-2</v>
      </c>
      <c r="B19">
        <v>0</v>
      </c>
      <c r="D19">
        <v>7.2999999999999995E-2</v>
      </c>
      <c r="E19">
        <v>0</v>
      </c>
      <c r="G19">
        <f>AVERAGE(D19:D28)</f>
        <v>0.4022</v>
      </c>
      <c r="H19">
        <f>AVERAGE(E19:E28)</f>
        <v>3.5</v>
      </c>
      <c r="J19" s="1" t="s">
        <v>0</v>
      </c>
      <c r="K19" s="1" t="s">
        <v>9</v>
      </c>
      <c r="L19" t="s">
        <v>10</v>
      </c>
    </row>
    <row r="20" spans="1:12" x14ac:dyDescent="0.35">
      <c r="A20">
        <v>0.14499999999999999</v>
      </c>
      <c r="B20">
        <v>2</v>
      </c>
      <c r="D20">
        <v>0.14299999999999999</v>
      </c>
      <c r="E20">
        <v>1</v>
      </c>
      <c r="G20">
        <v>0.80800000000000005</v>
      </c>
      <c r="H20">
        <v>6</v>
      </c>
      <c r="J20">
        <f>AVERAGE(A2,D2,G19)</f>
        <v>0.18273333333333333</v>
      </c>
      <c r="K20">
        <f>AVERAGE(B2,E2,H2,H19)</f>
        <v>0.875</v>
      </c>
      <c r="L20">
        <f>RADIANS(K20)</f>
        <v>1.5271630954950384E-2</v>
      </c>
    </row>
    <row r="21" spans="1:12" x14ac:dyDescent="0.35">
      <c r="A21">
        <v>0.219</v>
      </c>
      <c r="B21">
        <v>4</v>
      </c>
      <c r="D21">
        <v>0.217</v>
      </c>
      <c r="E21">
        <v>3</v>
      </c>
      <c r="G21">
        <v>0.88200000000000001</v>
      </c>
      <c r="H21">
        <v>7</v>
      </c>
      <c r="J21">
        <f t="shared" ref="J21:J31" si="0">AVERAGE(A3,D3,G20)</f>
        <v>0.36600000000000005</v>
      </c>
      <c r="K21">
        <f t="shared" ref="K21:K31" si="1">AVERAGE(B3,E3,H3,H20)</f>
        <v>5.75</v>
      </c>
      <c r="L21">
        <f t="shared" ref="L21:L31" si="2">RADIANS(K21)</f>
        <v>0.10035643198967395</v>
      </c>
    </row>
    <row r="22" spans="1:12" x14ac:dyDescent="0.35">
      <c r="A22">
        <v>0.29299999999999998</v>
      </c>
      <c r="B22">
        <v>6</v>
      </c>
      <c r="D22">
        <v>0.29099999999999998</v>
      </c>
      <c r="E22">
        <v>3</v>
      </c>
      <c r="G22">
        <v>0.95499999999999996</v>
      </c>
      <c r="H22">
        <v>8</v>
      </c>
      <c r="J22">
        <f t="shared" si="0"/>
        <v>0.44</v>
      </c>
      <c r="K22">
        <f t="shared" si="1"/>
        <v>9.75</v>
      </c>
      <c r="L22">
        <f t="shared" si="2"/>
        <v>0.17016960206944712</v>
      </c>
    </row>
    <row r="23" spans="1:12" x14ac:dyDescent="0.35">
      <c r="A23">
        <v>0.36699999999999999</v>
      </c>
      <c r="B23">
        <v>6</v>
      </c>
      <c r="D23">
        <v>0.36499999999999999</v>
      </c>
      <c r="E23">
        <v>4</v>
      </c>
      <c r="G23">
        <v>1.03</v>
      </c>
      <c r="H23">
        <v>7</v>
      </c>
      <c r="J23">
        <f t="shared" si="0"/>
        <v>0.5136666666666666</v>
      </c>
      <c r="K23">
        <f t="shared" si="1"/>
        <v>13.25</v>
      </c>
      <c r="L23">
        <f t="shared" si="2"/>
        <v>0.23125612588924865</v>
      </c>
    </row>
    <row r="24" spans="1:12" x14ac:dyDescent="0.35">
      <c r="A24">
        <v>0.441</v>
      </c>
      <c r="B24">
        <v>7</v>
      </c>
      <c r="D24">
        <v>0.439</v>
      </c>
      <c r="E24">
        <v>4</v>
      </c>
      <c r="G24">
        <v>1.105</v>
      </c>
      <c r="H24">
        <v>8</v>
      </c>
      <c r="J24">
        <f t="shared" si="0"/>
        <v>0.58833333333333337</v>
      </c>
      <c r="K24">
        <f t="shared" si="1"/>
        <v>16.25</v>
      </c>
      <c r="L24">
        <f t="shared" si="2"/>
        <v>0.28361600344907856</v>
      </c>
    </row>
    <row r="25" spans="1:12" x14ac:dyDescent="0.35">
      <c r="A25">
        <v>0.51500000000000001</v>
      </c>
      <c r="B25">
        <v>7</v>
      </c>
      <c r="D25">
        <v>0.51300000000000001</v>
      </c>
      <c r="E25">
        <v>5</v>
      </c>
      <c r="G25">
        <v>1.18</v>
      </c>
      <c r="H25">
        <v>9</v>
      </c>
      <c r="J25">
        <f t="shared" si="0"/>
        <v>0.66299999999999992</v>
      </c>
      <c r="K25">
        <f t="shared" si="1"/>
        <v>20</v>
      </c>
      <c r="L25">
        <f t="shared" si="2"/>
        <v>0.3490658503988659</v>
      </c>
    </row>
    <row r="26" spans="1:12" x14ac:dyDescent="0.35">
      <c r="A26">
        <v>0.58899999999999997</v>
      </c>
      <c r="B26">
        <v>7</v>
      </c>
      <c r="D26">
        <v>0.58699999999999997</v>
      </c>
      <c r="E26">
        <v>5</v>
      </c>
      <c r="G26">
        <v>1.254</v>
      </c>
      <c r="H26">
        <v>10</v>
      </c>
      <c r="J26">
        <f t="shared" si="0"/>
        <v>0.73766666666666669</v>
      </c>
      <c r="K26">
        <f t="shared" si="1"/>
        <v>23.75</v>
      </c>
      <c r="L26">
        <f t="shared" si="2"/>
        <v>0.41451569734865329</v>
      </c>
    </row>
    <row r="27" spans="1:12" x14ac:dyDescent="0.35">
      <c r="A27">
        <v>0.66200000000000003</v>
      </c>
      <c r="B27">
        <v>7</v>
      </c>
      <c r="D27">
        <v>0.66</v>
      </c>
      <c r="E27">
        <v>5</v>
      </c>
      <c r="G27">
        <v>1.329</v>
      </c>
      <c r="H27">
        <v>12</v>
      </c>
      <c r="J27">
        <f t="shared" si="0"/>
        <v>0.81199999999999994</v>
      </c>
      <c r="K27">
        <f t="shared" si="1"/>
        <v>27.75</v>
      </c>
      <c r="L27">
        <f t="shared" si="2"/>
        <v>0.48432886742842646</v>
      </c>
    </row>
    <row r="28" spans="1:12" x14ac:dyDescent="0.35">
      <c r="A28">
        <v>0.73599999999999999</v>
      </c>
      <c r="B28">
        <v>8</v>
      </c>
      <c r="D28">
        <v>0.73399999999999999</v>
      </c>
      <c r="E28">
        <v>5</v>
      </c>
      <c r="G28">
        <v>1.4039999999999999</v>
      </c>
      <c r="H28">
        <v>15</v>
      </c>
      <c r="J28">
        <f t="shared" si="0"/>
        <v>0.88633333333333331</v>
      </c>
      <c r="K28">
        <f t="shared" si="1"/>
        <v>33.5</v>
      </c>
      <c r="L28">
        <f t="shared" si="2"/>
        <v>0.58468529941810043</v>
      </c>
    </row>
    <row r="29" spans="1:12" x14ac:dyDescent="0.35">
      <c r="A29">
        <v>0.81</v>
      </c>
      <c r="B29">
        <v>8</v>
      </c>
      <c r="D29">
        <v>0.80800000000000005</v>
      </c>
      <c r="E29">
        <v>6</v>
      </c>
      <c r="G29">
        <v>1.4790000000000001</v>
      </c>
      <c r="H29">
        <v>17</v>
      </c>
      <c r="J29">
        <f t="shared" si="0"/>
        <v>0.96066666666666656</v>
      </c>
      <c r="K29">
        <f t="shared" si="1"/>
        <v>40.75</v>
      </c>
      <c r="L29">
        <f t="shared" si="2"/>
        <v>0.71122167018768934</v>
      </c>
    </row>
    <row r="30" spans="1:12" x14ac:dyDescent="0.35">
      <c r="A30">
        <v>0.88400000000000001</v>
      </c>
      <c r="B30">
        <v>8</v>
      </c>
      <c r="D30">
        <v>0.88200000000000001</v>
      </c>
      <c r="E30">
        <v>7</v>
      </c>
      <c r="G30">
        <v>1.5529999999999999</v>
      </c>
      <c r="H30">
        <v>20</v>
      </c>
      <c r="L30">
        <f t="shared" si="2"/>
        <v>0</v>
      </c>
    </row>
    <row r="31" spans="1:12" x14ac:dyDescent="0.35">
      <c r="A31">
        <v>0.95699999999999996</v>
      </c>
      <c r="B31">
        <v>9</v>
      </c>
      <c r="D31">
        <v>0.95499999999999996</v>
      </c>
      <c r="E31">
        <v>8</v>
      </c>
      <c r="G31">
        <v>1.629</v>
      </c>
      <c r="H31">
        <v>23</v>
      </c>
      <c r="L31">
        <f t="shared" si="2"/>
        <v>0</v>
      </c>
    </row>
    <row r="32" spans="1:12" x14ac:dyDescent="0.35">
      <c r="A32">
        <v>1.032</v>
      </c>
      <c r="B32">
        <v>9</v>
      </c>
      <c r="D32">
        <v>1.03</v>
      </c>
      <c r="E32">
        <v>7</v>
      </c>
      <c r="G32">
        <v>1.704</v>
      </c>
      <c r="H32">
        <v>27</v>
      </c>
    </row>
    <row r="33" spans="1:11" x14ac:dyDescent="0.35">
      <c r="A33">
        <v>1.107</v>
      </c>
      <c r="B33">
        <v>9</v>
      </c>
      <c r="D33">
        <v>1.105</v>
      </c>
      <c r="E33">
        <v>8</v>
      </c>
      <c r="G33">
        <v>1.7789999999999999</v>
      </c>
      <c r="H33">
        <v>32</v>
      </c>
    </row>
    <row r="34" spans="1:11" x14ac:dyDescent="0.35">
      <c r="A34">
        <v>1.1819999999999999</v>
      </c>
      <c r="B34">
        <v>11</v>
      </c>
      <c r="D34">
        <v>1.18</v>
      </c>
      <c r="E34">
        <v>9</v>
      </c>
      <c r="G34">
        <v>1.853</v>
      </c>
      <c r="H34">
        <v>39</v>
      </c>
    </row>
    <row r="35" spans="1:11" x14ac:dyDescent="0.35">
      <c r="A35">
        <v>1.256</v>
      </c>
      <c r="B35">
        <v>13</v>
      </c>
      <c r="D35">
        <v>1.254</v>
      </c>
      <c r="E35">
        <v>10</v>
      </c>
      <c r="G35">
        <v>1.9279999999999999</v>
      </c>
      <c r="H35">
        <v>48</v>
      </c>
    </row>
    <row r="36" spans="1:11" x14ac:dyDescent="0.35">
      <c r="D36">
        <v>1.329</v>
      </c>
      <c r="E36">
        <v>12</v>
      </c>
      <c r="G36">
        <v>2.0030000000000001</v>
      </c>
      <c r="H36">
        <v>61</v>
      </c>
      <c r="J36" t="s">
        <v>0</v>
      </c>
      <c r="K36" t="s">
        <v>10</v>
      </c>
    </row>
    <row r="37" spans="1:11" x14ac:dyDescent="0.35">
      <c r="D37">
        <v>1.4039999999999999</v>
      </c>
      <c r="E37">
        <v>15</v>
      </c>
      <c r="G37">
        <v>2.0779999999999998</v>
      </c>
      <c r="H37">
        <v>84</v>
      </c>
      <c r="J37">
        <v>0.18273333333333333</v>
      </c>
      <c r="K37">
        <v>1.5271630954950384E-2</v>
      </c>
    </row>
    <row r="38" spans="1:11" x14ac:dyDescent="0.35">
      <c r="D38">
        <v>1.4790000000000001</v>
      </c>
      <c r="E38">
        <v>17</v>
      </c>
      <c r="J38">
        <v>0.36600000000000005</v>
      </c>
      <c r="K38">
        <v>0.10035643198967395</v>
      </c>
    </row>
    <row r="39" spans="1:11" x14ac:dyDescent="0.35">
      <c r="D39">
        <v>1.5529999999999999</v>
      </c>
      <c r="E39">
        <v>20</v>
      </c>
      <c r="J39">
        <v>0.44</v>
      </c>
      <c r="K39">
        <v>0.17016960206944712</v>
      </c>
    </row>
    <row r="40" spans="1:11" x14ac:dyDescent="0.35">
      <c r="D40">
        <v>1.629</v>
      </c>
      <c r="E40">
        <v>23</v>
      </c>
      <c r="J40">
        <v>0.5136666666666666</v>
      </c>
      <c r="K40">
        <v>0.23125612588924865</v>
      </c>
    </row>
    <row r="41" spans="1:11" x14ac:dyDescent="0.35">
      <c r="D41">
        <v>1.704</v>
      </c>
      <c r="E41">
        <v>27</v>
      </c>
      <c r="J41">
        <v>0.58833333333333337</v>
      </c>
      <c r="K41">
        <v>0.28361600344907856</v>
      </c>
    </row>
    <row r="42" spans="1:11" x14ac:dyDescent="0.35">
      <c r="D42">
        <v>1.7789999999999999</v>
      </c>
      <c r="E42">
        <v>32</v>
      </c>
      <c r="J42">
        <v>0.66299999999999992</v>
      </c>
      <c r="K42">
        <v>0.3490658503988659</v>
      </c>
    </row>
    <row r="43" spans="1:11" x14ac:dyDescent="0.35">
      <c r="D43">
        <v>1.853</v>
      </c>
      <c r="E43">
        <v>39</v>
      </c>
      <c r="J43">
        <v>0.73766666666666669</v>
      </c>
      <c r="K43">
        <v>0.41451569734865329</v>
      </c>
    </row>
    <row r="44" spans="1:11" x14ac:dyDescent="0.35">
      <c r="D44">
        <v>1.9279999999999999</v>
      </c>
      <c r="E44">
        <v>48</v>
      </c>
      <c r="J44">
        <v>0.81199999999999994</v>
      </c>
      <c r="K44">
        <v>0.48432886742842646</v>
      </c>
    </row>
    <row r="45" spans="1:11" x14ac:dyDescent="0.35">
      <c r="D45">
        <v>2.0030000000000001</v>
      </c>
      <c r="E45">
        <v>61</v>
      </c>
      <c r="J45">
        <v>0.88633333333333331</v>
      </c>
      <c r="K45">
        <v>0.58468529941810043</v>
      </c>
    </row>
    <row r="46" spans="1:11" x14ac:dyDescent="0.35">
      <c r="D46">
        <v>2.0779999999999998</v>
      </c>
      <c r="E46">
        <v>84</v>
      </c>
      <c r="J46">
        <v>0.96066666666666656</v>
      </c>
      <c r="K46">
        <v>0.71122167018768934</v>
      </c>
    </row>
    <row r="47" spans="1:11" x14ac:dyDescent="0.35">
      <c r="J47">
        <v>1.0604444444444445</v>
      </c>
      <c r="K47">
        <v>0.96865773485685291</v>
      </c>
    </row>
    <row r="50" spans="10:12" x14ac:dyDescent="0.35">
      <c r="J50">
        <f>(K47-K46)/(J47-J46)</f>
        <v>2.5800941893345968</v>
      </c>
      <c r="K50" t="s">
        <v>13</v>
      </c>
      <c r="L50">
        <f>L8/J50</f>
        <v>3.8529610570216977</v>
      </c>
    </row>
  </sheetData>
  <mergeCells count="1">
    <mergeCell ref="J17:L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Trial 1</vt:lpstr>
      <vt:lpstr>Trial 2</vt:lpstr>
      <vt:lpstr>Trial 3</vt:lpstr>
      <vt:lpstr>Trial 4</vt:lpstr>
      <vt:lpstr>Trial 5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2024-09-09T15:17:58Z</dcterms:created>
  <dcterms:modified xsi:type="dcterms:W3CDTF">2024-09-11T03:24:48Z</dcterms:modified>
</cp:coreProperties>
</file>