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MBIS5019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MBIS5019!$C$22:$R$820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3" i="1"/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<sst xmlns="http://schemas.openxmlformats.org/spreadsheetml/2006/main" count="1740" uniqueCount="689">
  <si>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</si>
  <si>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</si>
  <si>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</si>
  <si>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</si>
  <si>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</si>
  <si>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</si>
  <si>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</si>
  <si>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</si>
  <si>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</si>
  <si>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</si>
  <si>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</si>
  <si>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</si>
  <si>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</si>
  <si>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</si>
  <si>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</si>
  <si>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</si>
  <si>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</si>
  <si>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</si>
  <si>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</si>
  <si>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</si>
  <si>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</si>
  <si>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</si>
  <si>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</si>
  <si>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</si>
  <si>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</si>
  <si>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</si>
  <si>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</si>
  <si>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</si>
  <si>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</si>
  <si>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</si>
  <si>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</si>
  <si>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</si>
  <si>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</si>
  <si>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</si>
  <si>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</si>
  <si>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</si>
  <si>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</si>
  <si>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</si>
  <si>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</si>
  <si>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</si>
  <si>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</si>
  <si>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</si>
  <si>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</si>
  <si>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</si>
  <si>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</si>
  <si>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</si>
  <si>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</si>
  <si>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</si>
  <si>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</si>
  <si>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</si>
  <si>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</si>
  <si>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</si>
  <si>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</si>
  <si>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</si>
  <si>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</si>
  <si>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</si>
  <si>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</si>
  <si>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</si>
  <si>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</si>
  <si>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</si>
  <si>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</si>
  <si>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</si>
  <si>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</si>
  <si>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</si>
  <si>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</si>
  <si>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</si>
  <si>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</si>
  <si>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</si>
  <si>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</si>
  <si>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</si>
  <si>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</si>
  <si>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</si>
  <si>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</si>
  <si>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</si>
  <si>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</si>
  <si>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</si>
  <si>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</si>
  <si>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</si>
  <si>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</si>
  <si>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</si>
  <si>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</si>
  <si>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</si>
  <si>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</si>
  <si>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</si>
  <si>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</si>
  <si>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</si>
  <si>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</si>
  <si>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</si>
  <si>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</si>
  <si>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</si>
  <si>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</si>
  <si>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</si>
  <si>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</si>
  <si>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</si>
  <si>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</si>
  <si>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</si>
  <si>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</si>
  <si>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</si>
  <si>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</si>
  <si>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</si>
  <si>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</si>
  <si>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</si>
  <si>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</si>
  <si>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</si>
  <si>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</si>
  <si>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</si>
  <si>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</si>
  <si>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</si>
  <si>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</si>
  <si>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</si>
  <si>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</si>
  <si>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</si>
  <si>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</si>
  <si>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</si>
  <si>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</si>
  <si>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</si>
  <si>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</si>
  <si>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</si>
  <si>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</si>
  <si>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</si>
  <si>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</si>
  <si>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</si>
  <si>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</si>
  <si>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</si>
  <si>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</si>
  <si>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</si>
  <si>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</si>
  <si>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</si>
  <si>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</si>
  <si>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</si>
  <si>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</si>
  <si>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</si>
  <si>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</si>
  <si>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</si>
  <si>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</si>
  <si>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</si>
  <si>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</si>
  <si>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</si>
  <si>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</si>
  <si>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</si>
  <si>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</si>
  <si>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</si>
  <si>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</si>
  <si>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</si>
  <si>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</si>
  <si>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</si>
  <si>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</si>
  <si>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</si>
  <si>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</si>
  <si>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</si>
  <si>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</si>
  <si>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</si>
  <si>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</si>
  <si>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</si>
  <si>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</si>
  <si>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</si>
  <si>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</si>
  <si>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</si>
  <si>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</si>
  <si>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</si>
  <si>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</si>
  <si>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</si>
  <si>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</si>
  <si>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</si>
  <si>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</si>
  <si>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</si>
  <si>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</si>
  <si>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</si>
  <si>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</si>
  <si>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</si>
  <si>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</si>
  <si>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</si>
  <si>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</si>
  <si>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</si>
  <si>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</si>
  <si>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</si>
  <si>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</si>
  <si>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</si>
  <si>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</si>
  <si>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</si>
  <si>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</si>
  <si>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</si>
  <si>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</si>
  <si>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</si>
  <si>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</si>
  <si>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</si>
  <si>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</si>
  <si>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</si>
  <si>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</si>
  <si>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</si>
  <si>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</si>
  <si>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</si>
  <si>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</si>
  <si>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</si>
  <si>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</si>
  <si>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</si>
  <si>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</si>
  <si>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</si>
  <si>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</si>
  <si>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</si>
  <si>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</si>
  <si>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</si>
  <si>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</si>
  <si>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</si>
  <si>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</si>
  <si>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</si>
  <si>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</si>
  <si>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</si>
  <si>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</si>
  <si>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</si>
  <si>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</si>
  <si>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</si>
  <si>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</si>
  <si>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</si>
  <si>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</si>
  <si>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</si>
  <si>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</si>
  <si>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</si>
  <si>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</si>
  <si>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</si>
  <si>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</si>
  <si>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</si>
  <si>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</si>
  <si>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</si>
  <si>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</si>
  <si>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</si>
  <si>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</si>
  <si>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</si>
  <si>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</si>
  <si>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</si>
  <si>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</si>
  <si>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</si>
  <si>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</si>
  <si>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</si>
  <si>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</si>
  <si>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</si>
  <si>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</si>
  <si>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</si>
  <si>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</si>
  <si>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</si>
  <si>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</si>
  <si>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</si>
  <si>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</si>
  <si>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</si>
  <si>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</si>
  <si>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</si>
  <si>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</si>
  <si>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</si>
  <si>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</si>
  <si>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</si>
  <si>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</si>
  <si>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</si>
  <si>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</si>
  <si>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</si>
  <si>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</si>
  <si>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</si>
  <si>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</si>
  <si>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</si>
  <si>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</si>
  <si>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</si>
  <si>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</si>
  <si>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</si>
  <si>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</si>
  <si>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</si>
  <si>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</si>
  <si>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</si>
  <si>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</si>
  <si>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</si>
  <si>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</si>
  <si>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</si>
  <si>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</si>
  <si>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</si>
  <si>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</si>
  <si>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</si>
  <si>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</si>
  <si>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</si>
  <si>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</si>
  <si>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</si>
  <si>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</si>
  <si>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</si>
  <si>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</si>
  <si>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</si>
  <si>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</si>
  <si>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</si>
  <si>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</si>
  <si>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</si>
  <si>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</si>
  <si>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</si>
  <si>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</si>
  <si>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</si>
  <si>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</si>
  <si>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</si>
  <si>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</si>
  <si>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</si>
  <si>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</si>
  <si>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</si>
  <si>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</si>
  <si>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</si>
  <si>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</si>
  <si>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</si>
  <si>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</si>
  <si>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</si>
  <si>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</si>
  <si>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</si>
  <si>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</si>
  <si>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</si>
  <si>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</si>
  <si>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</si>
  <si>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</si>
  <si>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</si>
  <si>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</si>
  <si>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</si>
  <si>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</si>
  <si>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</si>
  <si>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</si>
  <si>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</si>
  <si>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</si>
  <si>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</si>
  <si>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</si>
  <si>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</si>
  <si>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</si>
  <si>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</si>
  <si>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</si>
  <si>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</si>
  <si>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</si>
  <si>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</si>
  <si>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</si>
  <si>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</si>
  <si>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</si>
  <si>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</si>
  <si>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</si>
  <si>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</si>
  <si>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</si>
  <si>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</si>
  <si>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</si>
  <si>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</si>
  <si>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</si>
  <si>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</si>
  <si>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</si>
  <si>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</si>
  <si>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</si>
  <si>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</si>
  <si>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</si>
  <si>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</si>
  <si>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</si>
  <si>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</si>
  <si>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</si>
  <si>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</si>
  <si>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</si>
  <si>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</si>
  <si>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</si>
  <si>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</si>
  <si>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</si>
  <si>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</si>
  <si>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</si>
  <si>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</si>
  <si>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</si>
  <si>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</si>
  <si>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</si>
  <si>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</si>
  <si>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</si>
  <si>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</si>
  <si>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</si>
  <si>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</si>
  <si>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</si>
  <si>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</si>
  <si>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</si>
  <si>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</si>
  <si>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</si>
  <si>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</si>
  <si>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</si>
  <si>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</si>
  <si>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</si>
  <si>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</si>
  <si>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</si>
  <si>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</si>
  <si>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</si>
  <si>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</si>
  <si>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</si>
  <si>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</si>
  <si>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</si>
  <si>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</si>
  <si>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</si>
  <si>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</si>
  <si>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</si>
  <si>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</si>
  <si>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</si>
  <si>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</si>
  <si>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</si>
  <si>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</si>
  <si>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</si>
  <si>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</si>
  <si>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</si>
  <si>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</si>
  <si>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</si>
  <si>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</si>
  <si>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</si>
  <si>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</si>
  <si>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</si>
  <si>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</si>
  <si>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</si>
  <si>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</si>
  <si>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</si>
  <si>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</si>
  <si>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</si>
  <si>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</si>
  <si>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</si>
  <si>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</si>
  <si>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</si>
  <si>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</si>
  <si>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</si>
  <si>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</si>
  <si>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</si>
  <si>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</si>
  <si>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</si>
  <si>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</si>
  <si>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</si>
  <si>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</si>
  <si>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</si>
  <si>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</si>
  <si>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</si>
  <si>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</si>
  <si>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</si>
  <si>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</si>
  <si>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</si>
  <si>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</si>
  <si>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</si>
  <si>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</si>
  <si>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</si>
  <si>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</si>
  <si>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</si>
  <si>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</si>
  <si>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</si>
  <si>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</si>
  <si>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</si>
  <si>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</si>
  <si>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</si>
  <si>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</si>
  <si>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</si>
  <si>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</si>
  <si>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</si>
  <si>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</si>
  <si>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</si>
  <si>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</si>
  <si>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</si>
  <si>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</si>
  <si>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</si>
  <si>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</si>
  <si>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</si>
  <si>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</si>
  <si>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</si>
  <si>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</si>
  <si>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</si>
  <si>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</si>
  <si>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</si>
  <si>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</si>
  <si>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</si>
  <si>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</si>
  <si>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</si>
  <si>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</si>
  <si>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</si>
  <si>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</si>
  <si>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</si>
  <si>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</si>
  <si>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</si>
  <si>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</si>
  <si>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</si>
  <si>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</si>
  <si>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</si>
  <si>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</si>
  <si>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</si>
  <si>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</si>
  <si>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</si>
  <si>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</si>
  <si>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</si>
  <si>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</si>
  <si>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</si>
  <si>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</si>
  <si>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</si>
  <si>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</si>
  <si>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</si>
  <si>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</si>
  <si>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</si>
  <si>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</si>
  <si>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</si>
  <si>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</si>
  <si>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</si>
  <si>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</si>
  <si>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</si>
  <si>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</si>
  <si>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</si>
  <si>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</si>
  <si>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</si>
  <si>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</si>
  <si>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</si>
  <si>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</si>
  <si>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</si>
  <si>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</si>
  <si>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</si>
  <si>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</si>
  <si>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</si>
  <si>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</si>
  <si>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</si>
  <si>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</si>
  <si>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</si>
  <si>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</si>
  <si>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</si>
  <si>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</si>
  <si>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</si>
  <si>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</si>
  <si>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</si>
  <si>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</si>
  <si>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</si>
  <si>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</si>
  <si>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</si>
  <si>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</si>
  <si>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</si>
  <si>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</si>
  <si>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</si>
  <si>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</si>
  <si>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</si>
  <si>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</si>
  <si>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</si>
  <si>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</si>
  <si>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</si>
  <si>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</si>
  <si>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</si>
  <si>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</si>
  <si>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</si>
  <si>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</si>
  <si>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</si>
  <si>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</si>
  <si>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</si>
  <si>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</si>
  <si>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</si>
  <si>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</si>
  <si>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</si>
  <si>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</si>
  <si>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</si>
  <si>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</si>
  <si>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</si>
  <si>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</si>
  <si>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</si>
  <si>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</si>
  <si>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</si>
  <si>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</si>
  <si>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</si>
  <si>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</si>
  <si>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</si>
  <si>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</si>
  <si>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</si>
  <si>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</si>
  <si>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</si>
  <si>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</si>
  <si>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</si>
  <si>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</si>
  <si>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</si>
  <si>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</si>
  <si>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</si>
  <si>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</si>
  <si>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</si>
  <si>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</si>
  <si>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</si>
  <si>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</si>
  <si>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</si>
  <si>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</si>
  <si>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</si>
  <si>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</si>
  <si>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</si>
  <si>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</si>
  <si>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</si>
  <si>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</si>
  <si>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</si>
  <si>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</si>
  <si>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</si>
  <si>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</si>
  <si>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</si>
  <si>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</si>
  <si>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</si>
  <si>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</si>
  <si>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</si>
  <si>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</si>
  <si>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</si>
  <si>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</si>
  <si>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</si>
  <si>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</si>
  <si>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</si>
  <si>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</si>
  <si>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</si>
  <si>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</si>
  <si>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</si>
  <si>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</si>
  <si>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</si>
  <si>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</si>
  <si>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</si>
  <si>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</si>
  <si>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</si>
  <si>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</si>
  <si>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</si>
  <si>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</si>
  <si>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</si>
  <si>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</si>
  <si>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</si>
  <si>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</si>
  <si>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</si>
  <si>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</si>
  <si>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</si>
  <si>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</si>
  <si>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</si>
  <si>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</si>
  <si>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</si>
  <si>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</si>
  <si>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</si>
  <si>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</si>
  <si>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</si>
  <si>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</si>
  <si>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</si>
  <si>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</si>
  <si>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</si>
  <si>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</si>
  <si>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</si>
  <si>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</si>
  <si>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</si>
  <si>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</si>
  <si>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</si>
  <si>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</si>
  <si>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</si>
  <si>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</si>
  <si>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</si>
  <si>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</si>
  <si>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</si>
  <si>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</si>
  <si>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</si>
  <si>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</si>
  <si>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</si>
  <si>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</si>
  <si>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</si>
  <si>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</si>
  <si>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</si>
  <si>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</si>
  <si>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</si>
  <si>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</si>
  <si>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</si>
  <si>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</si>
  <si>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</si>
  <si>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</si>
  <si>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</si>
  <si>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</si>
  <si>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</si>
  <si>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</si>
  <si>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</si>
  <si>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</si>
  <si>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</si>
  <si>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</si>
  <si>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</si>
  <si>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</si>
  <si>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</si>
  <si>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</si>
  <si>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</si>
  <si>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</si>
  <si>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</si>
  <si>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</si>
  <si>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</si>
  <si>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</si>
  <si>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</si>
  <si>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</si>
  <si>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</si>
  <si>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</si>
  <si>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</si>
  <si>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</si>
  <si>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</si>
  <si>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</si>
  <si>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</si>
  <si>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</si>
  <si>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</si>
  <si>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</si>
  <si>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</si>
  <si>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</si>
  <si>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</si>
  <si>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</si>
  <si>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</si>
  <si>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</si>
  <si>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</si>
  <si>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</si>
  <si>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</si>
  <si>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</si>
  <si>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A3: Quiz</t>
  </si>
  <si>
    <t>S. Baker</t>
  </si>
  <si>
    <t xml:space="preserve">A2: Report Individual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</si>
</sst>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MBIS5019!$D$14:$K$14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 formatCode="@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162648"/>
        <c:axId val="238161168"/>
      </c:barChart>
      <c:catAx>
        <c:axId val="4271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1168"/>
        <c:crosses val="autoZero"/>
        <c:auto val="1"/>
        <c:lblAlgn val="ctr"/>
        <c:lblOffset val="100"/>
        <c:noMultiLvlLbl val="0"/>
      </c:catAx>
      <c:valAx>
        <c:axId val="238161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1626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05232"/>
        <c:axId val="427509936"/>
      </c:barChart>
      <c:catAx>
        <c:axId val="4275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9936"/>
        <c:crosses val="autoZero"/>
        <c:auto val="1"/>
        <c:lblAlgn val="ctr"/>
        <c:lblOffset val="100"/>
        <c:noMultiLvlLbl val="0"/>
      </c:catAx>
      <c:valAx>
        <c:axId val="4275099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75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06016"/>
        <c:axId val="427510720"/>
      </c:barChart>
      <c:catAx>
        <c:axId val="4275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0720"/>
        <c:crosses val="autoZero"/>
        <c:auto val="1"/>
        <c:lblAlgn val="ctr"/>
        <c:lblOffset val="100"/>
        <c:noMultiLvlLbl val="0"/>
      </c:catAx>
      <c:valAx>
        <c:axId val="42751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5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10328"/>
        <c:axId val="427506800"/>
      </c:barChart>
      <c:catAx>
        <c:axId val="42751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6800"/>
        <c:crosses val="autoZero"/>
        <c:auto val="1"/>
        <c:lblAlgn val="ctr"/>
        <c:lblOffset val="100"/>
        <c:noMultiLvlLbl val="0"/>
      </c:catAx>
      <c:valAx>
        <c:axId val="42750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51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08368"/>
        <c:axId val="427508760"/>
      </c:barChart>
      <c:catAx>
        <c:axId val="427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8760"/>
        <c:crosses val="autoZero"/>
        <c:auto val="1"/>
        <c:lblAlgn val="ctr"/>
        <c:lblOffset val="100"/>
        <c:noMultiLvlLbl val="0"/>
      </c:catAx>
      <c:valAx>
        <c:axId val="4275087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7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735440"/>
        <c:axId val="519736224"/>
      </c:barChart>
      <c:catAx>
        <c:axId val="5197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6224"/>
        <c:crosses val="autoZero"/>
        <c:auto val="1"/>
        <c:lblAlgn val="ctr"/>
        <c:lblOffset val="100"/>
        <c:noMultiLvlLbl val="0"/>
      </c:catAx>
      <c:valAx>
        <c:axId val="51973622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7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735832"/>
        <c:axId val="519737008"/>
      </c:barChart>
      <c:catAx>
        <c:axId val="5197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7008"/>
        <c:crosses val="autoZero"/>
        <c:auto val="1"/>
        <c:lblAlgn val="ctr"/>
        <c:lblOffset val="100"/>
        <c:noMultiLvlLbl val="0"/>
      </c:catAx>
      <c:valAx>
        <c:axId val="51973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73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730736"/>
        <c:axId val="519730344"/>
      </c:barChart>
      <c:catAx>
        <c:axId val="5197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344"/>
        <c:crosses val="autoZero"/>
        <c:auto val="1"/>
        <c:lblAlgn val="ctr"/>
        <c:lblOffset val="100"/>
        <c:noMultiLvlLbl val="0"/>
      </c:catAx>
      <c:valAx>
        <c:axId val="5197303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7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MBIS5019!$D$15:$K$15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 formatCode="@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942712"/>
        <c:axId val="358069336"/>
      </c:barChart>
      <c:catAx>
        <c:axId val="3589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9336"/>
        <c:crosses val="autoZero"/>
        <c:auto val="1"/>
        <c:lblAlgn val="ctr"/>
        <c:lblOffset val="100"/>
        <c:noMultiLvlLbl val="0"/>
      </c:catAx>
      <c:valAx>
        <c:axId val="3580693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5894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MBIS5019!$AH$3:$AO$3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123208"/>
        <c:axId val="425375064"/>
      </c:barChart>
      <c:catAx>
        <c:axId val="423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5064"/>
        <c:crosses val="autoZero"/>
        <c:auto val="1"/>
        <c:lblAlgn val="ctr"/>
        <c:lblOffset val="100"/>
        <c:noMultiLvlLbl val="0"/>
      </c:catAx>
      <c:valAx>
        <c:axId val="425375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1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MBIS5019!$AH$14:$AO$14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62624"/>
        <c:axId val="299368112"/>
      </c:barChart>
      <c:catAx>
        <c:axId val="2993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8112"/>
        <c:crosses val="autoZero"/>
        <c:auto val="1"/>
        <c:lblAlgn val="ctr"/>
        <c:lblOffset val="100"/>
        <c:noMultiLvlLbl val="0"/>
      </c:catAx>
      <c:valAx>
        <c:axId val="29936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93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MBIS5019!$AH$4:$AO$4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65760"/>
        <c:axId val="299366544"/>
      </c:barChart>
      <c:catAx>
        <c:axId val="2993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6544"/>
        <c:crosses val="autoZero"/>
        <c:auto val="1"/>
        <c:lblAlgn val="ctr"/>
        <c:lblOffset val="100"/>
        <c:noMultiLvlLbl val="0"/>
      </c:catAx>
      <c:valAx>
        <c:axId val="2993665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993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MBIS5019!$AH$15:$AO$15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66936"/>
        <c:axId val="299368896"/>
      </c:barChart>
      <c:catAx>
        <c:axId val="2993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8896"/>
        <c:crosses val="autoZero"/>
        <c:auto val="1"/>
        <c:lblAlgn val="ctr"/>
        <c:lblOffset val="100"/>
        <c:noMultiLvlLbl val="0"/>
      </c:catAx>
      <c:valAx>
        <c:axId val="2993688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9936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MBIS5019!$X$30:$AE$30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65368"/>
        <c:axId val="299367720"/>
      </c:barChart>
      <c:catAx>
        <c:axId val="29936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7720"/>
        <c:crosses val="autoZero"/>
        <c:auto val="1"/>
        <c:lblAlgn val="ctr"/>
        <c:lblOffset val="100"/>
        <c:noMultiLvlLbl val="0"/>
      </c:catAx>
      <c:valAx>
        <c:axId val="299367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936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MBIS5019!$W$31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MBIS5019!$X$29:$AE$29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MBIS5019!$X$31:$AE$31</c:f>
              <c:numCache>
                <c:formatCode>0.0%</c:formatCode>
                <c:ptCount val="8"/>
                <c:pt idx="0">
                  <c:v>0</c:v>
                </c:pt>
                <c:pt idx="1">
                  <c:v>0.20833333333333334</c:v>
                </c:pt>
                <c:pt idx="2">
                  <c:v>0.5</c:v>
                </c:pt>
                <c:pt idx="3">
                  <c:v>0.16666666666666666</c:v>
                </c:pt>
                <c:pt idx="4">
                  <c:v>8.3333333333333329E-2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61840"/>
        <c:axId val="427511504"/>
      </c:barChart>
      <c:catAx>
        <c:axId val="2993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1504"/>
        <c:crosses val="autoZero"/>
        <c:auto val="1"/>
        <c:lblAlgn val="ctr"/>
        <c:lblOffset val="100"/>
        <c:noMultiLvlLbl val="0"/>
      </c:catAx>
      <c:valAx>
        <c:axId val="4275115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993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07976"/>
        <c:axId val="427504840"/>
      </c:barChart>
      <c:catAx>
        <c:axId val="42750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840"/>
        <c:crosses val="autoZero"/>
        <c:auto val="1"/>
        <c:lblAlgn val="ctr"/>
        <c:lblOffset val="100"/>
        <c:noMultiLvlLbl val="0"/>
      </c:catAx>
      <c:valAx>
        <c:axId val="427504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507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12" zoomScale="85" zoomScaleNormal="85" workbookViewId="0">
      <selection activeCell="G24" sqref="G23:G46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5</v>
      </c>
      <c r="AJ3" s="9">
        <f>COUNTIFS($R:$R,AJ2,$C:$C,U3)</f>
        <v>12</v>
      </c>
      <c r="AK3" s="9">
        <f>COUNTIFS($R:$R,AK2,$C:$C,U3)</f>
        <v>4</v>
      </c>
      <c r="AL3" s="9">
        <f>COUNTIFS($R:$R,AL2,$C:$C,U3)</f>
        <v>2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0.20833333333333334</v>
      </c>
      <c r="AJ4" s="47">
        <f>AJ3/COUNTIF($C:$C,U3)</f>
        <v>0.5</v>
      </c>
      <c r="AK4" s="47">
        <f>AK3/COUNTIF($C:$C,U3)</f>
        <v>0.16666666666666666</v>
      </c>
      <c r="AL4" s="47">
        <f>AL3/COUNTIF($C:$C,U3)</f>
        <v>8.3333333333333329E-2</v>
      </c>
      <c r="AM4" s="47">
        <f>AM3/COUNTIF($C:$C,U3)</f>
        <v>0</v>
      </c>
      <c r="AN4" s="47">
        <f>AN3/COUNTIF($C:$C,U3)</f>
        <v>4.1666666666666664E-2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5</v>
      </c>
      <c r="J6" s="115">
        <f t="shared" ref="J6:Q6" si="1">F14</f>
        <v>12</v>
      </c>
      <c r="K6" s="115">
        <f t="shared" si="1"/>
        <v>4</v>
      </c>
      <c r="L6" s="115">
        <f t="shared" si="1"/>
        <v>2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0.875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393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Blockchain and Cryptocurrency</v>
      </c>
      <c r="F9" s="126"/>
      <c r="G9" s="125"/>
      <c r="P9" s="116" t="s">
        <v>678</v>
      </c>
      <c r="Q9" s="117">
        <f>SUM(D15:G15)</f>
        <v>0.875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0.875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24</v>
      </c>
      <c r="F11" s="126"/>
      <c r="G11" s="125"/>
      <c r="P11" s="116" t="s">
        <v>680</v>
      </c>
      <c r="Q11" s="117">
        <f>H15</f>
        <v>8.3333333333333329E-2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0</v>
      </c>
      <c r="E14" s="9">
        <f t="shared" si="2"/>
        <v>5</v>
      </c>
      <c r="F14" s="9">
        <f t="shared" si="2"/>
        <v>12</v>
      </c>
      <c r="G14" s="62">
        <f t="shared" si="2"/>
        <v>4</v>
      </c>
      <c r="H14" s="9">
        <f t="shared" si="2"/>
        <v>2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5</v>
      </c>
      <c r="AJ14" s="9">
        <f>COUNTIFS($R:$R,AJ13,$C:$C,U14)</f>
        <v>12</v>
      </c>
      <c r="AK14" s="9">
        <f>COUNTIFS($R:$R,AK13,$C:$C,U14)</f>
        <v>4</v>
      </c>
      <c r="AL14" s="9">
        <f>COUNTIFS($R:$R,AL13,$C:$C,U14)</f>
        <v>2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</v>
      </c>
      <c r="E15" s="47">
        <f t="shared" si="4"/>
        <v>0.20833333333333334</v>
      </c>
      <c r="F15" s="47">
        <f t="shared" si="4"/>
        <v>0.5</v>
      </c>
      <c r="G15" s="63">
        <f t="shared" si="4"/>
        <v>0.16666666666666666</v>
      </c>
      <c r="H15" s="47">
        <f t="shared" si="4"/>
        <v>8.3333333333333329E-2</v>
      </c>
      <c r="I15" s="47">
        <f t="shared" si="4"/>
        <v>0</v>
      </c>
      <c r="J15" s="47">
        <f t="shared" si="4"/>
        <v>4.1666666666666664E-2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0.20833333333333334</v>
      </c>
      <c r="AJ15" s="47">
        <f>AJ14/COUNTIF($C:$C,U14)</f>
        <v>0.5</v>
      </c>
      <c r="AK15" s="47">
        <f>AK14/COUNTIF($C:$C,U14)</f>
        <v>0.16666666666666666</v>
      </c>
      <c r="AL15" s="47">
        <f>AL14/COUNTIF($C:$C,U14)</f>
        <v>8.3333333333333329E-2</v>
      </c>
      <c r="AM15" s="47">
        <f>AM14/COUNTIF($C:$C,U14)</f>
        <v>0</v>
      </c>
      <c r="AN15" s="47">
        <f>AN14/COUNTIF($C:$C,U14)</f>
        <v>4.1666666666666664E-2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5</v>
      </c>
      <c r="F18" s="9">
        <f t="shared" si="7"/>
        <v>12</v>
      </c>
      <c r="G18" s="62">
        <f t="shared" si="7"/>
        <v>4</v>
      </c>
      <c r="H18" s="9">
        <f t="shared" si="7"/>
        <v>2</v>
      </c>
      <c r="I18" s="9">
        <f t="shared" si="7"/>
        <v>0</v>
      </c>
      <c r="J18" s="9">
        <f t="shared" si="7"/>
        <v>1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L19" si="8">D18/COUNTIF($C:$C,"=B2")</f>
        <v>0</v>
      </c>
      <c r="E19" s="47">
        <f t="shared" si="8"/>
        <v>0.20833333333333334</v>
      </c>
      <c r="F19" s="47">
        <f t="shared" si="8"/>
        <v>0.5</v>
      </c>
      <c r="G19" s="47">
        <f t="shared" si="8"/>
        <v>0.16666666666666666</v>
      </c>
      <c r="H19" s="47">
        <f t="shared" si="8"/>
        <v>8.3333333333333329E-2</v>
      </c>
      <c r="I19" s="47">
        <f t="shared" si="8"/>
        <v>0</v>
      </c>
      <c r="J19" s="47">
        <f t="shared" si="8"/>
        <v>4.1666666666666664E-2</v>
      </c>
      <c r="K19" s="47">
        <f t="shared" si="8"/>
        <v>0</v>
      </c>
      <c r="L19" s="10">
        <f t="shared" si="8"/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688</v>
      </c>
      <c r="J20" s="25" t="s">
        <v>686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0.4</v>
      </c>
      <c r="J21" s="25">
        <v>0.3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0.875</v>
      </c>
    </row>
    <row r="23" spans="2:32" ht="15" customHeight="1" x14ac:dyDescent="0.3">
      <c r="B23" s="120" t="str">
        <f t="shared" ref="B23:B86" si="9">E$8&amp;" "&amp;G23</f>
        <v>MBIS5019 x1</v>
      </c>
      <c r="C23" s="6" t="s">
        <v>297</v>
      </c>
      <c r="D23" s="6" t="s">
        <v>687</v>
      </c>
      <c r="E23" s="23" t="str">
        <f>"Fname" &amp; ROW(A1)</f>
        <v>Fname1</v>
      </c>
      <c r="F23" s="23" t="str">
        <f>"Lname" &amp; ROW(A1)</f>
        <v>Lname1</v>
      </c>
      <c r="G23" s="87" t="str">
        <f>"x" &amp; ROW(A1)</f>
        <v>x1</v>
      </c>
      <c r="H23" s="37">
        <v>24.12</v>
      </c>
      <c r="I23" s="37">
        <v>33</v>
      </c>
      <c r="J23" s="37">
        <v>24</v>
      </c>
      <c r="K23" s="132"/>
      <c r="L23" s="40"/>
      <c r="M23" s="19">
        <f t="shared" ref="M23:M86" si="10">IF(G23="","",SUM(H23:L23))</f>
        <v>81.12</v>
      </c>
      <c r="N23" s="20">
        <f t="shared" ref="N23:N86" si="11">IF(G23="","",ROUND(M23,0))</f>
        <v>81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">
      <c r="B24" s="120" t="str">
        <f>E$8&amp;" "&amp;G24</f>
        <v>MBIS5019 x2</v>
      </c>
      <c r="C24" s="6" t="s">
        <v>297</v>
      </c>
      <c r="D24" s="6" t="s">
        <v>687</v>
      </c>
      <c r="E24" s="23" t="str">
        <f t="shared" ref="E24:E46" si="13">"Fname" &amp; ROW(A2)</f>
        <v>Fname2</v>
      </c>
      <c r="F24" s="23" t="str">
        <f t="shared" ref="F24:F46" si="14">"Lname" &amp; ROW(A2)</f>
        <v>Lname2</v>
      </c>
      <c r="G24" s="87" t="str">
        <f t="shared" ref="G24:G46" si="15">"x" &amp; ROW(A2)</f>
        <v>x2</v>
      </c>
      <c r="H24" s="138">
        <v>21.48</v>
      </c>
      <c r="I24" s="138">
        <v>34</v>
      </c>
      <c r="J24" s="138">
        <v>24</v>
      </c>
      <c r="K24" s="132"/>
      <c r="L24" s="42"/>
      <c r="M24" s="19">
        <f t="shared" si="10"/>
        <v>79.48</v>
      </c>
      <c r="N24" s="20">
        <f t="shared" si="11"/>
        <v>79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MBIS5019 x3</v>
      </c>
      <c r="C25" s="6" t="s">
        <v>297</v>
      </c>
      <c r="D25" s="6" t="s">
        <v>687</v>
      </c>
      <c r="E25" s="23" t="str">
        <f t="shared" si="13"/>
        <v>Fname3</v>
      </c>
      <c r="F25" s="23" t="str">
        <f t="shared" si="14"/>
        <v>Lname3</v>
      </c>
      <c r="G25" s="87" t="str">
        <f t="shared" si="15"/>
        <v>x3</v>
      </c>
      <c r="H25" s="132">
        <v>21.66</v>
      </c>
      <c r="I25" s="132">
        <v>29</v>
      </c>
      <c r="J25" s="132">
        <v>25.2</v>
      </c>
      <c r="K25" s="132"/>
      <c r="L25" s="44"/>
      <c r="M25" s="19">
        <f t="shared" si="10"/>
        <v>75.86</v>
      </c>
      <c r="N25" s="20">
        <f t="shared" si="11"/>
        <v>76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MBIS5019 x4</v>
      </c>
      <c r="C26" s="6" t="s">
        <v>297</v>
      </c>
      <c r="D26" s="6" t="s">
        <v>687</v>
      </c>
      <c r="E26" s="23" t="str">
        <f t="shared" si="13"/>
        <v>Fname4</v>
      </c>
      <c r="F26" s="23" t="str">
        <f t="shared" si="14"/>
        <v>Lname4</v>
      </c>
      <c r="G26" s="87" t="str">
        <f t="shared" si="15"/>
        <v>x4</v>
      </c>
      <c r="H26" s="132">
        <v>21.3</v>
      </c>
      <c r="I26" s="132">
        <v>30.5</v>
      </c>
      <c r="J26" s="132">
        <v>23.4</v>
      </c>
      <c r="K26" s="132"/>
      <c r="L26" s="44"/>
      <c r="M26" s="19">
        <f t="shared" si="10"/>
        <v>75.199999999999989</v>
      </c>
      <c r="N26" s="20">
        <f t="shared" si="11"/>
        <v>75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MBIS5019 x5</v>
      </c>
      <c r="C27" s="6" t="s">
        <v>297</v>
      </c>
      <c r="D27" s="6" t="s">
        <v>687</v>
      </c>
      <c r="E27" s="23" t="str">
        <f t="shared" si="13"/>
        <v>Fname5</v>
      </c>
      <c r="F27" s="23" t="str">
        <f t="shared" si="14"/>
        <v>Lname5</v>
      </c>
      <c r="G27" s="87" t="str">
        <f t="shared" si="15"/>
        <v>x5</v>
      </c>
      <c r="H27" s="37">
        <v>18.66</v>
      </c>
      <c r="I27" s="37">
        <v>31</v>
      </c>
      <c r="J27" s="37">
        <v>25.2</v>
      </c>
      <c r="K27" s="132"/>
      <c r="L27" s="44"/>
      <c r="M27" s="19">
        <f t="shared" si="10"/>
        <v>74.86</v>
      </c>
      <c r="N27" s="20">
        <f t="shared" si="11"/>
        <v>75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MBIS5019 x6</v>
      </c>
      <c r="C28" s="6" t="s">
        <v>297</v>
      </c>
      <c r="D28" s="6" t="s">
        <v>687</v>
      </c>
      <c r="E28" s="23" t="str">
        <f t="shared" si="13"/>
        <v>Fname6</v>
      </c>
      <c r="F28" s="23" t="str">
        <f t="shared" si="14"/>
        <v>Lname6</v>
      </c>
      <c r="G28" s="87" t="str">
        <f t="shared" si="15"/>
        <v>x6</v>
      </c>
      <c r="H28" s="135">
        <v>16.2</v>
      </c>
      <c r="I28" s="135">
        <v>33.5</v>
      </c>
      <c r="J28" s="135">
        <v>23.4</v>
      </c>
      <c r="K28" s="132"/>
      <c r="L28" s="39"/>
      <c r="M28" s="19">
        <f t="shared" si="10"/>
        <v>73.099999999999994</v>
      </c>
      <c r="N28" s="20">
        <f t="shared" si="11"/>
        <v>73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MBIS5019 x7</v>
      </c>
      <c r="C29" s="6" t="s">
        <v>297</v>
      </c>
      <c r="D29" s="6" t="s">
        <v>687</v>
      </c>
      <c r="E29" s="23" t="str">
        <f t="shared" si="13"/>
        <v>Fname7</v>
      </c>
      <c r="F29" s="23" t="str">
        <f t="shared" si="14"/>
        <v>Lname7</v>
      </c>
      <c r="G29" s="87" t="str">
        <f t="shared" si="15"/>
        <v>x7</v>
      </c>
      <c r="H29" s="141">
        <v>17.399999999999999</v>
      </c>
      <c r="I29" s="141">
        <v>32.5</v>
      </c>
      <c r="J29" s="141">
        <v>22.8</v>
      </c>
      <c r="K29" s="141"/>
      <c r="L29" s="44"/>
      <c r="M29" s="19">
        <f t="shared" si="10"/>
        <v>72.7</v>
      </c>
      <c r="N29" s="20">
        <f t="shared" si="11"/>
        <v>73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MBIS5019 x8</v>
      </c>
      <c r="C30" s="6" t="s">
        <v>297</v>
      </c>
      <c r="D30" s="6" t="s">
        <v>687</v>
      </c>
      <c r="E30" s="23" t="str">
        <f t="shared" si="13"/>
        <v>Fname8</v>
      </c>
      <c r="F30" s="23" t="str">
        <f t="shared" si="14"/>
        <v>Lname8</v>
      </c>
      <c r="G30" s="87" t="str">
        <f t="shared" si="15"/>
        <v>x8</v>
      </c>
      <c r="H30" s="141">
        <v>12.18</v>
      </c>
      <c r="I30" s="141">
        <v>32.6</v>
      </c>
      <c r="J30" s="141">
        <v>25.8</v>
      </c>
      <c r="K30" s="141"/>
      <c r="L30" s="44"/>
      <c r="M30" s="19">
        <f t="shared" si="10"/>
        <v>70.58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687</v>
      </c>
      <c r="V30" s="3"/>
      <c r="W30" s="9" t="s">
        <v>334</v>
      </c>
      <c r="X30" s="9">
        <f t="shared" ref="X30:AE30" si="16">COUNTIFS($R:$R,X29,$D:$D,$U$30)</f>
        <v>0</v>
      </c>
      <c r="Y30" s="9">
        <f t="shared" si="16"/>
        <v>5</v>
      </c>
      <c r="Z30" s="9">
        <f t="shared" si="16"/>
        <v>12</v>
      </c>
      <c r="AA30" s="9">
        <f t="shared" si="16"/>
        <v>4</v>
      </c>
      <c r="AB30" s="9">
        <f t="shared" si="16"/>
        <v>2</v>
      </c>
      <c r="AC30" s="9">
        <f t="shared" si="16"/>
        <v>0</v>
      </c>
      <c r="AD30" s="9">
        <f t="shared" si="16"/>
        <v>1</v>
      </c>
      <c r="AE30" s="9">
        <f t="shared" si="16"/>
        <v>0</v>
      </c>
    </row>
    <row r="31" spans="2:32" ht="15" thickBot="1" x14ac:dyDescent="0.35">
      <c r="B31" s="120" t="str">
        <f t="shared" si="9"/>
        <v>MBIS5019 x9</v>
      </c>
      <c r="C31" s="6" t="s">
        <v>297</v>
      </c>
      <c r="D31" s="6" t="s">
        <v>687</v>
      </c>
      <c r="E31" s="23" t="str">
        <f t="shared" si="13"/>
        <v>Fname9</v>
      </c>
      <c r="F31" s="23" t="str">
        <f t="shared" si="14"/>
        <v>Lname9</v>
      </c>
      <c r="G31" s="87" t="str">
        <f t="shared" si="15"/>
        <v>x9</v>
      </c>
      <c r="H31" s="132">
        <v>10.32</v>
      </c>
      <c r="I31" s="132">
        <v>32.6</v>
      </c>
      <c r="J31" s="132">
        <v>27.6</v>
      </c>
      <c r="K31" s="132"/>
      <c r="L31" s="44"/>
      <c r="M31" s="19">
        <f t="shared" si="10"/>
        <v>70.52000000000001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>
        <f t="shared" ref="X31:AE31" si="17">X30/COUNTIFS($D:$D,$U$30)</f>
        <v>0</v>
      </c>
      <c r="Y31" s="47">
        <f t="shared" si="17"/>
        <v>0.20833333333333334</v>
      </c>
      <c r="Z31" s="47">
        <f t="shared" si="17"/>
        <v>0.5</v>
      </c>
      <c r="AA31" s="47">
        <f t="shared" si="17"/>
        <v>0.16666666666666666</v>
      </c>
      <c r="AB31" s="47">
        <f t="shared" si="17"/>
        <v>8.3333333333333329E-2</v>
      </c>
      <c r="AC31" s="47">
        <f t="shared" si="17"/>
        <v>0</v>
      </c>
      <c r="AD31" s="47">
        <f t="shared" si="17"/>
        <v>4.1666666666666664E-2</v>
      </c>
      <c r="AE31" s="47">
        <f t="shared" si="17"/>
        <v>0</v>
      </c>
    </row>
    <row r="32" spans="2:32" x14ac:dyDescent="0.3">
      <c r="B32" s="120" t="str">
        <f t="shared" si="9"/>
        <v>MBIS5019 x10</v>
      </c>
      <c r="C32" s="6" t="s">
        <v>297</v>
      </c>
      <c r="D32" s="6" t="s">
        <v>687</v>
      </c>
      <c r="E32" s="23" t="str">
        <f t="shared" si="13"/>
        <v>Fname10</v>
      </c>
      <c r="F32" s="23" t="str">
        <f t="shared" si="14"/>
        <v>Lname10</v>
      </c>
      <c r="G32" s="87" t="str">
        <f t="shared" si="15"/>
        <v>x10</v>
      </c>
      <c r="H32" s="37">
        <v>17.399999999999999</v>
      </c>
      <c r="I32" s="37">
        <v>27.5</v>
      </c>
      <c r="J32" s="132">
        <v>24.9</v>
      </c>
      <c r="K32" s="132"/>
      <c r="L32" s="40"/>
      <c r="M32" s="19">
        <f t="shared" si="10"/>
        <v>69.8</v>
      </c>
      <c r="N32" s="20">
        <f t="shared" si="11"/>
        <v>70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MBIS5019 x11</v>
      </c>
      <c r="C33" s="6" t="s">
        <v>297</v>
      </c>
      <c r="D33" s="6" t="s">
        <v>687</v>
      </c>
      <c r="E33" s="23" t="str">
        <f t="shared" si="13"/>
        <v>Fname11</v>
      </c>
      <c r="F33" s="23" t="str">
        <f t="shared" si="14"/>
        <v>Lname11</v>
      </c>
      <c r="G33" s="87" t="str">
        <f t="shared" si="15"/>
        <v>x11</v>
      </c>
      <c r="H33" s="132">
        <v>9.9</v>
      </c>
      <c r="I33" s="132">
        <v>34.4</v>
      </c>
      <c r="J33" s="132">
        <v>25.2</v>
      </c>
      <c r="K33" s="132"/>
      <c r="L33" s="44"/>
      <c r="M33" s="19">
        <f t="shared" si="10"/>
        <v>69.5</v>
      </c>
      <c r="N33" s="20">
        <f t="shared" si="11"/>
        <v>70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">
      <c r="B34" s="120" t="str">
        <f t="shared" si="9"/>
        <v>MBIS5019 x12</v>
      </c>
      <c r="C34" s="6" t="s">
        <v>297</v>
      </c>
      <c r="D34" s="6" t="s">
        <v>687</v>
      </c>
      <c r="E34" s="23" t="str">
        <f t="shared" si="13"/>
        <v>Fname12</v>
      </c>
      <c r="F34" s="23" t="str">
        <f t="shared" si="14"/>
        <v>Lname12</v>
      </c>
      <c r="G34" s="87" t="str">
        <f t="shared" si="15"/>
        <v>x12</v>
      </c>
      <c r="H34" s="37">
        <v>9.9</v>
      </c>
      <c r="I34" s="132">
        <v>32.5</v>
      </c>
      <c r="J34" s="37">
        <v>25.8</v>
      </c>
      <c r="K34" s="132"/>
      <c r="L34" s="44"/>
      <c r="M34" s="19">
        <f t="shared" si="10"/>
        <v>68.2</v>
      </c>
      <c r="N34" s="20">
        <f t="shared" si="11"/>
        <v>68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">
      <c r="B35" s="120" t="str">
        <f t="shared" si="9"/>
        <v>MBIS5019 x13</v>
      </c>
      <c r="C35" s="6" t="s">
        <v>297</v>
      </c>
      <c r="D35" s="6" t="s">
        <v>687</v>
      </c>
      <c r="E35" s="23" t="str">
        <f t="shared" si="13"/>
        <v>Fname13</v>
      </c>
      <c r="F35" s="23" t="str">
        <f t="shared" si="14"/>
        <v>Lname13</v>
      </c>
      <c r="G35" s="87" t="str">
        <f t="shared" si="15"/>
        <v>x13</v>
      </c>
      <c r="H35" s="134">
        <v>10.26</v>
      </c>
      <c r="I35" s="134">
        <v>34</v>
      </c>
      <c r="J35" s="134">
        <v>23.4</v>
      </c>
      <c r="K35" s="132"/>
      <c r="L35" s="71"/>
      <c r="M35" s="72">
        <f t="shared" si="10"/>
        <v>67.66</v>
      </c>
      <c r="N35" s="73">
        <f t="shared" si="11"/>
        <v>68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">
      <c r="B36" s="120" t="str">
        <f t="shared" si="9"/>
        <v>MBIS5019 x14</v>
      </c>
      <c r="C36" s="6" t="s">
        <v>297</v>
      </c>
      <c r="D36" s="6" t="s">
        <v>687</v>
      </c>
      <c r="E36" s="23" t="str">
        <f t="shared" si="13"/>
        <v>Fname14</v>
      </c>
      <c r="F36" s="23" t="str">
        <f t="shared" si="14"/>
        <v>Lname14</v>
      </c>
      <c r="G36" s="87" t="str">
        <f t="shared" si="15"/>
        <v>x14</v>
      </c>
      <c r="H36" s="134">
        <v>14.4</v>
      </c>
      <c r="I36" s="134">
        <v>26</v>
      </c>
      <c r="J36" s="134">
        <v>26.1</v>
      </c>
      <c r="K36" s="132"/>
      <c r="L36" s="76"/>
      <c r="M36" s="72">
        <f t="shared" si="10"/>
        <v>66.5</v>
      </c>
      <c r="N36" s="73">
        <f t="shared" si="11"/>
        <v>67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">
      <c r="B37" s="120" t="str">
        <f t="shared" si="9"/>
        <v>MBIS5019 x15</v>
      </c>
      <c r="C37" s="6" t="s">
        <v>297</v>
      </c>
      <c r="D37" s="6" t="s">
        <v>687</v>
      </c>
      <c r="E37" s="23" t="str">
        <f t="shared" si="13"/>
        <v>Fname15</v>
      </c>
      <c r="F37" s="23" t="str">
        <f t="shared" si="14"/>
        <v>Lname15</v>
      </c>
      <c r="G37" s="87" t="str">
        <f t="shared" si="15"/>
        <v>x15</v>
      </c>
      <c r="H37" s="139">
        <v>12.9</v>
      </c>
      <c r="I37" s="139">
        <v>31.5</v>
      </c>
      <c r="J37" s="139">
        <v>21.9</v>
      </c>
      <c r="K37" s="139"/>
      <c r="L37" s="44"/>
      <c r="M37" s="19">
        <f t="shared" si="10"/>
        <v>66.3</v>
      </c>
      <c r="N37" s="20">
        <f t="shared" si="11"/>
        <v>66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">
      <c r="B38" s="120" t="str">
        <f t="shared" si="9"/>
        <v>MBIS5019 x16</v>
      </c>
      <c r="C38" s="6" t="s">
        <v>297</v>
      </c>
      <c r="D38" s="6" t="s">
        <v>687</v>
      </c>
      <c r="E38" s="23" t="str">
        <f t="shared" si="13"/>
        <v>Fname16</v>
      </c>
      <c r="F38" s="23" t="str">
        <f t="shared" si="14"/>
        <v>Lname16</v>
      </c>
      <c r="G38" s="87" t="str">
        <f t="shared" si="15"/>
        <v>x16</v>
      </c>
      <c r="H38" s="132">
        <v>22.38</v>
      </c>
      <c r="I38" s="132">
        <v>19</v>
      </c>
      <c r="J38" s="132">
        <v>24.6</v>
      </c>
      <c r="K38" s="132"/>
      <c r="L38" s="44"/>
      <c r="M38" s="19">
        <f t="shared" si="10"/>
        <v>65.97999999999999</v>
      </c>
      <c r="N38" s="20">
        <f t="shared" si="11"/>
        <v>66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">
      <c r="B39" s="120" t="str">
        <f t="shared" si="9"/>
        <v>MBIS5019 x17</v>
      </c>
      <c r="C39" s="6" t="s">
        <v>297</v>
      </c>
      <c r="D39" s="6" t="s">
        <v>687</v>
      </c>
      <c r="E39" s="23" t="str">
        <f t="shared" si="13"/>
        <v>Fname17</v>
      </c>
      <c r="F39" s="23" t="str">
        <f t="shared" si="14"/>
        <v>Lname17</v>
      </c>
      <c r="G39" s="87" t="str">
        <f t="shared" si="15"/>
        <v>x17</v>
      </c>
      <c r="H39" s="37">
        <v>10.26</v>
      </c>
      <c r="I39" s="37">
        <v>27.6</v>
      </c>
      <c r="J39" s="132">
        <v>27.9</v>
      </c>
      <c r="K39" s="132"/>
      <c r="L39" s="43"/>
      <c r="M39" s="19">
        <f t="shared" si="10"/>
        <v>65.759999999999991</v>
      </c>
      <c r="N39" s="20">
        <f t="shared" si="11"/>
        <v>66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MBIS5019 x18</v>
      </c>
      <c r="C40" s="6" t="s">
        <v>297</v>
      </c>
      <c r="D40" s="6" t="s">
        <v>687</v>
      </c>
      <c r="E40" s="23" t="str">
        <f t="shared" si="13"/>
        <v>Fname18</v>
      </c>
      <c r="F40" s="23" t="str">
        <f t="shared" si="14"/>
        <v>Lname18</v>
      </c>
      <c r="G40" s="87" t="str">
        <f t="shared" si="15"/>
        <v>x18</v>
      </c>
      <c r="H40" s="37">
        <v>24.6</v>
      </c>
      <c r="I40" s="136">
        <v>13.5</v>
      </c>
      <c r="J40" s="136">
        <v>25.2</v>
      </c>
      <c r="K40" s="132"/>
      <c r="L40" s="42"/>
      <c r="M40" s="19">
        <f t="shared" si="10"/>
        <v>63.3</v>
      </c>
      <c r="N40" s="20">
        <f t="shared" si="11"/>
        <v>63</v>
      </c>
      <c r="O40" s="21" t="str">
        <f>IF(G40="","",LOOKUP(N40,{0,50,65,75,85},{"F","P","C","D","HD"}))</f>
        <v>P</v>
      </c>
      <c r="P40" s="23"/>
      <c r="Q40" s="23"/>
      <c r="R40" s="31" t="str">
        <f t="shared" si="12"/>
        <v>P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MBIS5019 x19</v>
      </c>
      <c r="C41" s="6" t="s">
        <v>297</v>
      </c>
      <c r="D41" s="6" t="s">
        <v>687</v>
      </c>
      <c r="E41" s="23" t="str">
        <f t="shared" si="13"/>
        <v>Fname19</v>
      </c>
      <c r="F41" s="23" t="str">
        <f t="shared" si="14"/>
        <v>Lname19</v>
      </c>
      <c r="G41" s="87" t="str">
        <f t="shared" si="15"/>
        <v>x19</v>
      </c>
      <c r="H41" s="37">
        <v>10.44</v>
      </c>
      <c r="I41" s="132">
        <v>23.5</v>
      </c>
      <c r="J41" s="132">
        <v>23.7</v>
      </c>
      <c r="K41" s="132"/>
      <c r="L41" s="42"/>
      <c r="M41" s="19">
        <f t="shared" si="10"/>
        <v>57.64</v>
      </c>
      <c r="N41" s="20">
        <f t="shared" si="11"/>
        <v>58</v>
      </c>
      <c r="O41" s="21" t="str">
        <f>IF(G41="","",LOOKUP(N41,{0,50,65,75,85},{"F","P","C","D","HD"}))</f>
        <v>P</v>
      </c>
      <c r="P41" s="23"/>
      <c r="Q41" s="23"/>
      <c r="R41" s="31" t="str">
        <f t="shared" si="12"/>
        <v>P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MBIS5019 x20</v>
      </c>
      <c r="C42" s="6" t="s">
        <v>297</v>
      </c>
      <c r="D42" s="6" t="s">
        <v>687</v>
      </c>
      <c r="E42" s="23" t="str">
        <f t="shared" si="13"/>
        <v>Fname20</v>
      </c>
      <c r="F42" s="23" t="str">
        <f t="shared" si="14"/>
        <v>Lname20</v>
      </c>
      <c r="G42" s="87" t="str">
        <f t="shared" si="15"/>
        <v>x20</v>
      </c>
      <c r="H42" s="135">
        <v>15.42</v>
      </c>
      <c r="I42" s="135">
        <v>17</v>
      </c>
      <c r="J42" s="135">
        <v>25.2</v>
      </c>
      <c r="K42" s="132"/>
      <c r="L42" s="40"/>
      <c r="M42" s="19">
        <f t="shared" si="10"/>
        <v>57.620000000000005</v>
      </c>
      <c r="N42" s="20">
        <f t="shared" si="11"/>
        <v>58</v>
      </c>
      <c r="O42" s="21" t="str">
        <f>IF(G42="","",LOOKUP(N42,{0,50,65,75,85},{"F","P","C","D","HD"}))</f>
        <v>P</v>
      </c>
      <c r="P42" s="33"/>
      <c r="Q42" s="23"/>
      <c r="R42" s="31" t="str">
        <f t="shared" si="12"/>
        <v>P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MBIS5019 x21</v>
      </c>
      <c r="C43" s="6" t="s">
        <v>297</v>
      </c>
      <c r="D43" s="6" t="s">
        <v>687</v>
      </c>
      <c r="E43" s="23" t="str">
        <f t="shared" si="13"/>
        <v>Fname21</v>
      </c>
      <c r="F43" s="23" t="str">
        <f t="shared" si="14"/>
        <v>Lname21</v>
      </c>
      <c r="G43" s="87" t="str">
        <f t="shared" si="15"/>
        <v>x21</v>
      </c>
      <c r="H43" s="132" t="s">
        <v>31</v>
      </c>
      <c r="I43" s="132">
        <v>31</v>
      </c>
      <c r="J43" s="132">
        <v>26.4</v>
      </c>
      <c r="K43" s="132"/>
      <c r="L43" s="44"/>
      <c r="M43" s="19">
        <f t="shared" si="10"/>
        <v>57.4</v>
      </c>
      <c r="N43" s="20">
        <f t="shared" si="11"/>
        <v>57</v>
      </c>
      <c r="O43" s="21" t="str">
        <f>IF(G43="","",LOOKUP(N43,{0,50,65,75,85},{"F","P","C","D","HD"}))</f>
        <v>P</v>
      </c>
      <c r="P43" s="23"/>
      <c r="Q43" s="23"/>
      <c r="R43" s="31" t="str">
        <f t="shared" si="12"/>
        <v>P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MBIS5019 x22</v>
      </c>
      <c r="C44" s="6" t="s">
        <v>297</v>
      </c>
      <c r="D44" s="6" t="s">
        <v>687</v>
      </c>
      <c r="E44" s="23" t="str">
        <f t="shared" si="13"/>
        <v>Fname22</v>
      </c>
      <c r="F44" s="23" t="str">
        <f t="shared" si="14"/>
        <v>Lname22</v>
      </c>
      <c r="G44" s="87" t="str">
        <f t="shared" si="15"/>
        <v>x22</v>
      </c>
      <c r="H44" s="133">
        <v>4.2</v>
      </c>
      <c r="I44" s="133">
        <v>10</v>
      </c>
      <c r="J44" s="133">
        <v>26.4</v>
      </c>
      <c r="K44" s="132"/>
      <c r="L44" s="44"/>
      <c r="M44" s="19">
        <f t="shared" si="10"/>
        <v>40.599999999999994</v>
      </c>
      <c r="N44" s="20">
        <f t="shared" si="11"/>
        <v>41</v>
      </c>
      <c r="O44" s="21" t="str">
        <f>IF(G44="","",LOOKUP(N44,{0,50,65,75,85},{"F","P","C","D","HD"}))</f>
        <v>F</v>
      </c>
      <c r="P44" s="23"/>
      <c r="Q44" s="23"/>
      <c r="R44" s="31" t="str">
        <f t="shared" si="12"/>
        <v>F</v>
      </c>
      <c r="S44" s="5"/>
      <c r="T44" s="28"/>
      <c r="U44" s="28"/>
    </row>
    <row r="45" spans="2:31" x14ac:dyDescent="0.3">
      <c r="B45" s="120" t="str">
        <f t="shared" si="9"/>
        <v>MBIS5019 x23</v>
      </c>
      <c r="C45" s="6" t="s">
        <v>297</v>
      </c>
      <c r="D45" s="6" t="s">
        <v>687</v>
      </c>
      <c r="E45" s="23" t="str">
        <f t="shared" si="13"/>
        <v>Fname23</v>
      </c>
      <c r="F45" s="23" t="str">
        <f t="shared" si="14"/>
        <v>Lname23</v>
      </c>
      <c r="G45" s="87" t="str">
        <f t="shared" si="15"/>
        <v>x23</v>
      </c>
      <c r="H45" s="132">
        <v>4.5</v>
      </c>
      <c r="I45" s="132">
        <v>11.5</v>
      </c>
      <c r="J45" s="132">
        <v>24</v>
      </c>
      <c r="K45" s="132"/>
      <c r="L45" s="44"/>
      <c r="M45" s="19">
        <f t="shared" si="10"/>
        <v>40</v>
      </c>
      <c r="N45" s="20">
        <f t="shared" si="11"/>
        <v>40</v>
      </c>
      <c r="O45" s="21" t="str">
        <f>IF(G45="","",LOOKUP(N45,{0,50,65,75,85},{"F","P","C","D","HD"}))</f>
        <v>F</v>
      </c>
      <c r="P45" s="23"/>
      <c r="Q45" s="23"/>
      <c r="R45" s="31" t="str">
        <f t="shared" si="12"/>
        <v>F</v>
      </c>
      <c r="S45" s="5"/>
    </row>
    <row r="46" spans="2:31" x14ac:dyDescent="0.3">
      <c r="B46" s="120" t="str">
        <f t="shared" si="9"/>
        <v>MBIS5019 x24</v>
      </c>
      <c r="C46" s="6" t="s">
        <v>297</v>
      </c>
      <c r="D46" s="6" t="s">
        <v>687</v>
      </c>
      <c r="E46" s="23" t="str">
        <f t="shared" si="13"/>
        <v>Fname24</v>
      </c>
      <c r="F46" s="23" t="str">
        <f t="shared" si="14"/>
        <v>Lname24</v>
      </c>
      <c r="G46" s="87" t="str">
        <f t="shared" si="15"/>
        <v>x24</v>
      </c>
      <c r="H46" s="132" t="s">
        <v>31</v>
      </c>
      <c r="I46" s="132" t="s">
        <v>31</v>
      </c>
      <c r="J46" s="132">
        <v>4.8</v>
      </c>
      <c r="K46" s="132"/>
      <c r="L46" s="44"/>
      <c r="M46" s="19">
        <f t="shared" si="10"/>
        <v>4.8</v>
      </c>
      <c r="N46" s="20">
        <f t="shared" si="11"/>
        <v>5</v>
      </c>
      <c r="O46" s="21" t="str">
        <f>IF(G46="","",LOOKUP(N46,{0,50,65,75,85},{"F","P","C","D","HD"}))</f>
        <v>F</v>
      </c>
      <c r="P46" s="23" t="s">
        <v>304</v>
      </c>
      <c r="Q46" s="23"/>
      <c r="R46" s="31" t="str">
        <f t="shared" si="12"/>
        <v>FNE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 xml:space="preserve">MBIS5019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 xml:space="preserve">MBIS5019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">
      <c r="B49" s="120" t="str">
        <f t="shared" si="9"/>
        <v xml:space="preserve">MBIS5019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">
      <c r="B50" s="120" t="str">
        <f t="shared" si="9"/>
        <v xml:space="preserve">MBIS5019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">
      <c r="B51" s="120" t="str">
        <f t="shared" si="9"/>
        <v xml:space="preserve">MBIS5019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">
      <c r="B52" s="120" t="str">
        <f t="shared" si="9"/>
        <v xml:space="preserve">MBIS5019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">
      <c r="B53" s="120" t="str">
        <f t="shared" si="9"/>
        <v xml:space="preserve">MBIS5019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">
      <c r="B54" s="120" t="str">
        <f t="shared" si="9"/>
        <v xml:space="preserve">MBIS5019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">
      <c r="B55" s="120" t="str">
        <f t="shared" si="9"/>
        <v xml:space="preserve">MBIS5019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">
      <c r="B56" s="120" t="str">
        <f t="shared" si="9"/>
        <v xml:space="preserve">MBIS5019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">
      <c r="B57" s="120" t="str">
        <f t="shared" si="9"/>
        <v xml:space="preserve">MBIS5019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">
      <c r="B58" s="120" t="str">
        <f t="shared" si="9"/>
        <v xml:space="preserve">MBIS5019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">
      <c r="B59" s="120" t="str">
        <f t="shared" si="9"/>
        <v xml:space="preserve">MBIS5019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">
      <c r="B60" s="120" t="str">
        <f t="shared" si="9"/>
        <v xml:space="preserve">MBIS5019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">
      <c r="B61" s="120" t="str">
        <f t="shared" si="9"/>
        <v xml:space="preserve">MBIS5019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">
      <c r="B62" s="120" t="str">
        <f t="shared" si="9"/>
        <v xml:space="preserve">MBIS5019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">
      <c r="B63" s="120" t="str">
        <f t="shared" si="9"/>
        <v xml:space="preserve">MBIS5019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">
      <c r="B64" s="120" t="str">
        <f t="shared" si="9"/>
        <v xml:space="preserve">MBIS5019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">
      <c r="B65" s="120" t="str">
        <f t="shared" si="9"/>
        <v xml:space="preserve">MBIS5019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">
      <c r="B66" s="120" t="str">
        <f t="shared" si="9"/>
        <v xml:space="preserve">MBIS5019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">
      <c r="B67" s="120" t="str">
        <f t="shared" si="9"/>
        <v xml:space="preserve">MBIS5019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">
      <c r="B68" s="120" t="str">
        <f t="shared" si="9"/>
        <v xml:space="preserve">MBIS5019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">
      <c r="B69" s="120" t="str">
        <f t="shared" si="9"/>
        <v xml:space="preserve">MBIS5019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">
      <c r="B70" s="120" t="str">
        <f t="shared" si="9"/>
        <v xml:space="preserve">MBIS5019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">
      <c r="B71" s="120" t="str">
        <f t="shared" si="9"/>
        <v xml:space="preserve">MBIS5019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">
      <c r="B72" s="120" t="str">
        <f t="shared" si="9"/>
        <v xml:space="preserve">MBIS5019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">
      <c r="B73" s="120" t="str">
        <f t="shared" si="9"/>
        <v xml:space="preserve">MBIS5019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">
      <c r="B74" s="120" t="str">
        <f t="shared" si="9"/>
        <v xml:space="preserve">MBIS5019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">
      <c r="B75" s="120" t="str">
        <f t="shared" si="9"/>
        <v xml:space="preserve">MBIS5019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">
      <c r="B76" s="120" t="str">
        <f t="shared" si="9"/>
        <v xml:space="preserve">MBIS5019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">
      <c r="B77" s="120" t="str">
        <f t="shared" si="9"/>
        <v xml:space="preserve">MBIS5019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">
      <c r="B78" s="120" t="str">
        <f t="shared" si="9"/>
        <v xml:space="preserve">MBIS5019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">
      <c r="B79" s="120" t="str">
        <f t="shared" si="9"/>
        <v xml:space="preserve">MBIS5019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">
      <c r="B80" s="120" t="str">
        <f t="shared" si="9"/>
        <v xml:space="preserve">MBIS5019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">
      <c r="B81" s="120" t="str">
        <f t="shared" si="9"/>
        <v xml:space="preserve">MBIS5019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">
      <c r="B82" s="120" t="str">
        <f t="shared" si="9"/>
        <v xml:space="preserve">MBIS5019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">
      <c r="B83" s="120" t="str">
        <f t="shared" si="9"/>
        <v xml:space="preserve">MBIS5019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">
      <c r="B84" s="120" t="str">
        <f t="shared" si="9"/>
        <v xml:space="preserve">MBIS5019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">
      <c r="B85" s="120" t="str">
        <f t="shared" si="9"/>
        <v xml:space="preserve">MBIS5019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">
      <c r="B86" s="120" t="str">
        <f t="shared" si="9"/>
        <v xml:space="preserve">MBIS5019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">
      <c r="B87" s="120" t="str">
        <f t="shared" ref="B87:B150" si="18">E$8&amp;" "&amp;G87</f>
        <v xml:space="preserve">MBIS5019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9">IF(G87="","",SUM(H87:L87))</f>
        <v/>
      </c>
      <c r="N87" s="20" t="str">
        <f t="shared" ref="N87:N150" si="20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21">IF(P87="",O87,P87)</f>
        <v/>
      </c>
      <c r="S87" s="5"/>
    </row>
    <row r="88" spans="2:19" x14ac:dyDescent="0.3">
      <c r="B88" s="120" t="str">
        <f t="shared" si="18"/>
        <v xml:space="preserve">MBIS5019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9"/>
        <v/>
      </c>
      <c r="N88" s="20" t="str">
        <f t="shared" si="20"/>
        <v/>
      </c>
      <c r="O88" s="21" t="str">
        <f>IF(G88="","",LOOKUP(N88,{0,50,65,75,85},{"F","P","C","D","HD"}))</f>
        <v/>
      </c>
      <c r="P88" s="23"/>
      <c r="Q88" s="23"/>
      <c r="R88" s="31" t="str">
        <f t="shared" si="21"/>
        <v/>
      </c>
      <c r="S88" s="5"/>
    </row>
    <row r="89" spans="2:19" x14ac:dyDescent="0.3">
      <c r="B89" s="120" t="str">
        <f t="shared" si="18"/>
        <v xml:space="preserve">MBIS5019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9"/>
        <v/>
      </c>
      <c r="N89" s="20" t="str">
        <f t="shared" si="20"/>
        <v/>
      </c>
      <c r="O89" s="21" t="str">
        <f>IF(G89="","",LOOKUP(N89,{0,50,65,75,85},{"F","P","C","D","HD"}))</f>
        <v/>
      </c>
      <c r="P89" s="23"/>
      <c r="Q89" s="23"/>
      <c r="R89" s="31" t="str">
        <f t="shared" si="21"/>
        <v/>
      </c>
      <c r="S89" s="5"/>
    </row>
    <row r="90" spans="2:19" x14ac:dyDescent="0.3">
      <c r="B90" s="120" t="str">
        <f t="shared" si="18"/>
        <v xml:space="preserve">MBIS5019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9"/>
        <v/>
      </c>
      <c r="N90" s="20" t="str">
        <f t="shared" si="20"/>
        <v/>
      </c>
      <c r="O90" s="21" t="str">
        <f>IF(G90="","",LOOKUP(N90,{0,50,65,75,85},{"F","P","C","D","HD"}))</f>
        <v/>
      </c>
      <c r="P90" s="23"/>
      <c r="Q90" s="23"/>
      <c r="R90" s="31" t="str">
        <f t="shared" si="21"/>
        <v/>
      </c>
      <c r="S90" s="5"/>
    </row>
    <row r="91" spans="2:19" x14ac:dyDescent="0.3">
      <c r="B91" s="120" t="str">
        <f t="shared" si="18"/>
        <v xml:space="preserve">MBIS5019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9"/>
        <v/>
      </c>
      <c r="N91" s="20" t="str">
        <f t="shared" si="20"/>
        <v/>
      </c>
      <c r="O91" s="21" t="str">
        <f>IF(G91="","",LOOKUP(N91,{0,50,65,75,85},{"F","P","C","D","HD"}))</f>
        <v/>
      </c>
      <c r="P91" s="23"/>
      <c r="Q91" s="23"/>
      <c r="R91" s="31" t="str">
        <f t="shared" si="21"/>
        <v/>
      </c>
      <c r="S91" s="5"/>
    </row>
    <row r="92" spans="2:19" x14ac:dyDescent="0.3">
      <c r="B92" s="120" t="str">
        <f t="shared" si="18"/>
        <v xml:space="preserve">MBIS5019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9"/>
        <v/>
      </c>
      <c r="N92" s="20" t="str">
        <f t="shared" si="20"/>
        <v/>
      </c>
      <c r="O92" s="21" t="str">
        <f>IF(G92="","",LOOKUP(N92,{0,50,65,75,85},{"F","P","C","D","HD"}))</f>
        <v/>
      </c>
      <c r="P92" s="23"/>
      <c r="Q92" s="23"/>
      <c r="R92" s="31" t="str">
        <f t="shared" si="21"/>
        <v/>
      </c>
      <c r="S92" s="5"/>
    </row>
    <row r="93" spans="2:19" x14ac:dyDescent="0.3">
      <c r="B93" s="120" t="str">
        <f t="shared" si="18"/>
        <v xml:space="preserve">MBIS5019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9"/>
        <v/>
      </c>
      <c r="N93" s="20" t="str">
        <f t="shared" si="20"/>
        <v/>
      </c>
      <c r="O93" s="21" t="str">
        <f>IF(G93="","",LOOKUP(N93,{0,50,65,75,85},{"F","P","C","D","HD"}))</f>
        <v/>
      </c>
      <c r="P93" s="23"/>
      <c r="Q93" s="23"/>
      <c r="R93" s="31" t="str">
        <f t="shared" si="21"/>
        <v/>
      </c>
      <c r="S93" s="5"/>
    </row>
    <row r="94" spans="2:19" x14ac:dyDescent="0.3">
      <c r="B94" s="120" t="str">
        <f t="shared" si="18"/>
        <v xml:space="preserve">MBIS5019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9"/>
        <v/>
      </c>
      <c r="N94" s="20" t="str">
        <f t="shared" si="20"/>
        <v/>
      </c>
      <c r="O94" s="21" t="str">
        <f>IF(G94="","",LOOKUP(N94,{0,50,65,75,85},{"F","P","C","D","HD"}))</f>
        <v/>
      </c>
      <c r="P94" s="23"/>
      <c r="Q94" s="23"/>
      <c r="R94" s="31" t="str">
        <f t="shared" si="21"/>
        <v/>
      </c>
      <c r="S94" s="5"/>
    </row>
    <row r="95" spans="2:19" x14ac:dyDescent="0.3">
      <c r="B95" s="120" t="str">
        <f t="shared" si="18"/>
        <v xml:space="preserve">MBIS5019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9"/>
        <v/>
      </c>
      <c r="N95" s="20" t="str">
        <f t="shared" si="20"/>
        <v/>
      </c>
      <c r="O95" s="21" t="str">
        <f>IF(G95="","",LOOKUP(N95,{0,50,65,75,85},{"F","P","C","D","HD"}))</f>
        <v/>
      </c>
      <c r="P95" s="23"/>
      <c r="Q95" s="23"/>
      <c r="R95" s="31" t="str">
        <f t="shared" si="21"/>
        <v/>
      </c>
      <c r="S95" s="5"/>
    </row>
    <row r="96" spans="2:19" x14ac:dyDescent="0.3">
      <c r="B96" s="120" t="str">
        <f t="shared" si="18"/>
        <v xml:space="preserve">MBIS5019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9"/>
        <v/>
      </c>
      <c r="N96" s="20" t="str">
        <f t="shared" si="20"/>
        <v/>
      </c>
      <c r="O96" s="21" t="str">
        <f>IF(G96="","",LOOKUP(N96,{0,50,65,75,85},{"F","P","C","D","HD"}))</f>
        <v/>
      </c>
      <c r="P96" s="23"/>
      <c r="Q96" s="23"/>
      <c r="R96" s="31" t="str">
        <f t="shared" si="21"/>
        <v/>
      </c>
      <c r="S96" s="5"/>
    </row>
    <row r="97" spans="2:19" x14ac:dyDescent="0.3">
      <c r="B97" s="120" t="str">
        <f t="shared" si="18"/>
        <v xml:space="preserve">MBIS5019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9"/>
        <v/>
      </c>
      <c r="N97" s="20" t="str">
        <f t="shared" si="20"/>
        <v/>
      </c>
      <c r="O97" s="21" t="str">
        <f>IF(G97="","",LOOKUP(N97,{0,50,65,75,85},{"F","P","C","D","HD"}))</f>
        <v/>
      </c>
      <c r="P97" s="23"/>
      <c r="Q97" s="23"/>
      <c r="R97" s="31" t="str">
        <f t="shared" si="21"/>
        <v/>
      </c>
      <c r="S97" s="5"/>
    </row>
    <row r="98" spans="2:19" x14ac:dyDescent="0.3">
      <c r="B98" s="120" t="str">
        <f t="shared" si="18"/>
        <v xml:space="preserve">MBIS5019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9"/>
        <v/>
      </c>
      <c r="N98" s="20" t="str">
        <f t="shared" si="20"/>
        <v/>
      </c>
      <c r="O98" s="21" t="str">
        <f>IF(G98="","",LOOKUP(N98,{0,50,65,75,85},{"F","P","C","D","HD"}))</f>
        <v/>
      </c>
      <c r="P98" s="23"/>
      <c r="Q98" s="23"/>
      <c r="R98" s="31" t="str">
        <f t="shared" si="21"/>
        <v/>
      </c>
      <c r="S98" s="5"/>
    </row>
    <row r="99" spans="2:19" x14ac:dyDescent="0.3">
      <c r="B99" s="120" t="str">
        <f t="shared" si="18"/>
        <v xml:space="preserve">MBIS5019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9"/>
        <v/>
      </c>
      <c r="N99" s="20" t="str">
        <f t="shared" si="20"/>
        <v/>
      </c>
      <c r="O99" s="21" t="str">
        <f>IF(G99="","",LOOKUP(N99,{0,50,65,75,85},{"F","P","C","D","HD"}))</f>
        <v/>
      </c>
      <c r="P99" s="23"/>
      <c r="Q99" s="23"/>
      <c r="R99" s="31" t="str">
        <f t="shared" si="21"/>
        <v/>
      </c>
      <c r="S99" s="5"/>
    </row>
    <row r="100" spans="2:19" x14ac:dyDescent="0.3">
      <c r="B100" s="120" t="str">
        <f t="shared" si="18"/>
        <v xml:space="preserve">MBIS5019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9"/>
        <v/>
      </c>
      <c r="N100" s="20" t="str">
        <f t="shared" si="20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21"/>
        <v/>
      </c>
      <c r="S100" s="5"/>
    </row>
    <row r="101" spans="2:19" x14ac:dyDescent="0.3">
      <c r="B101" s="120" t="str">
        <f t="shared" si="18"/>
        <v xml:space="preserve">MBIS5019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9"/>
        <v/>
      </c>
      <c r="N101" s="20" t="str">
        <f t="shared" si="20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21"/>
        <v/>
      </c>
      <c r="S101" s="5"/>
    </row>
    <row r="102" spans="2:19" x14ac:dyDescent="0.3">
      <c r="B102" s="120" t="str">
        <f t="shared" si="18"/>
        <v xml:space="preserve">MBIS5019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9"/>
        <v/>
      </c>
      <c r="N102" s="20" t="str">
        <f t="shared" si="20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21"/>
        <v/>
      </c>
      <c r="S102" s="5"/>
    </row>
    <row r="103" spans="2:19" x14ac:dyDescent="0.3">
      <c r="B103" s="120" t="str">
        <f t="shared" si="18"/>
        <v xml:space="preserve">MBIS5019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9"/>
        <v/>
      </c>
      <c r="N103" s="20" t="str">
        <f t="shared" si="20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21"/>
        <v/>
      </c>
      <c r="S103" s="5"/>
    </row>
    <row r="104" spans="2:19" x14ac:dyDescent="0.3">
      <c r="B104" s="120" t="str">
        <f t="shared" si="18"/>
        <v xml:space="preserve">MBIS5019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9"/>
        <v/>
      </c>
      <c r="N104" s="20" t="str">
        <f t="shared" si="20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21"/>
        <v/>
      </c>
      <c r="S104" s="5"/>
    </row>
    <row r="105" spans="2:19" x14ac:dyDescent="0.3">
      <c r="B105" s="120" t="str">
        <f t="shared" si="18"/>
        <v xml:space="preserve">MBIS5019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9"/>
        <v/>
      </c>
      <c r="N105" s="20" t="str">
        <f t="shared" si="20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21"/>
        <v/>
      </c>
      <c r="S105" s="5"/>
    </row>
    <row r="106" spans="2:19" x14ac:dyDescent="0.3">
      <c r="B106" s="120" t="str">
        <f t="shared" si="18"/>
        <v xml:space="preserve">MBIS5019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9"/>
        <v/>
      </c>
      <c r="N106" s="20" t="str">
        <f t="shared" si="20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21"/>
        <v/>
      </c>
      <c r="S106" s="5"/>
    </row>
    <row r="107" spans="2:19" x14ac:dyDescent="0.3">
      <c r="B107" s="120" t="str">
        <f t="shared" si="18"/>
        <v xml:space="preserve">MBIS5019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9"/>
        <v/>
      </c>
      <c r="N107" s="20" t="str">
        <f t="shared" si="20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21"/>
        <v/>
      </c>
      <c r="S107" s="5"/>
    </row>
    <row r="108" spans="2:19" x14ac:dyDescent="0.3">
      <c r="B108" s="120" t="str">
        <f t="shared" si="18"/>
        <v xml:space="preserve">MBIS5019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9"/>
        <v/>
      </c>
      <c r="N108" s="20" t="str">
        <f t="shared" si="20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21"/>
        <v/>
      </c>
      <c r="S108" s="5"/>
    </row>
    <row r="109" spans="2:19" x14ac:dyDescent="0.3">
      <c r="B109" s="120" t="str">
        <f t="shared" si="18"/>
        <v xml:space="preserve">MBIS5019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9"/>
        <v/>
      </c>
      <c r="N109" s="20" t="str">
        <f t="shared" si="20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21"/>
        <v/>
      </c>
      <c r="S109" s="5"/>
    </row>
    <row r="110" spans="2:19" x14ac:dyDescent="0.3">
      <c r="B110" s="120" t="str">
        <f t="shared" si="18"/>
        <v xml:space="preserve">MBIS5019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9"/>
        <v/>
      </c>
      <c r="N110" s="20" t="str">
        <f t="shared" si="20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21"/>
        <v/>
      </c>
      <c r="S110" s="5"/>
    </row>
    <row r="111" spans="2:19" x14ac:dyDescent="0.3">
      <c r="B111" s="120" t="str">
        <f t="shared" si="18"/>
        <v xml:space="preserve">MBIS5019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9"/>
        <v/>
      </c>
      <c r="N111" s="20" t="str">
        <f t="shared" si="20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21"/>
        <v/>
      </c>
      <c r="S111" s="5"/>
    </row>
    <row r="112" spans="2:19" x14ac:dyDescent="0.3">
      <c r="B112" s="120" t="str">
        <f t="shared" si="18"/>
        <v xml:space="preserve">MBIS5019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9"/>
        <v/>
      </c>
      <c r="N112" s="20" t="str">
        <f t="shared" si="20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21"/>
        <v/>
      </c>
      <c r="S112" s="5"/>
    </row>
    <row r="113" spans="2:31" x14ac:dyDescent="0.3">
      <c r="B113" s="120" t="str">
        <f t="shared" si="18"/>
        <v xml:space="preserve">MBIS5019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9"/>
        <v/>
      </c>
      <c r="N113" s="20" t="str">
        <f t="shared" si="20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21"/>
        <v/>
      </c>
      <c r="S113" s="5"/>
    </row>
    <row r="114" spans="2:31" x14ac:dyDescent="0.3">
      <c r="B114" s="120" t="str">
        <f t="shared" si="18"/>
        <v xml:space="preserve">MBIS5019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9"/>
        <v/>
      </c>
      <c r="N114" s="20" t="str">
        <f t="shared" si="20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21"/>
        <v/>
      </c>
      <c r="S114" s="5"/>
    </row>
    <row r="115" spans="2:31" x14ac:dyDescent="0.3">
      <c r="B115" s="120" t="str">
        <f t="shared" si="18"/>
        <v xml:space="preserve">MBIS5019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9"/>
        <v/>
      </c>
      <c r="N115" s="20" t="str">
        <f t="shared" si="20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21"/>
        <v/>
      </c>
      <c r="S115" s="5"/>
    </row>
    <row r="116" spans="2:31" x14ac:dyDescent="0.3">
      <c r="B116" s="120" t="str">
        <f t="shared" si="18"/>
        <v xml:space="preserve">MBIS5019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9"/>
        <v/>
      </c>
      <c r="N116" s="20" t="str">
        <f t="shared" si="20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21"/>
        <v/>
      </c>
      <c r="S116" s="5"/>
    </row>
    <row r="117" spans="2:31" x14ac:dyDescent="0.3">
      <c r="B117" s="120" t="str">
        <f t="shared" si="18"/>
        <v xml:space="preserve">MBIS5019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9"/>
        <v/>
      </c>
      <c r="N117" s="20" t="str">
        <f t="shared" si="20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21"/>
        <v/>
      </c>
      <c r="S117" s="5"/>
    </row>
    <row r="118" spans="2:31" x14ac:dyDescent="0.3">
      <c r="B118" s="120" t="str">
        <f t="shared" si="18"/>
        <v xml:space="preserve">MBIS5019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9"/>
        <v/>
      </c>
      <c r="N118" s="20" t="str">
        <f t="shared" si="20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21"/>
        <v/>
      </c>
      <c r="S118" s="5"/>
    </row>
    <row r="119" spans="2:31" x14ac:dyDescent="0.3">
      <c r="B119" s="120" t="str">
        <f t="shared" si="18"/>
        <v xml:space="preserve">MBIS5019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9"/>
        <v/>
      </c>
      <c r="N119" s="20" t="str">
        <f t="shared" si="20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21"/>
        <v/>
      </c>
      <c r="S119" s="5"/>
    </row>
    <row r="120" spans="2:31" x14ac:dyDescent="0.3">
      <c r="B120" s="120" t="str">
        <f t="shared" si="18"/>
        <v xml:space="preserve">MBIS5019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9"/>
        <v/>
      </c>
      <c r="N120" s="20" t="str">
        <f t="shared" si="20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21"/>
        <v/>
      </c>
      <c r="S120" s="5"/>
    </row>
    <row r="121" spans="2:31" x14ac:dyDescent="0.3">
      <c r="B121" s="120" t="str">
        <f t="shared" si="18"/>
        <v xml:space="preserve">MBIS5019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9"/>
        <v/>
      </c>
      <c r="N121" s="20" t="str">
        <f t="shared" si="20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21"/>
        <v/>
      </c>
      <c r="S121" s="5"/>
    </row>
    <row r="122" spans="2:31" x14ac:dyDescent="0.3">
      <c r="B122" s="120" t="str">
        <f t="shared" si="18"/>
        <v xml:space="preserve">MBIS5019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9"/>
        <v/>
      </c>
      <c r="N122" s="20" t="str">
        <f t="shared" si="20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21"/>
        <v/>
      </c>
      <c r="S122" s="5"/>
    </row>
    <row r="123" spans="2:31" x14ac:dyDescent="0.3">
      <c r="B123" s="120" t="str">
        <f t="shared" si="18"/>
        <v xml:space="preserve">MBIS5019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9"/>
        <v/>
      </c>
      <c r="N123" s="20" t="str">
        <f t="shared" si="20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21"/>
        <v/>
      </c>
      <c r="S123" s="5"/>
    </row>
    <row r="124" spans="2:31" x14ac:dyDescent="0.3">
      <c r="B124" s="120" t="str">
        <f t="shared" si="18"/>
        <v xml:space="preserve">MBIS5019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9"/>
        <v/>
      </c>
      <c r="N124" s="20" t="str">
        <f t="shared" si="20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21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8"/>
        <v xml:space="preserve">MBIS5019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9"/>
        <v/>
      </c>
      <c r="N125" s="20" t="str">
        <f t="shared" si="20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21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8"/>
        <v xml:space="preserve">MBIS5019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9"/>
        <v/>
      </c>
      <c r="N126" s="20" t="str">
        <f t="shared" si="20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21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8"/>
        <v xml:space="preserve">MBIS5019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9"/>
        <v/>
      </c>
      <c r="N127" s="20" t="str">
        <f t="shared" si="20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21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8"/>
        <v xml:space="preserve">MBIS5019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9"/>
        <v/>
      </c>
      <c r="N128" s="20" t="str">
        <f t="shared" si="20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21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8"/>
        <v xml:space="preserve">MBIS5019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9"/>
        <v/>
      </c>
      <c r="N129" s="20" t="str">
        <f t="shared" si="20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21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8"/>
        <v xml:space="preserve">MBIS5019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9"/>
        <v/>
      </c>
      <c r="N130" s="73" t="str">
        <f t="shared" si="20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21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8"/>
        <v xml:space="preserve">MBIS5019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9"/>
        <v/>
      </c>
      <c r="N131" s="20" t="str">
        <f t="shared" si="20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21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8"/>
        <v xml:space="preserve">MBIS5019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9"/>
        <v/>
      </c>
      <c r="N132" s="20" t="str">
        <f t="shared" si="20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21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8"/>
        <v xml:space="preserve">MBIS5019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9"/>
        <v/>
      </c>
      <c r="N133" s="20" t="str">
        <f t="shared" si="20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21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8"/>
        <v xml:space="preserve">MBIS5019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9"/>
        <v/>
      </c>
      <c r="N134" s="20" t="str">
        <f t="shared" si="20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21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8"/>
        <v xml:space="preserve">MBIS5019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9"/>
        <v/>
      </c>
      <c r="N135" s="20" t="str">
        <f t="shared" si="20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21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8"/>
        <v xml:space="preserve">MBIS5019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9"/>
        <v/>
      </c>
      <c r="N136" s="20" t="str">
        <f t="shared" si="20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21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8"/>
        <v xml:space="preserve">MBIS5019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9"/>
        <v/>
      </c>
      <c r="N137" s="20" t="str">
        <f t="shared" si="20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21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8"/>
        <v xml:space="preserve">MBIS5019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9"/>
        <v/>
      </c>
      <c r="N138" s="20" t="str">
        <f t="shared" si="20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21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8"/>
        <v xml:space="preserve">MBIS5019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9"/>
        <v/>
      </c>
      <c r="N139" s="20" t="str">
        <f t="shared" si="20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21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8"/>
        <v xml:space="preserve">MBIS5019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9"/>
        <v/>
      </c>
      <c r="N140" s="20" t="str">
        <f t="shared" si="20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21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8"/>
        <v xml:space="preserve">MBIS5019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9"/>
        <v/>
      </c>
      <c r="N141" s="20" t="str">
        <f t="shared" si="20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21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8"/>
        <v xml:space="preserve">MBIS5019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9"/>
        <v/>
      </c>
      <c r="N142" s="20" t="str">
        <f t="shared" si="20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21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8"/>
        <v xml:space="preserve">MBIS5019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9"/>
        <v/>
      </c>
      <c r="N143" s="20" t="str">
        <f t="shared" si="20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21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8"/>
        <v xml:space="preserve">MBIS5019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9"/>
        <v/>
      </c>
      <c r="N144" s="20" t="str">
        <f t="shared" si="20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21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8"/>
        <v xml:space="preserve">MBIS5019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9"/>
        <v/>
      </c>
      <c r="N145" s="20" t="str">
        <f t="shared" si="20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21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8"/>
        <v xml:space="preserve">MBIS5019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9"/>
        <v/>
      </c>
      <c r="N146" s="20" t="str">
        <f t="shared" si="20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21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8"/>
        <v xml:space="preserve">MBIS5019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9"/>
        <v/>
      </c>
      <c r="N147" s="20" t="str">
        <f t="shared" si="20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21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8"/>
        <v xml:space="preserve">MBIS5019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9"/>
        <v/>
      </c>
      <c r="N148" s="20" t="str">
        <f t="shared" si="20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21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8"/>
        <v xml:space="preserve">MBIS5019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9"/>
        <v/>
      </c>
      <c r="N149" s="20" t="str">
        <f t="shared" si="20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21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8"/>
        <v xml:space="preserve">MBIS5019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9"/>
        <v/>
      </c>
      <c r="N150" s="20" t="str">
        <f t="shared" si="20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21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2">E$8&amp;" "&amp;G151</f>
        <v xml:space="preserve">MBIS5019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3">IF(G151="","",SUM(H151:L151))</f>
        <v/>
      </c>
      <c r="N151" s="20" t="str">
        <f t="shared" ref="N151:N214" si="24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5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2"/>
        <v xml:space="preserve">MBIS5019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3"/>
        <v/>
      </c>
      <c r="N152" s="20" t="str">
        <f t="shared" si="24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5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2"/>
        <v xml:space="preserve">MBIS5019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3"/>
        <v/>
      </c>
      <c r="N153" s="20" t="str">
        <f t="shared" si="24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5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2"/>
        <v xml:space="preserve">MBIS5019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3"/>
        <v/>
      </c>
      <c r="N154" s="20" t="str">
        <f t="shared" si="24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5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2"/>
        <v xml:space="preserve">MBIS5019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3"/>
        <v/>
      </c>
      <c r="N155" s="20" t="str">
        <f t="shared" si="24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5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2"/>
        <v xml:space="preserve">MBIS5019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3"/>
        <v/>
      </c>
      <c r="N156" s="20" t="str">
        <f t="shared" si="24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5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2"/>
        <v xml:space="preserve">MBIS5019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3"/>
        <v/>
      </c>
      <c r="N157" s="20" t="str">
        <f t="shared" si="24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5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2"/>
        <v xml:space="preserve">MBIS5019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3"/>
        <v/>
      </c>
      <c r="N158" s="20" t="str">
        <f t="shared" si="24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5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2"/>
        <v xml:space="preserve">MBIS5019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3"/>
        <v/>
      </c>
      <c r="N159" s="20" t="str">
        <f t="shared" si="24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5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2"/>
        <v xml:space="preserve">MBIS5019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3"/>
        <v/>
      </c>
      <c r="N160" s="20" t="str">
        <f t="shared" si="24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5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2"/>
        <v xml:space="preserve">MBIS5019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3"/>
        <v/>
      </c>
      <c r="N161" s="20" t="str">
        <f t="shared" si="24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5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2"/>
        <v xml:space="preserve">MBIS5019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3"/>
        <v/>
      </c>
      <c r="N162" s="20" t="str">
        <f t="shared" si="24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5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2"/>
        <v xml:space="preserve">MBIS5019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3"/>
        <v/>
      </c>
      <c r="N163" s="20" t="str">
        <f t="shared" si="24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5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2"/>
        <v xml:space="preserve">MBIS5019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3"/>
        <v/>
      </c>
      <c r="N164" s="20" t="str">
        <f t="shared" si="24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5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2"/>
        <v xml:space="preserve">MBIS5019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3"/>
        <v/>
      </c>
      <c r="N165" s="20" t="str">
        <f t="shared" si="24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5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2"/>
        <v xml:space="preserve">MBIS5019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3"/>
        <v/>
      </c>
      <c r="N166" s="20" t="str">
        <f t="shared" si="24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5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2"/>
        <v xml:space="preserve">MBIS5019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3"/>
        <v/>
      </c>
      <c r="N167" s="20" t="str">
        <f t="shared" si="24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5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2"/>
        <v xml:space="preserve">MBIS5019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3"/>
        <v/>
      </c>
      <c r="N168" s="20" t="str">
        <f t="shared" si="24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5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2"/>
        <v xml:space="preserve">MBIS5019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3"/>
        <v/>
      </c>
      <c r="N169" s="20" t="str">
        <f t="shared" si="24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5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2"/>
        <v xml:space="preserve">MBIS5019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3"/>
        <v/>
      </c>
      <c r="N170" s="20" t="str">
        <f t="shared" si="24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5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2"/>
        <v xml:space="preserve">MBIS5019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3"/>
        <v/>
      </c>
      <c r="N171" s="20" t="str">
        <f t="shared" si="24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5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2"/>
        <v xml:space="preserve">MBIS5019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3"/>
        <v/>
      </c>
      <c r="N172" s="20" t="str">
        <f t="shared" si="24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5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2"/>
        <v xml:space="preserve">MBIS5019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3"/>
        <v/>
      </c>
      <c r="N173" s="20" t="str">
        <f t="shared" si="24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5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2"/>
        <v xml:space="preserve">MBIS5019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3"/>
        <v/>
      </c>
      <c r="N174" s="20" t="str">
        <f t="shared" si="24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5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2"/>
        <v xml:space="preserve">MBIS5019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3"/>
        <v/>
      </c>
      <c r="N175" s="20" t="str">
        <f t="shared" si="24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5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2"/>
        <v xml:space="preserve">MBIS5019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3"/>
        <v/>
      </c>
      <c r="N176" s="20" t="str">
        <f t="shared" si="24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5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2"/>
        <v xml:space="preserve">MBIS5019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3"/>
        <v/>
      </c>
      <c r="N177" s="20" t="str">
        <f t="shared" si="24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5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2"/>
        <v xml:space="preserve">MBIS5019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3"/>
        <v/>
      </c>
      <c r="N178" s="20" t="str">
        <f t="shared" si="24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5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2"/>
        <v xml:space="preserve">MBIS5019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3"/>
        <v/>
      </c>
      <c r="N179" s="20" t="str">
        <f t="shared" si="24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5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2"/>
        <v xml:space="preserve">MBIS5019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3"/>
        <v/>
      </c>
      <c r="N180" s="20" t="str">
        <f t="shared" si="24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5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2"/>
        <v xml:space="preserve">MBIS5019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3"/>
        <v/>
      </c>
      <c r="N181" s="20" t="str">
        <f t="shared" si="24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5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2"/>
        <v xml:space="preserve">MBIS5019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3"/>
        <v/>
      </c>
      <c r="N182" s="20" t="str">
        <f t="shared" si="24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5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2"/>
        <v xml:space="preserve">MBIS5019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3"/>
        <v/>
      </c>
      <c r="N183" s="20" t="str">
        <f t="shared" si="24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5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2"/>
        <v xml:space="preserve">MBIS5019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3"/>
        <v/>
      </c>
      <c r="N184" s="20" t="str">
        <f t="shared" si="24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5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2"/>
        <v xml:space="preserve">MBIS5019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3"/>
        <v/>
      </c>
      <c r="N185" s="20" t="str">
        <f t="shared" si="24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5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2"/>
        <v xml:space="preserve">MBIS5019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3"/>
        <v/>
      </c>
      <c r="N186" s="20" t="str">
        <f t="shared" si="24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5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2"/>
        <v xml:space="preserve">MBIS5019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3"/>
        <v/>
      </c>
      <c r="N187" s="20" t="str">
        <f t="shared" si="24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5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2"/>
        <v xml:space="preserve">MBIS5019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3"/>
        <v/>
      </c>
      <c r="N188" s="20" t="str">
        <f t="shared" si="24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5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2"/>
        <v xml:space="preserve">MBIS5019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3"/>
        <v/>
      </c>
      <c r="N189" s="20" t="str">
        <f t="shared" si="24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5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2"/>
        <v xml:space="preserve">MBIS5019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3"/>
        <v/>
      </c>
      <c r="N190" s="20" t="str">
        <f t="shared" si="24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5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2"/>
        <v xml:space="preserve">MBIS5019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3"/>
        <v/>
      </c>
      <c r="N191" s="20" t="str">
        <f t="shared" si="24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5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2"/>
        <v xml:space="preserve">MBIS5019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3"/>
        <v/>
      </c>
      <c r="N192" s="20" t="str">
        <f t="shared" si="24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5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2"/>
        <v xml:space="preserve">MBIS5019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3"/>
        <v/>
      </c>
      <c r="N193" s="20" t="str">
        <f t="shared" si="24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5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2"/>
        <v xml:space="preserve">MBIS5019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3"/>
        <v/>
      </c>
      <c r="N194" s="20" t="str">
        <f t="shared" si="24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5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2"/>
        <v xml:space="preserve">MBIS5019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3"/>
        <v/>
      </c>
      <c r="N195" s="20" t="str">
        <f t="shared" si="24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5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2"/>
        <v xml:space="preserve">MBIS5019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3"/>
        <v/>
      </c>
      <c r="N196" s="20" t="str">
        <f t="shared" si="24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5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2"/>
        <v xml:space="preserve">MBIS5019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3"/>
        <v/>
      </c>
      <c r="N197" s="20" t="str">
        <f t="shared" si="24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5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2"/>
        <v xml:space="preserve">MBIS5019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3"/>
        <v/>
      </c>
      <c r="N198" s="20" t="str">
        <f t="shared" si="24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5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2"/>
        <v xml:space="preserve">MBIS5019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3"/>
        <v/>
      </c>
      <c r="N199" s="20" t="str">
        <f t="shared" si="24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5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2"/>
        <v xml:space="preserve">MBIS5019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3"/>
        <v/>
      </c>
      <c r="N200" s="20" t="str">
        <f t="shared" si="24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5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2"/>
        <v xml:space="preserve">MBIS5019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3"/>
        <v/>
      </c>
      <c r="N201" s="20" t="str">
        <f t="shared" si="24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5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2"/>
        <v xml:space="preserve">MBIS5019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3"/>
        <v/>
      </c>
      <c r="N202" s="20" t="str">
        <f t="shared" si="24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5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2"/>
        <v xml:space="preserve">MBIS5019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3"/>
        <v/>
      </c>
      <c r="N203" s="20" t="str">
        <f t="shared" si="24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5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2"/>
        <v xml:space="preserve">MBIS5019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3"/>
        <v/>
      </c>
      <c r="N204" s="20" t="str">
        <f t="shared" si="24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5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2"/>
        <v xml:space="preserve">MBIS5019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3"/>
        <v/>
      </c>
      <c r="N205" s="20" t="str">
        <f t="shared" si="24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5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2"/>
        <v xml:space="preserve">MBIS5019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3"/>
        <v/>
      </c>
      <c r="N206" s="20" t="str">
        <f t="shared" si="24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5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2"/>
        <v xml:space="preserve">MBIS5019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3"/>
        <v/>
      </c>
      <c r="N207" s="20" t="str">
        <f t="shared" si="24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5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2"/>
        <v xml:space="preserve">MBIS5019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3"/>
        <v/>
      </c>
      <c r="N208" s="73" t="str">
        <f t="shared" si="24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5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2"/>
        <v xml:space="preserve">MBIS5019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3"/>
        <v/>
      </c>
      <c r="N209" s="20" t="str">
        <f t="shared" si="24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5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2"/>
        <v xml:space="preserve">MBIS5019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3"/>
        <v/>
      </c>
      <c r="N210" s="20" t="str">
        <f t="shared" si="24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5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2"/>
        <v xml:space="preserve">MBIS5019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3"/>
        <v/>
      </c>
      <c r="N211" s="20" t="str">
        <f t="shared" si="24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5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2"/>
        <v xml:space="preserve">MBIS5019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3"/>
        <v/>
      </c>
      <c r="N212" s="20" t="str">
        <f t="shared" si="24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5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2"/>
        <v xml:space="preserve">MBIS5019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3"/>
        <v/>
      </c>
      <c r="N213" s="20" t="str">
        <f t="shared" si="24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5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6">E$8&amp;" "&amp;G214</f>
        <v xml:space="preserve">MBIS5019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3"/>
        <v/>
      </c>
      <c r="N214" s="20" t="str">
        <f t="shared" si="24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5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6"/>
        <v xml:space="preserve">MBIS5019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7">IF(G215="","",SUM(H215:L215))</f>
        <v/>
      </c>
      <c r="N215" s="20" t="str">
        <f t="shared" ref="N215:N275" si="28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9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6"/>
        <v xml:space="preserve">MBIS5019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7"/>
        <v/>
      </c>
      <c r="N216" s="20" t="str">
        <f t="shared" si="28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9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6"/>
        <v xml:space="preserve">MBIS5019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7"/>
        <v/>
      </c>
      <c r="N217" s="20" t="str">
        <f t="shared" si="28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9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6"/>
        <v xml:space="preserve">MBIS5019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7"/>
        <v/>
      </c>
      <c r="N218" s="20" t="str">
        <f t="shared" si="28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9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6"/>
        <v xml:space="preserve">MBIS5019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7"/>
        <v/>
      </c>
      <c r="N219" s="20" t="str">
        <f t="shared" si="28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9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6"/>
        <v xml:space="preserve">MBIS5019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7"/>
        <v/>
      </c>
      <c r="N220" s="20" t="str">
        <f t="shared" si="28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9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6"/>
        <v xml:space="preserve">MBIS5019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7"/>
        <v/>
      </c>
      <c r="N221" s="20" t="str">
        <f t="shared" si="28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9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6"/>
        <v xml:space="preserve">MBIS5019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7"/>
        <v/>
      </c>
      <c r="N222" s="73" t="str">
        <f t="shared" si="28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9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6"/>
        <v xml:space="preserve">MBIS5019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7"/>
        <v/>
      </c>
      <c r="N223" s="73" t="str">
        <f t="shared" si="28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9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6"/>
        <v xml:space="preserve">MBIS5019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7"/>
        <v/>
      </c>
      <c r="N224" s="20" t="str">
        <f t="shared" si="28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9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6"/>
        <v xml:space="preserve">MBIS5019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7"/>
        <v/>
      </c>
      <c r="N225" s="20" t="str">
        <f t="shared" si="28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9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6"/>
        <v xml:space="preserve">MBIS5019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7"/>
        <v/>
      </c>
      <c r="N226" s="20" t="str">
        <f t="shared" si="28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9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6"/>
        <v xml:space="preserve">MBIS5019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7"/>
        <v/>
      </c>
      <c r="N227" s="20" t="str">
        <f t="shared" si="28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9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6"/>
        <v xml:space="preserve">MBIS5019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7"/>
        <v/>
      </c>
      <c r="N228" s="20" t="str">
        <f t="shared" si="28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9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6"/>
        <v xml:space="preserve">MBIS5019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7"/>
        <v/>
      </c>
      <c r="N229" s="20" t="str">
        <f t="shared" si="28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9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6"/>
        <v xml:space="preserve">MBIS5019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7"/>
        <v/>
      </c>
      <c r="N230" s="20" t="str">
        <f t="shared" si="28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9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6"/>
        <v xml:space="preserve">MBIS5019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7"/>
        <v/>
      </c>
      <c r="N231" s="20" t="str">
        <f t="shared" si="28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9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6"/>
        <v xml:space="preserve">MBIS5019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7"/>
        <v/>
      </c>
      <c r="N232" s="20" t="str">
        <f t="shared" si="28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9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6"/>
        <v xml:space="preserve">MBIS5019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7"/>
        <v/>
      </c>
      <c r="N233" s="20" t="str">
        <f t="shared" si="28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9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6"/>
        <v xml:space="preserve">MBIS5019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7"/>
        <v/>
      </c>
      <c r="N234" s="20" t="str">
        <f t="shared" si="28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9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6"/>
        <v xml:space="preserve">MBIS5019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7"/>
        <v/>
      </c>
      <c r="N235" s="20" t="str">
        <f t="shared" si="28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9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6"/>
        <v xml:space="preserve">MBIS5019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7"/>
        <v/>
      </c>
      <c r="N236" s="20" t="str">
        <f t="shared" si="28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9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6"/>
        <v xml:space="preserve">MBIS5019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7"/>
        <v/>
      </c>
      <c r="N237" s="73" t="str">
        <f t="shared" si="28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9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6"/>
        <v xml:space="preserve">MBIS5019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7"/>
        <v/>
      </c>
      <c r="N238" s="20" t="str">
        <f t="shared" si="28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9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6"/>
        <v xml:space="preserve">MBIS5019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7"/>
        <v/>
      </c>
      <c r="N239" s="20" t="str">
        <f t="shared" si="28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9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6"/>
        <v xml:space="preserve">MBIS5019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7"/>
        <v/>
      </c>
      <c r="N240" s="20" t="str">
        <f t="shared" si="28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9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6"/>
        <v xml:space="preserve">MBIS5019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7"/>
        <v/>
      </c>
      <c r="N241" s="20" t="str">
        <f t="shared" si="28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9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6"/>
        <v xml:space="preserve">MBIS5019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7"/>
        <v/>
      </c>
      <c r="N242" s="20" t="str">
        <f t="shared" si="28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9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6"/>
        <v xml:space="preserve">MBIS5019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7"/>
        <v/>
      </c>
      <c r="N243" s="20" t="str">
        <f t="shared" si="28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9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6"/>
        <v xml:space="preserve">MBIS5019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7"/>
        <v/>
      </c>
      <c r="N244" s="20" t="str">
        <f t="shared" si="28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9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6"/>
        <v xml:space="preserve">MBIS5019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7"/>
        <v/>
      </c>
      <c r="N245" s="20" t="str">
        <f t="shared" si="28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9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6"/>
        <v xml:space="preserve">MBIS5019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7"/>
        <v/>
      </c>
      <c r="N246" s="20" t="str">
        <f t="shared" si="28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9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6"/>
        <v xml:space="preserve">MBIS5019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7"/>
        <v/>
      </c>
      <c r="N247" s="20" t="str">
        <f t="shared" si="28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9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6"/>
        <v xml:space="preserve">MBIS5019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7"/>
        <v/>
      </c>
      <c r="N248" s="20" t="str">
        <f t="shared" si="28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9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6"/>
        <v xml:space="preserve">MBIS5019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7"/>
        <v/>
      </c>
      <c r="N249" s="20" t="str">
        <f t="shared" si="28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9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6"/>
        <v xml:space="preserve">MBIS5019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7"/>
        <v/>
      </c>
      <c r="N250" s="20" t="str">
        <f t="shared" si="28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9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6"/>
        <v xml:space="preserve">MBIS5019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7"/>
        <v/>
      </c>
      <c r="N251" s="20" t="str">
        <f t="shared" si="28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9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6"/>
        <v xml:space="preserve">MBIS5019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7"/>
        <v/>
      </c>
      <c r="N252" s="20" t="str">
        <f t="shared" si="28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9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6"/>
        <v xml:space="preserve">MBIS5019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7"/>
        <v/>
      </c>
      <c r="N253" s="20" t="str">
        <f t="shared" si="28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9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6"/>
        <v xml:space="preserve">MBIS5019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7"/>
        <v/>
      </c>
      <c r="N254" s="20" t="str">
        <f t="shared" si="28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9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6"/>
        <v xml:space="preserve">MBIS5019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7"/>
        <v/>
      </c>
      <c r="N255" s="20" t="str">
        <f t="shared" si="28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9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6"/>
        <v xml:space="preserve">MBIS5019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7"/>
        <v/>
      </c>
      <c r="N256" s="20" t="str">
        <f t="shared" si="28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9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6"/>
        <v xml:space="preserve">MBIS5019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7"/>
        <v/>
      </c>
      <c r="N257" s="20" t="str">
        <f t="shared" si="28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9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6"/>
        <v xml:space="preserve">MBIS5019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7"/>
        <v/>
      </c>
      <c r="N258" s="20" t="str">
        <f t="shared" si="28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9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6"/>
        <v xml:space="preserve">MBIS5019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7"/>
        <v/>
      </c>
      <c r="N259" s="20" t="str">
        <f t="shared" si="28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9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6"/>
        <v xml:space="preserve">MBIS5019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7"/>
        <v/>
      </c>
      <c r="N260" s="20" t="str">
        <f t="shared" si="28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9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6"/>
        <v xml:space="preserve">MBIS5019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7"/>
        <v/>
      </c>
      <c r="N261" s="20" t="str">
        <f t="shared" si="28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9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6"/>
        <v xml:space="preserve">MBIS5019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7"/>
        <v/>
      </c>
      <c r="N262" s="20" t="str">
        <f t="shared" si="28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9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6"/>
        <v xml:space="preserve">MBIS5019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7"/>
        <v/>
      </c>
      <c r="N263" s="20" t="str">
        <f t="shared" si="28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9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6"/>
        <v xml:space="preserve">MBIS5019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7"/>
        <v/>
      </c>
      <c r="N264" s="20" t="str">
        <f t="shared" si="28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9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6"/>
        <v xml:space="preserve">MBIS5019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7"/>
        <v/>
      </c>
      <c r="N265" s="20" t="str">
        <f t="shared" si="28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9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6"/>
        <v xml:space="preserve">MBIS5019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7"/>
        <v/>
      </c>
      <c r="N266" s="20" t="str">
        <f t="shared" si="28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9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6"/>
        <v xml:space="preserve">MBIS5019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7"/>
        <v/>
      </c>
      <c r="N267" s="20" t="str">
        <f t="shared" si="28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9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6"/>
        <v xml:space="preserve">MBIS5019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7"/>
        <v/>
      </c>
      <c r="N268" s="20" t="str">
        <f t="shared" si="28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9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6"/>
        <v xml:space="preserve">MBIS5019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7"/>
        <v/>
      </c>
      <c r="N269" s="20" t="str">
        <f t="shared" si="28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9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6"/>
        <v xml:space="preserve">MBIS5019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7"/>
        <v/>
      </c>
      <c r="N270" s="20" t="str">
        <f t="shared" si="28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9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6"/>
        <v xml:space="preserve">MBIS5019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7"/>
        <v/>
      </c>
      <c r="N271" s="20" t="str">
        <f t="shared" si="28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9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6"/>
        <v xml:space="preserve">MBIS5019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7"/>
        <v/>
      </c>
      <c r="N272" s="20" t="str">
        <f t="shared" si="28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9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6"/>
        <v xml:space="preserve">MBIS5019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7"/>
        <v/>
      </c>
      <c r="N273" s="20" t="str">
        <f t="shared" si="28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9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6"/>
        <v xml:space="preserve">MBIS5019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7"/>
        <v/>
      </c>
      <c r="N274" s="20" t="str">
        <f t="shared" si="28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9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6"/>
        <v xml:space="preserve">MBIS5019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7"/>
        <v/>
      </c>
      <c r="N275" s="20" t="str">
        <f t="shared" si="28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9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6"/>
        <v xml:space="preserve">MBIS5019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30">IF(G276="","",SUM(H276:L276))</f>
        <v/>
      </c>
      <c r="N276" s="20" t="str">
        <f t="shared" ref="N276" si="31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2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3">E$8&amp;" "&amp;G277</f>
        <v xml:space="preserve">MBIS5019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4">IF(G277="","",SUM(H277:L277))</f>
        <v/>
      </c>
      <c r="N277" s="20" t="str">
        <f t="shared" ref="N277:N340" si="35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6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3"/>
        <v xml:space="preserve">MBIS5019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4"/>
        <v/>
      </c>
      <c r="N278" s="20" t="str">
        <f t="shared" si="3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3"/>
        <v xml:space="preserve">MBIS5019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4"/>
        <v/>
      </c>
      <c r="N279" s="20" t="str">
        <f t="shared" si="35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6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3"/>
        <v xml:space="preserve">MBIS5019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4"/>
        <v/>
      </c>
      <c r="N280" s="20" t="str">
        <f t="shared" si="35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6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3"/>
        <v xml:space="preserve">MBIS5019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4"/>
        <v/>
      </c>
      <c r="N281" s="20" t="str">
        <f t="shared" si="35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6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3"/>
        <v xml:space="preserve">MBIS5019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4"/>
        <v/>
      </c>
      <c r="N282" s="20" t="str">
        <f t="shared" si="35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6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3"/>
        <v xml:space="preserve">MBIS5019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4"/>
        <v/>
      </c>
      <c r="N283" s="20" t="str">
        <f t="shared" si="35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6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3"/>
        <v xml:space="preserve">MBIS5019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4"/>
        <v/>
      </c>
      <c r="N284" s="20" t="str">
        <f t="shared" si="35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6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3"/>
        <v xml:space="preserve">MBIS5019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4"/>
        <v/>
      </c>
      <c r="N285" s="20" t="str">
        <f t="shared" si="35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6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3"/>
        <v xml:space="preserve">MBIS5019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4"/>
        <v/>
      </c>
      <c r="N286" s="20" t="str">
        <f t="shared" si="35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6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3"/>
        <v xml:space="preserve">MBIS5019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4"/>
        <v/>
      </c>
      <c r="N287" s="20" t="str">
        <f t="shared" si="35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6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3"/>
        <v xml:space="preserve">MBIS5019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4"/>
        <v/>
      </c>
      <c r="N288" s="20" t="str">
        <f t="shared" si="35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6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3"/>
        <v xml:space="preserve">MBIS5019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4"/>
        <v/>
      </c>
      <c r="N289" s="20" t="str">
        <f t="shared" si="35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6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3"/>
        <v xml:space="preserve">MBIS5019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4"/>
        <v/>
      </c>
      <c r="N290" s="20" t="str">
        <f t="shared" si="35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6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3"/>
        <v xml:space="preserve">MBIS5019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4"/>
        <v/>
      </c>
      <c r="N291" s="20" t="str">
        <f t="shared" si="35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6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3"/>
        <v xml:space="preserve">MBIS5019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4"/>
        <v/>
      </c>
      <c r="N292" s="20" t="str">
        <f t="shared" si="35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6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3"/>
        <v xml:space="preserve">MBIS5019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4"/>
        <v/>
      </c>
      <c r="N293" s="20" t="str">
        <f t="shared" si="35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6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3"/>
        <v xml:space="preserve">MBIS5019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4"/>
        <v/>
      </c>
      <c r="N294" s="20" t="str">
        <f t="shared" si="35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6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3"/>
        <v xml:space="preserve">MBIS5019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4"/>
        <v/>
      </c>
      <c r="N295" s="20" t="str">
        <f t="shared" si="35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6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3"/>
        <v xml:space="preserve">MBIS5019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4"/>
        <v/>
      </c>
      <c r="N296" s="20" t="str">
        <f t="shared" si="35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6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3"/>
        <v xml:space="preserve">MBIS5019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4"/>
        <v/>
      </c>
      <c r="N297" s="20" t="str">
        <f t="shared" si="35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6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3"/>
        <v xml:space="preserve">MBIS5019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4"/>
        <v/>
      </c>
      <c r="N298" s="20" t="str">
        <f t="shared" si="35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6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3"/>
        <v xml:space="preserve">MBIS5019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4"/>
        <v/>
      </c>
      <c r="N299" s="20" t="str">
        <f t="shared" si="35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6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3"/>
        <v xml:space="preserve">MBIS5019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4"/>
        <v/>
      </c>
      <c r="N300" s="20" t="str">
        <f t="shared" si="35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6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3"/>
        <v xml:space="preserve">MBIS5019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4"/>
        <v/>
      </c>
      <c r="N301" s="20" t="str">
        <f t="shared" si="35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6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3"/>
        <v xml:space="preserve">MBIS5019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4"/>
        <v/>
      </c>
      <c r="N302" s="20" t="str">
        <f t="shared" si="35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6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3"/>
        <v xml:space="preserve">MBIS5019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4"/>
        <v/>
      </c>
      <c r="N303" s="20" t="str">
        <f t="shared" si="35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6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3"/>
        <v xml:space="preserve">MBIS5019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4"/>
        <v/>
      </c>
      <c r="N304" s="20" t="str">
        <f t="shared" si="35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6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3"/>
        <v xml:space="preserve">MBIS5019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4"/>
        <v/>
      </c>
      <c r="N305" s="20" t="str">
        <f t="shared" si="35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6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3"/>
        <v xml:space="preserve">MBIS5019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4"/>
        <v/>
      </c>
      <c r="N306" s="20" t="str">
        <f t="shared" si="35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6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3"/>
        <v xml:space="preserve">MBIS5019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4"/>
        <v/>
      </c>
      <c r="N307" s="20" t="str">
        <f t="shared" si="35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6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3"/>
        <v xml:space="preserve">MBIS5019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4"/>
        <v/>
      </c>
      <c r="N308" s="20" t="str">
        <f t="shared" si="35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6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3"/>
        <v xml:space="preserve">MBIS5019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4"/>
        <v/>
      </c>
      <c r="N309" s="20" t="str">
        <f t="shared" si="35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6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3"/>
        <v xml:space="preserve">MBIS5019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4"/>
        <v/>
      </c>
      <c r="N310" s="20" t="str">
        <f t="shared" si="35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6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3"/>
        <v xml:space="preserve">MBIS5019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4"/>
        <v/>
      </c>
      <c r="N311" s="20" t="str">
        <f t="shared" si="35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6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3"/>
        <v xml:space="preserve">MBIS5019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4"/>
        <v/>
      </c>
      <c r="N312" s="20" t="str">
        <f t="shared" si="35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6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3"/>
        <v xml:space="preserve">MBIS5019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4"/>
        <v/>
      </c>
      <c r="N313" s="20" t="str">
        <f t="shared" si="35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6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3"/>
        <v xml:space="preserve">MBIS5019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4"/>
        <v/>
      </c>
      <c r="N314" s="20" t="str">
        <f t="shared" si="35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6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3"/>
        <v xml:space="preserve">MBIS5019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4"/>
        <v/>
      </c>
      <c r="N315" s="20" t="str">
        <f t="shared" si="35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6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3"/>
        <v xml:space="preserve">MBIS5019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4"/>
        <v/>
      </c>
      <c r="N316" s="20" t="str">
        <f t="shared" si="35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6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3"/>
        <v xml:space="preserve">MBIS5019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4"/>
        <v/>
      </c>
      <c r="N317" s="20" t="str">
        <f t="shared" si="35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6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3"/>
        <v xml:space="preserve">MBIS5019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4"/>
        <v/>
      </c>
      <c r="N318" s="20" t="str">
        <f t="shared" si="35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6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3"/>
        <v xml:space="preserve">MBIS5019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4"/>
        <v/>
      </c>
      <c r="N319" s="20" t="str">
        <f t="shared" si="35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6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3"/>
        <v xml:space="preserve">MBIS5019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4"/>
        <v/>
      </c>
      <c r="N320" s="20" t="str">
        <f t="shared" si="35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6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3"/>
        <v xml:space="preserve">MBIS5019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4"/>
        <v/>
      </c>
      <c r="N321" s="20" t="str">
        <f t="shared" si="35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6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3"/>
        <v xml:space="preserve">MBIS5019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4"/>
        <v/>
      </c>
      <c r="N322" s="20" t="str">
        <f t="shared" si="35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6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3"/>
        <v xml:space="preserve">MBIS5019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4"/>
        <v/>
      </c>
      <c r="N323" s="20" t="str">
        <f t="shared" si="35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6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3"/>
        <v xml:space="preserve">MBIS5019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4"/>
        <v/>
      </c>
      <c r="N324" s="20" t="str">
        <f t="shared" si="35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6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3"/>
        <v xml:space="preserve">MBIS5019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4"/>
        <v/>
      </c>
      <c r="N325" s="20" t="str">
        <f t="shared" si="35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6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3"/>
        <v xml:space="preserve">MBIS5019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4"/>
        <v/>
      </c>
      <c r="N326" s="20" t="str">
        <f t="shared" si="35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6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3"/>
        <v xml:space="preserve">MBIS5019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4"/>
        <v/>
      </c>
      <c r="N327" s="20" t="str">
        <f t="shared" si="35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6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3"/>
        <v xml:space="preserve">MBIS5019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4"/>
        <v/>
      </c>
      <c r="N328" s="20" t="str">
        <f t="shared" si="35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6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3"/>
        <v xml:space="preserve">MBIS5019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4"/>
        <v/>
      </c>
      <c r="N329" s="20" t="str">
        <f t="shared" si="35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6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3"/>
        <v xml:space="preserve">MBIS5019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4"/>
        <v/>
      </c>
      <c r="N330" s="20" t="str">
        <f t="shared" si="35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6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3"/>
        <v xml:space="preserve">MBIS5019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4"/>
        <v/>
      </c>
      <c r="N331" s="20" t="str">
        <f t="shared" si="35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6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3"/>
        <v xml:space="preserve">MBIS5019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4"/>
        <v/>
      </c>
      <c r="N332" s="20" t="str">
        <f t="shared" si="35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6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3"/>
        <v xml:space="preserve">MBIS5019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4"/>
        <v/>
      </c>
      <c r="N333" s="20" t="str">
        <f t="shared" si="35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6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3"/>
        <v xml:space="preserve">MBIS5019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4"/>
        <v/>
      </c>
      <c r="N334" s="20" t="str">
        <f t="shared" si="35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6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3"/>
        <v xml:space="preserve">MBIS5019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4"/>
        <v/>
      </c>
      <c r="N335" s="20" t="str">
        <f t="shared" si="35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6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3"/>
        <v xml:space="preserve">MBIS5019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4"/>
        <v/>
      </c>
      <c r="N336" s="20" t="str">
        <f t="shared" si="35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6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3"/>
        <v xml:space="preserve">MBIS5019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4"/>
        <v/>
      </c>
      <c r="N337" s="20" t="str">
        <f t="shared" si="35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6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3"/>
        <v xml:space="preserve">MBIS5019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4"/>
        <v/>
      </c>
      <c r="N338" s="20" t="str">
        <f t="shared" si="35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6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3"/>
        <v xml:space="preserve">MBIS5019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4"/>
        <v/>
      </c>
      <c r="N339" s="20" t="str">
        <f t="shared" si="35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6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3"/>
        <v xml:space="preserve">MBIS5019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4"/>
        <v/>
      </c>
      <c r="N340" s="20" t="str">
        <f t="shared" si="35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6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7">E$8&amp;" "&amp;G341</f>
        <v xml:space="preserve">MBIS5019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8">IF(G341="","",SUM(H341:L341))</f>
        <v/>
      </c>
      <c r="N341" s="20" t="str">
        <f t="shared" ref="N341:N404" si="39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40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7"/>
        <v xml:space="preserve">MBIS5019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8"/>
        <v/>
      </c>
      <c r="N342" s="20" t="str">
        <f t="shared" si="3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4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7"/>
        <v xml:space="preserve">MBIS5019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8"/>
        <v/>
      </c>
      <c r="N343" s="20" t="str">
        <f t="shared" si="39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40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7"/>
        <v xml:space="preserve">MBIS5019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8"/>
        <v/>
      </c>
      <c r="N344" s="20" t="str">
        <f t="shared" si="39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40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7"/>
        <v xml:space="preserve">MBIS5019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8"/>
        <v/>
      </c>
      <c r="N345" s="20" t="str">
        <f t="shared" si="39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40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7"/>
        <v xml:space="preserve">MBIS5019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8"/>
        <v/>
      </c>
      <c r="N346" s="20" t="str">
        <f t="shared" si="39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40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7"/>
        <v xml:space="preserve">MBIS5019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8"/>
        <v/>
      </c>
      <c r="N347" s="20" t="str">
        <f t="shared" si="39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40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7"/>
        <v xml:space="preserve">MBIS5019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8"/>
        <v/>
      </c>
      <c r="N348" s="20" t="str">
        <f t="shared" si="39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40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7"/>
        <v xml:space="preserve">MBIS5019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8"/>
        <v/>
      </c>
      <c r="N349" s="20" t="str">
        <f t="shared" si="39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40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7"/>
        <v xml:space="preserve">MBIS5019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8"/>
        <v/>
      </c>
      <c r="N350" s="20" t="str">
        <f t="shared" si="39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40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7"/>
        <v xml:space="preserve">MBIS5019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8"/>
        <v/>
      </c>
      <c r="N351" s="20" t="str">
        <f t="shared" si="39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40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7"/>
        <v xml:space="preserve">MBIS5019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8"/>
        <v/>
      </c>
      <c r="N352" s="20" t="str">
        <f t="shared" si="39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40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7"/>
        <v xml:space="preserve">MBIS5019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8"/>
        <v/>
      </c>
      <c r="N353" s="20" t="str">
        <f t="shared" si="39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40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7"/>
        <v xml:space="preserve">MBIS5019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8"/>
        <v/>
      </c>
      <c r="N354" s="20" t="str">
        <f t="shared" si="39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40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7"/>
        <v xml:space="preserve">MBIS5019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8"/>
        <v/>
      </c>
      <c r="N355" s="20" t="str">
        <f t="shared" si="39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40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7"/>
        <v xml:space="preserve">MBIS5019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8"/>
        <v/>
      </c>
      <c r="N356" s="20" t="str">
        <f t="shared" si="39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40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7"/>
        <v xml:space="preserve">MBIS5019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8"/>
        <v/>
      </c>
      <c r="N357" s="20" t="str">
        <f t="shared" si="39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40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7"/>
        <v xml:space="preserve">MBIS5019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8"/>
        <v/>
      </c>
      <c r="N358" s="20" t="str">
        <f t="shared" si="39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40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7"/>
        <v xml:space="preserve">MBIS5019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8"/>
        <v/>
      </c>
      <c r="N359" s="20" t="str">
        <f t="shared" si="39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40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7"/>
        <v xml:space="preserve">MBIS5019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8"/>
        <v/>
      </c>
      <c r="N360" s="20" t="str">
        <f t="shared" si="39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40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7"/>
        <v xml:space="preserve">MBIS5019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8"/>
        <v/>
      </c>
      <c r="N361" s="20" t="str">
        <f t="shared" si="39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40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7"/>
        <v xml:space="preserve">MBIS5019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8"/>
        <v/>
      </c>
      <c r="N362" s="20" t="str">
        <f t="shared" si="39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40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7"/>
        <v xml:space="preserve">MBIS5019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8"/>
        <v/>
      </c>
      <c r="N363" s="20" t="str">
        <f t="shared" si="39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40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7"/>
        <v xml:space="preserve">MBIS5019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8"/>
        <v/>
      </c>
      <c r="N364" s="20" t="str">
        <f t="shared" si="39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40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7"/>
        <v xml:space="preserve">MBIS5019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8"/>
        <v/>
      </c>
      <c r="N365" s="20" t="str">
        <f t="shared" si="39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40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7"/>
        <v xml:space="preserve">MBIS5019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8"/>
        <v/>
      </c>
      <c r="N366" s="20" t="str">
        <f t="shared" si="39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40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7"/>
        <v xml:space="preserve">MBIS5019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8"/>
        <v/>
      </c>
      <c r="N367" s="20" t="str">
        <f t="shared" si="39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40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7"/>
        <v xml:space="preserve">MBIS5019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8"/>
        <v/>
      </c>
      <c r="N368" s="20" t="str">
        <f t="shared" si="39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40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7"/>
        <v xml:space="preserve">MBIS5019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8"/>
        <v/>
      </c>
      <c r="N369" s="20" t="str">
        <f t="shared" si="39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40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7"/>
        <v xml:space="preserve">MBIS5019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8"/>
        <v/>
      </c>
      <c r="N370" s="20" t="str">
        <f t="shared" si="39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40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7"/>
        <v xml:space="preserve">MBIS5019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8"/>
        <v/>
      </c>
      <c r="N371" s="20" t="str">
        <f t="shared" si="39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40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7"/>
        <v xml:space="preserve">MBIS5019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8"/>
        <v/>
      </c>
      <c r="N372" s="20" t="str">
        <f t="shared" si="39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40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7"/>
        <v xml:space="preserve">MBIS5019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8"/>
        <v/>
      </c>
      <c r="N373" s="20" t="str">
        <f t="shared" si="39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40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7"/>
        <v xml:space="preserve">MBIS5019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8"/>
        <v/>
      </c>
      <c r="N374" s="20" t="str">
        <f t="shared" si="39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40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7"/>
        <v xml:space="preserve">MBIS5019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8"/>
        <v/>
      </c>
      <c r="N375" s="20" t="str">
        <f t="shared" si="39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40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7"/>
        <v xml:space="preserve">MBIS5019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8"/>
        <v/>
      </c>
      <c r="N376" s="20" t="str">
        <f t="shared" si="39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40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7"/>
        <v xml:space="preserve">MBIS5019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8"/>
        <v/>
      </c>
      <c r="N377" s="20" t="str">
        <f t="shared" si="39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40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7"/>
        <v xml:space="preserve">MBIS5019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8"/>
        <v/>
      </c>
      <c r="N378" s="20" t="str">
        <f t="shared" si="39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40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7"/>
        <v xml:space="preserve">MBIS5019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8"/>
        <v/>
      </c>
      <c r="N379" s="20" t="str">
        <f t="shared" si="39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40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7"/>
        <v xml:space="preserve">MBIS5019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8"/>
        <v/>
      </c>
      <c r="N380" s="20" t="str">
        <f t="shared" si="39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40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7"/>
        <v xml:space="preserve">MBIS5019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8"/>
        <v/>
      </c>
      <c r="N381" s="20" t="str">
        <f t="shared" si="39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40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7"/>
        <v xml:space="preserve">MBIS5019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8"/>
        <v/>
      </c>
      <c r="N382" s="20" t="str">
        <f t="shared" si="39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40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7"/>
        <v xml:space="preserve">MBIS5019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8"/>
        <v/>
      </c>
      <c r="N383" s="20" t="str">
        <f t="shared" si="39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40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7"/>
        <v xml:space="preserve">MBIS5019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8"/>
        <v/>
      </c>
      <c r="N384" s="20" t="str">
        <f t="shared" si="39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40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7"/>
        <v xml:space="preserve">MBIS5019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8"/>
        <v/>
      </c>
      <c r="N385" s="20" t="str">
        <f t="shared" si="39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40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7"/>
        <v xml:space="preserve">MBIS5019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8"/>
        <v/>
      </c>
      <c r="N386" s="20" t="str">
        <f t="shared" si="39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40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7"/>
        <v xml:space="preserve">MBIS5019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8"/>
        <v/>
      </c>
      <c r="N387" s="20" t="str">
        <f t="shared" si="39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40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7"/>
        <v xml:space="preserve">MBIS5019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8"/>
        <v/>
      </c>
      <c r="N388" s="20" t="str">
        <f t="shared" si="39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40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7"/>
        <v xml:space="preserve">MBIS5019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8"/>
        <v/>
      </c>
      <c r="N389" s="20" t="str">
        <f t="shared" si="39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40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7"/>
        <v xml:space="preserve">MBIS5019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8"/>
        <v/>
      </c>
      <c r="N390" s="20" t="str">
        <f t="shared" si="39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40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7"/>
        <v xml:space="preserve">MBIS5019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8"/>
        <v/>
      </c>
      <c r="N391" s="20" t="str">
        <f t="shared" si="39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40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7"/>
        <v xml:space="preserve">MBIS5019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8"/>
        <v/>
      </c>
      <c r="N392" s="20" t="str">
        <f t="shared" si="39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40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7"/>
        <v xml:space="preserve">MBIS5019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8"/>
        <v/>
      </c>
      <c r="N393" s="20" t="str">
        <f t="shared" si="39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40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7"/>
        <v xml:space="preserve">MBIS5019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8"/>
        <v/>
      </c>
      <c r="N394" s="20" t="str">
        <f t="shared" si="39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40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7"/>
        <v xml:space="preserve">MBIS5019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8"/>
        <v/>
      </c>
      <c r="N395" s="20" t="str">
        <f t="shared" si="39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40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7"/>
        <v xml:space="preserve">MBIS5019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8"/>
        <v/>
      </c>
      <c r="N396" s="20" t="str">
        <f t="shared" si="39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40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7"/>
        <v xml:space="preserve">MBIS5019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8"/>
        <v/>
      </c>
      <c r="N397" s="20" t="str">
        <f t="shared" si="39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40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7"/>
        <v xml:space="preserve">MBIS5019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8"/>
        <v/>
      </c>
      <c r="N398" s="20" t="str">
        <f t="shared" si="39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40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7"/>
        <v xml:space="preserve">MBIS5019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8"/>
        <v/>
      </c>
      <c r="N399" s="20" t="str">
        <f t="shared" si="39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40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7"/>
        <v xml:space="preserve">MBIS5019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8"/>
        <v/>
      </c>
      <c r="N400" s="20" t="str">
        <f t="shared" si="39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40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7"/>
        <v xml:space="preserve">MBIS5019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8"/>
        <v/>
      </c>
      <c r="N401" s="20" t="str">
        <f t="shared" si="39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40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7"/>
        <v xml:space="preserve">MBIS5019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8"/>
        <v/>
      </c>
      <c r="N402" s="20" t="str">
        <f t="shared" si="39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40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7"/>
        <v xml:space="preserve">MBIS5019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8"/>
        <v/>
      </c>
      <c r="N403" s="20" t="str">
        <f t="shared" si="39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40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7"/>
        <v xml:space="preserve">MBIS5019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8"/>
        <v/>
      </c>
      <c r="N404" s="20" t="str">
        <f t="shared" si="39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40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41">E$8&amp;" "&amp;G405</f>
        <v xml:space="preserve">MBIS5019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2">IF(G405="","",SUM(H405:L405))</f>
        <v/>
      </c>
      <c r="N405" s="20" t="str">
        <f t="shared" ref="N405:N468" si="43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4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41"/>
        <v xml:space="preserve">MBIS5019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2"/>
        <v/>
      </c>
      <c r="N406" s="20" t="str">
        <f t="shared" si="4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41"/>
        <v xml:space="preserve">MBIS5019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2"/>
        <v/>
      </c>
      <c r="N407" s="20" t="str">
        <f t="shared" si="43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4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41"/>
        <v xml:space="preserve">MBIS5019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2"/>
        <v/>
      </c>
      <c r="N408" s="20" t="str">
        <f t="shared" si="43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4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41"/>
        <v xml:space="preserve">MBIS5019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2"/>
        <v/>
      </c>
      <c r="N409" s="20" t="str">
        <f t="shared" si="43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4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41"/>
        <v xml:space="preserve">MBIS5019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2"/>
        <v/>
      </c>
      <c r="N410" s="20" t="str">
        <f t="shared" si="43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4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41"/>
        <v xml:space="preserve">MBIS5019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2"/>
        <v/>
      </c>
      <c r="N411" s="20" t="str">
        <f t="shared" si="43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4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41"/>
        <v xml:space="preserve">MBIS5019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2"/>
        <v/>
      </c>
      <c r="N412" s="20" t="str">
        <f t="shared" si="43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4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41"/>
        <v xml:space="preserve">MBIS5019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2"/>
        <v/>
      </c>
      <c r="N413" s="20" t="str">
        <f t="shared" si="43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4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41"/>
        <v xml:space="preserve">MBIS5019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2"/>
        <v/>
      </c>
      <c r="N414" s="20" t="str">
        <f t="shared" si="43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4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41"/>
        <v xml:space="preserve">MBIS5019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2"/>
        <v/>
      </c>
      <c r="N415" s="20" t="str">
        <f t="shared" si="43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4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41"/>
        <v xml:space="preserve">MBIS5019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2"/>
        <v/>
      </c>
      <c r="N416" s="20" t="str">
        <f t="shared" si="43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4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41"/>
        <v xml:space="preserve">MBIS5019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2"/>
        <v/>
      </c>
      <c r="N417" s="20" t="str">
        <f t="shared" si="43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4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41"/>
        <v xml:space="preserve">MBIS5019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2"/>
        <v/>
      </c>
      <c r="N418" s="20" t="str">
        <f t="shared" si="43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4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41"/>
        <v xml:space="preserve">MBIS5019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2"/>
        <v/>
      </c>
      <c r="N419" s="20" t="str">
        <f t="shared" si="43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4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41"/>
        <v xml:space="preserve">MBIS5019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2"/>
        <v/>
      </c>
      <c r="N420" s="20" t="str">
        <f t="shared" si="43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4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41"/>
        <v xml:space="preserve">MBIS5019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2"/>
        <v/>
      </c>
      <c r="N421" s="20" t="str">
        <f t="shared" si="43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4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41"/>
        <v xml:space="preserve">MBIS5019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2"/>
        <v/>
      </c>
      <c r="N422" s="20" t="str">
        <f t="shared" si="43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4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41"/>
        <v xml:space="preserve">MBIS5019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2"/>
        <v/>
      </c>
      <c r="N423" s="20" t="str">
        <f t="shared" si="43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4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41"/>
        <v xml:space="preserve">MBIS5019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2"/>
        <v/>
      </c>
      <c r="N424" s="20" t="str">
        <f t="shared" si="43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4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41"/>
        <v xml:space="preserve">MBIS5019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2"/>
        <v/>
      </c>
      <c r="N425" s="20" t="str">
        <f t="shared" si="43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4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41"/>
        <v xml:space="preserve">MBIS5019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2"/>
        <v/>
      </c>
      <c r="N426" s="20" t="str">
        <f t="shared" si="43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4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41"/>
        <v xml:space="preserve">MBIS5019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2"/>
        <v/>
      </c>
      <c r="N427" s="20" t="str">
        <f t="shared" si="43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4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41"/>
        <v xml:space="preserve">MBIS5019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2"/>
        <v/>
      </c>
      <c r="N428" s="20" t="str">
        <f t="shared" si="43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4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41"/>
        <v xml:space="preserve">MBIS5019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2"/>
        <v/>
      </c>
      <c r="N429" s="20" t="str">
        <f t="shared" si="43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4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41"/>
        <v xml:space="preserve">MBIS5019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2"/>
        <v/>
      </c>
      <c r="N430" s="20" t="str">
        <f t="shared" si="43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4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41"/>
        <v xml:space="preserve">MBIS5019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2"/>
        <v/>
      </c>
      <c r="N431" s="20" t="str">
        <f t="shared" si="43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4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41"/>
        <v xml:space="preserve">MBIS5019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2"/>
        <v/>
      </c>
      <c r="N432" s="20" t="str">
        <f t="shared" si="43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4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41"/>
        <v xml:space="preserve">MBIS5019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2"/>
        <v/>
      </c>
      <c r="N433" s="20" t="str">
        <f t="shared" si="43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4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41"/>
        <v xml:space="preserve">MBIS5019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2"/>
        <v/>
      </c>
      <c r="N434" s="20" t="str">
        <f t="shared" si="43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4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41"/>
        <v xml:space="preserve">MBIS5019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2"/>
        <v/>
      </c>
      <c r="N435" s="20" t="str">
        <f t="shared" si="43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4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41"/>
        <v xml:space="preserve">MBIS5019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2"/>
        <v/>
      </c>
      <c r="N436" s="20" t="str">
        <f t="shared" si="43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4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41"/>
        <v xml:space="preserve">MBIS5019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2"/>
        <v/>
      </c>
      <c r="N437" s="20" t="str">
        <f t="shared" si="43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4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41"/>
        <v xml:space="preserve">MBIS5019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2"/>
        <v/>
      </c>
      <c r="N438" s="20" t="str">
        <f t="shared" si="43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4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41"/>
        <v xml:space="preserve">MBIS5019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2"/>
        <v/>
      </c>
      <c r="N439" s="20" t="str">
        <f t="shared" si="43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4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41"/>
        <v xml:space="preserve">MBIS5019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2"/>
        <v/>
      </c>
      <c r="N440" s="20" t="str">
        <f t="shared" si="43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4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41"/>
        <v xml:space="preserve">MBIS5019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2"/>
        <v/>
      </c>
      <c r="N441" s="20" t="str">
        <f t="shared" si="43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4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41"/>
        <v xml:space="preserve">MBIS5019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2"/>
        <v/>
      </c>
      <c r="N442" s="20" t="str">
        <f t="shared" si="43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4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41"/>
        <v xml:space="preserve">MBIS5019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2"/>
        <v/>
      </c>
      <c r="N443" s="20" t="str">
        <f t="shared" si="43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4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41"/>
        <v xml:space="preserve">MBIS5019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2"/>
        <v/>
      </c>
      <c r="N444" s="20" t="str">
        <f t="shared" si="43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4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41"/>
        <v xml:space="preserve">MBIS5019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2"/>
        <v/>
      </c>
      <c r="N445" s="20" t="str">
        <f t="shared" si="43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4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41"/>
        <v xml:space="preserve">MBIS5019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2"/>
        <v/>
      </c>
      <c r="N446" s="20" t="str">
        <f t="shared" si="43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4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41"/>
        <v xml:space="preserve">MBIS5019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2"/>
        <v/>
      </c>
      <c r="N447" s="20" t="str">
        <f t="shared" si="43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4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41"/>
        <v xml:space="preserve">MBIS5019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2"/>
        <v/>
      </c>
      <c r="N448" s="20" t="str">
        <f t="shared" si="43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4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41"/>
        <v xml:space="preserve">MBIS5019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2"/>
        <v/>
      </c>
      <c r="N449" s="20" t="str">
        <f t="shared" si="43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4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41"/>
        <v xml:space="preserve">MBIS5019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2"/>
        <v/>
      </c>
      <c r="N450" s="20" t="str">
        <f t="shared" si="43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4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41"/>
        <v xml:space="preserve">MBIS5019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2"/>
        <v/>
      </c>
      <c r="N451" s="20" t="str">
        <f t="shared" si="43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4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41"/>
        <v xml:space="preserve">MBIS5019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2"/>
        <v/>
      </c>
      <c r="N452" s="20" t="str">
        <f t="shared" si="43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4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41"/>
        <v xml:space="preserve">MBIS5019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2"/>
        <v/>
      </c>
      <c r="N453" s="20" t="str">
        <f t="shared" si="43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4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41"/>
        <v xml:space="preserve">MBIS5019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2"/>
        <v/>
      </c>
      <c r="N454" s="20" t="str">
        <f t="shared" si="43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4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41"/>
        <v xml:space="preserve">MBIS5019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2"/>
        <v/>
      </c>
      <c r="N455" s="20" t="str">
        <f t="shared" si="43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4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41"/>
        <v xml:space="preserve">MBIS5019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2"/>
        <v/>
      </c>
      <c r="N456" s="20" t="str">
        <f t="shared" si="43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4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41"/>
        <v xml:space="preserve">MBIS5019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2"/>
        <v/>
      </c>
      <c r="N457" s="20" t="str">
        <f t="shared" si="43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4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41"/>
        <v xml:space="preserve">MBIS5019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2"/>
        <v/>
      </c>
      <c r="N458" s="20" t="str">
        <f t="shared" si="43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4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41"/>
        <v xml:space="preserve">MBIS5019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2"/>
        <v/>
      </c>
      <c r="N459" s="20" t="str">
        <f t="shared" si="43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4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41"/>
        <v xml:space="preserve">MBIS5019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2"/>
        <v/>
      </c>
      <c r="N460" s="20" t="str">
        <f t="shared" si="43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4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41"/>
        <v xml:space="preserve">MBIS5019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2"/>
        <v/>
      </c>
      <c r="N461" s="20" t="str">
        <f t="shared" si="43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4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41"/>
        <v xml:space="preserve">MBIS5019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2"/>
        <v/>
      </c>
      <c r="N462" s="20" t="str">
        <f t="shared" si="43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4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41"/>
        <v xml:space="preserve">MBIS5019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2"/>
        <v/>
      </c>
      <c r="N463" s="20" t="str">
        <f t="shared" si="43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4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41"/>
        <v xml:space="preserve">MBIS5019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2"/>
        <v/>
      </c>
      <c r="N464" s="20" t="str">
        <f t="shared" si="43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4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41"/>
        <v xml:space="preserve">MBIS5019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2"/>
        <v/>
      </c>
      <c r="N465" s="20" t="str">
        <f t="shared" si="43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4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41"/>
        <v xml:space="preserve">MBIS5019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2"/>
        <v/>
      </c>
      <c r="N466" s="20" t="str">
        <f t="shared" si="43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4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41"/>
        <v xml:space="preserve">MBIS5019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2"/>
        <v/>
      </c>
      <c r="N467" s="20" t="str">
        <f t="shared" si="43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4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41"/>
        <v xml:space="preserve">MBIS5019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2"/>
        <v/>
      </c>
      <c r="N468" s="20" t="str">
        <f t="shared" si="43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4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5">E$8&amp;" "&amp;G469</f>
        <v xml:space="preserve">MBIS5019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6">IF(G469="","",SUM(H469:L469))</f>
        <v/>
      </c>
      <c r="N469" s="20" t="str">
        <f t="shared" ref="N469:N532" si="47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8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5"/>
        <v xml:space="preserve">MBIS5019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6"/>
        <v/>
      </c>
      <c r="N470" s="20" t="str">
        <f t="shared" si="4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5"/>
        <v xml:space="preserve">MBIS5019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6"/>
        <v/>
      </c>
      <c r="N471" s="20" t="str">
        <f t="shared" si="47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8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5"/>
        <v xml:space="preserve">MBIS5019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6"/>
        <v/>
      </c>
      <c r="N472" s="20" t="str">
        <f t="shared" si="47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8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5"/>
        <v xml:space="preserve">MBIS5019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6"/>
        <v/>
      </c>
      <c r="N473" s="20" t="str">
        <f t="shared" si="47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8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5"/>
        <v xml:space="preserve">MBIS5019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6"/>
        <v/>
      </c>
      <c r="N474" s="20" t="str">
        <f t="shared" si="47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8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5"/>
        <v xml:space="preserve">MBIS5019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6"/>
        <v/>
      </c>
      <c r="N475" s="20" t="str">
        <f t="shared" si="47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8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5"/>
        <v xml:space="preserve">MBIS5019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6"/>
        <v/>
      </c>
      <c r="N476" s="20" t="str">
        <f t="shared" si="47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8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5"/>
        <v xml:space="preserve">MBIS5019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6"/>
        <v/>
      </c>
      <c r="N477" s="20" t="str">
        <f t="shared" si="47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8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5"/>
        <v xml:space="preserve">MBIS5019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6"/>
        <v/>
      </c>
      <c r="N478" s="20" t="str">
        <f t="shared" si="47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8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5"/>
        <v xml:space="preserve">MBIS5019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6"/>
        <v/>
      </c>
      <c r="N479" s="20" t="str">
        <f t="shared" si="47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8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5"/>
        <v xml:space="preserve">MBIS5019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6"/>
        <v/>
      </c>
      <c r="N480" s="20" t="str">
        <f t="shared" si="47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8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5"/>
        <v xml:space="preserve">MBIS5019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6"/>
        <v/>
      </c>
      <c r="N481" s="20" t="str">
        <f t="shared" si="47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8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5"/>
        <v xml:space="preserve">MBIS5019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6"/>
        <v/>
      </c>
      <c r="N482" s="20" t="str">
        <f t="shared" si="47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8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5"/>
        <v xml:space="preserve">MBIS5019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6"/>
        <v/>
      </c>
      <c r="N483" s="20" t="str">
        <f t="shared" si="47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8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5"/>
        <v xml:space="preserve">MBIS5019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6"/>
        <v/>
      </c>
      <c r="N484" s="20" t="str">
        <f t="shared" si="47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8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5"/>
        <v xml:space="preserve">MBIS5019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6"/>
        <v/>
      </c>
      <c r="N485" s="20" t="str">
        <f t="shared" si="47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8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5"/>
        <v xml:space="preserve">MBIS5019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6"/>
        <v/>
      </c>
      <c r="N486" s="20" t="str">
        <f t="shared" si="47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8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5"/>
        <v xml:space="preserve">MBIS5019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6"/>
        <v/>
      </c>
      <c r="N487" s="20" t="str">
        <f t="shared" si="47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8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5"/>
        <v xml:space="preserve">MBIS5019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6"/>
        <v/>
      </c>
      <c r="N488" s="20" t="str">
        <f t="shared" si="47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8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5"/>
        <v xml:space="preserve">MBIS5019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6"/>
        <v/>
      </c>
      <c r="N489" s="20" t="str">
        <f t="shared" si="47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8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5"/>
        <v xml:space="preserve">MBIS5019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6"/>
        <v/>
      </c>
      <c r="N490" s="20" t="str">
        <f t="shared" si="47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8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5"/>
        <v xml:space="preserve">MBIS5019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6"/>
        <v/>
      </c>
      <c r="N491" s="20" t="str">
        <f t="shared" si="47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8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5"/>
        <v xml:space="preserve">MBIS5019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6"/>
        <v/>
      </c>
      <c r="N492" s="20" t="str">
        <f t="shared" si="47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8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5"/>
        <v xml:space="preserve">MBIS5019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6"/>
        <v/>
      </c>
      <c r="N493" s="20" t="str">
        <f t="shared" si="47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8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5"/>
        <v xml:space="preserve">MBIS5019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6"/>
        <v/>
      </c>
      <c r="N494" s="20" t="str">
        <f t="shared" si="47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8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5"/>
        <v xml:space="preserve">MBIS5019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6"/>
        <v/>
      </c>
      <c r="N495" s="20" t="str">
        <f t="shared" si="47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8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5"/>
        <v xml:space="preserve">MBIS5019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6"/>
        <v/>
      </c>
      <c r="N496" s="20" t="str">
        <f t="shared" si="47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8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5"/>
        <v xml:space="preserve">MBIS5019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6"/>
        <v/>
      </c>
      <c r="N497" s="20" t="str">
        <f t="shared" si="47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8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5"/>
        <v xml:space="preserve">MBIS5019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6"/>
        <v/>
      </c>
      <c r="N498" s="20" t="str">
        <f t="shared" si="47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8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5"/>
        <v xml:space="preserve">MBIS5019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6"/>
        <v/>
      </c>
      <c r="N499" s="20" t="str">
        <f t="shared" si="47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8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5"/>
        <v xml:space="preserve">MBIS5019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6"/>
        <v/>
      </c>
      <c r="N500" s="20" t="str">
        <f t="shared" si="47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8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5"/>
        <v xml:space="preserve">MBIS5019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6"/>
        <v/>
      </c>
      <c r="N501" s="20" t="str">
        <f t="shared" si="47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8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5"/>
        <v xml:space="preserve">MBIS5019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6"/>
        <v/>
      </c>
      <c r="N502" s="20" t="str">
        <f t="shared" si="47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8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5"/>
        <v xml:space="preserve">MBIS5019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6"/>
        <v/>
      </c>
      <c r="N503" s="20" t="str">
        <f t="shared" si="47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8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5"/>
        <v xml:space="preserve">MBIS5019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6"/>
        <v/>
      </c>
      <c r="N504" s="20" t="str">
        <f t="shared" si="47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8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5"/>
        <v xml:space="preserve">MBIS5019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6"/>
        <v/>
      </c>
      <c r="N505" s="20" t="str">
        <f t="shared" si="47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8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5"/>
        <v xml:space="preserve">MBIS5019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6"/>
        <v/>
      </c>
      <c r="N506" s="20" t="str">
        <f t="shared" si="47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8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5"/>
        <v xml:space="preserve">MBIS5019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6"/>
        <v/>
      </c>
      <c r="N507" s="20" t="str">
        <f t="shared" si="47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8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5"/>
        <v xml:space="preserve">MBIS5019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6"/>
        <v/>
      </c>
      <c r="N508" s="20" t="str">
        <f t="shared" si="47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8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5"/>
        <v xml:space="preserve">MBIS5019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6"/>
        <v/>
      </c>
      <c r="N509" s="20" t="str">
        <f t="shared" si="47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8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5"/>
        <v xml:space="preserve">MBIS5019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6"/>
        <v/>
      </c>
      <c r="N510" s="20" t="str">
        <f t="shared" si="47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8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5"/>
        <v xml:space="preserve">MBIS5019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6"/>
        <v/>
      </c>
      <c r="N511" s="20" t="str">
        <f t="shared" si="47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8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5"/>
        <v xml:space="preserve">MBIS5019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6"/>
        <v/>
      </c>
      <c r="N512" s="20" t="str">
        <f t="shared" si="47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8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5"/>
        <v xml:space="preserve">MBIS5019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6"/>
        <v/>
      </c>
      <c r="N513" s="20" t="str">
        <f t="shared" si="47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8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5"/>
        <v xml:space="preserve">MBIS5019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6"/>
        <v/>
      </c>
      <c r="N514" s="20" t="str">
        <f t="shared" si="47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8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5"/>
        <v xml:space="preserve">MBIS5019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6"/>
        <v/>
      </c>
      <c r="N515" s="20" t="str">
        <f t="shared" si="47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8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5"/>
        <v xml:space="preserve">MBIS5019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6"/>
        <v/>
      </c>
      <c r="N516" s="20" t="str">
        <f t="shared" si="47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8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5"/>
        <v xml:space="preserve">MBIS5019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6"/>
        <v/>
      </c>
      <c r="N517" s="20" t="str">
        <f t="shared" si="47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8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5"/>
        <v xml:space="preserve">MBIS5019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6"/>
        <v/>
      </c>
      <c r="N518" s="20" t="str">
        <f t="shared" si="47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8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5"/>
        <v xml:space="preserve">MBIS5019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6"/>
        <v/>
      </c>
      <c r="N519" s="20" t="str">
        <f t="shared" si="47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8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5"/>
        <v xml:space="preserve">MBIS5019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6"/>
        <v/>
      </c>
      <c r="N520" s="20" t="str">
        <f t="shared" si="47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8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5"/>
        <v xml:space="preserve">MBIS5019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6"/>
        <v/>
      </c>
      <c r="N521" s="20" t="str">
        <f t="shared" si="47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8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5"/>
        <v xml:space="preserve">MBIS5019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6"/>
        <v/>
      </c>
      <c r="N522" s="20" t="str">
        <f t="shared" si="47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8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5"/>
        <v xml:space="preserve">MBIS5019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6"/>
        <v/>
      </c>
      <c r="N523" s="20" t="str">
        <f t="shared" si="47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8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5"/>
        <v xml:space="preserve">MBIS5019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6"/>
        <v/>
      </c>
      <c r="N524" s="20" t="str">
        <f t="shared" si="47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8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5"/>
        <v xml:space="preserve">MBIS5019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6"/>
        <v/>
      </c>
      <c r="N525" s="20" t="str">
        <f t="shared" si="47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8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5"/>
        <v xml:space="preserve">MBIS5019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6"/>
        <v/>
      </c>
      <c r="N526" s="20" t="str">
        <f t="shared" si="47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8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5"/>
        <v xml:space="preserve">MBIS5019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6"/>
        <v/>
      </c>
      <c r="N527" s="20" t="str">
        <f t="shared" si="47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8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5"/>
        <v xml:space="preserve">MBIS5019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6"/>
        <v/>
      </c>
      <c r="N528" s="20" t="str">
        <f t="shared" si="47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8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5"/>
        <v xml:space="preserve">MBIS5019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6"/>
        <v/>
      </c>
      <c r="N529" s="20" t="str">
        <f t="shared" si="47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8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5"/>
        <v xml:space="preserve">MBIS5019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6"/>
        <v/>
      </c>
      <c r="N530" s="20" t="str">
        <f t="shared" si="47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8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5"/>
        <v xml:space="preserve">MBIS5019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6"/>
        <v/>
      </c>
      <c r="N531" s="20" t="str">
        <f t="shared" si="47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8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5"/>
        <v xml:space="preserve">MBIS5019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6"/>
        <v/>
      </c>
      <c r="N532" s="20" t="str">
        <f t="shared" si="47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8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9">E$8&amp;" "&amp;G533</f>
        <v xml:space="preserve">MBIS5019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50">IF(G533="","",SUM(H533:L533))</f>
        <v/>
      </c>
      <c r="N533" s="20" t="str">
        <f t="shared" ref="N533:N596" si="51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2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9"/>
        <v xml:space="preserve">MBIS5019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50"/>
        <v/>
      </c>
      <c r="N534" s="20" t="str">
        <f t="shared" si="5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9"/>
        <v xml:space="preserve">MBIS5019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50"/>
        <v/>
      </c>
      <c r="N535" s="20" t="str">
        <f t="shared" si="51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2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9"/>
        <v xml:space="preserve">MBIS5019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50"/>
        <v/>
      </c>
      <c r="N536" s="20" t="str">
        <f t="shared" si="51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2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9"/>
        <v xml:space="preserve">MBIS5019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50"/>
        <v/>
      </c>
      <c r="N537" s="20" t="str">
        <f t="shared" si="51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2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9"/>
        <v xml:space="preserve">MBIS5019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50"/>
        <v/>
      </c>
      <c r="N538" s="20" t="str">
        <f t="shared" si="51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2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9"/>
        <v xml:space="preserve">MBIS5019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50"/>
        <v/>
      </c>
      <c r="N539" s="20" t="str">
        <f t="shared" si="51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2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9"/>
        <v xml:space="preserve">MBIS5019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50"/>
        <v/>
      </c>
      <c r="N540" s="20" t="str">
        <f t="shared" si="51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2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9"/>
        <v xml:space="preserve">MBIS5019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50"/>
        <v/>
      </c>
      <c r="N541" s="20" t="str">
        <f t="shared" si="51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2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9"/>
        <v xml:space="preserve">MBIS5019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50"/>
        <v/>
      </c>
      <c r="N542" s="20" t="str">
        <f t="shared" si="51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2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9"/>
        <v xml:space="preserve">MBIS5019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50"/>
        <v/>
      </c>
      <c r="N543" s="20" t="str">
        <f t="shared" si="51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2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9"/>
        <v xml:space="preserve">MBIS5019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50"/>
        <v/>
      </c>
      <c r="N544" s="20" t="str">
        <f t="shared" si="51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2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9"/>
        <v xml:space="preserve">MBIS5019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50"/>
        <v/>
      </c>
      <c r="N545" s="20" t="str">
        <f t="shared" si="51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2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9"/>
        <v xml:space="preserve">MBIS5019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50"/>
        <v/>
      </c>
      <c r="N546" s="20" t="str">
        <f t="shared" si="51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2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9"/>
        <v xml:space="preserve">MBIS5019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50"/>
        <v/>
      </c>
      <c r="N547" s="20" t="str">
        <f t="shared" si="51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2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9"/>
        <v xml:space="preserve">MBIS5019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50"/>
        <v/>
      </c>
      <c r="N548" s="20" t="str">
        <f t="shared" si="51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2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9"/>
        <v xml:space="preserve">MBIS5019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50"/>
        <v/>
      </c>
      <c r="N549" s="20" t="str">
        <f t="shared" si="51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2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9"/>
        <v xml:space="preserve">MBIS5019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50"/>
        <v/>
      </c>
      <c r="N550" s="20" t="str">
        <f t="shared" si="51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2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9"/>
        <v xml:space="preserve">MBIS5019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50"/>
        <v/>
      </c>
      <c r="N551" s="20" t="str">
        <f t="shared" si="51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2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9"/>
        <v xml:space="preserve">MBIS5019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50"/>
        <v/>
      </c>
      <c r="N552" s="20" t="str">
        <f t="shared" si="51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2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9"/>
        <v xml:space="preserve">MBIS5019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50"/>
        <v/>
      </c>
      <c r="N553" s="20" t="str">
        <f t="shared" si="51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2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9"/>
        <v xml:space="preserve">MBIS5019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50"/>
        <v/>
      </c>
      <c r="N554" s="20" t="str">
        <f t="shared" si="51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2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9"/>
        <v xml:space="preserve">MBIS5019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50"/>
        <v/>
      </c>
      <c r="N555" s="20" t="str">
        <f t="shared" si="51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2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9"/>
        <v xml:space="preserve">MBIS5019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50"/>
        <v/>
      </c>
      <c r="N556" s="20" t="str">
        <f t="shared" si="51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2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9"/>
        <v xml:space="preserve">MBIS5019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50"/>
        <v/>
      </c>
      <c r="N557" s="20" t="str">
        <f t="shared" si="51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2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9"/>
        <v xml:space="preserve">MBIS5019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50"/>
        <v/>
      </c>
      <c r="N558" s="20" t="str">
        <f t="shared" si="51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2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9"/>
        <v xml:space="preserve">MBIS5019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50"/>
        <v/>
      </c>
      <c r="N559" s="20" t="str">
        <f t="shared" si="51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2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9"/>
        <v xml:space="preserve">MBIS5019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50"/>
        <v/>
      </c>
      <c r="N560" s="20" t="str">
        <f t="shared" si="51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2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9"/>
        <v xml:space="preserve">MBIS5019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50"/>
        <v/>
      </c>
      <c r="N561" s="20" t="str">
        <f t="shared" si="51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2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9"/>
        <v xml:space="preserve">MBIS5019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50"/>
        <v/>
      </c>
      <c r="N562" s="20" t="str">
        <f t="shared" si="51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2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9"/>
        <v xml:space="preserve">MBIS5019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50"/>
        <v/>
      </c>
      <c r="N563" s="20" t="str">
        <f t="shared" si="51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2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9"/>
        <v xml:space="preserve">MBIS5019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50"/>
        <v/>
      </c>
      <c r="N564" s="20" t="str">
        <f t="shared" si="51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2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9"/>
        <v xml:space="preserve">MBIS5019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50"/>
        <v/>
      </c>
      <c r="N565" s="20" t="str">
        <f t="shared" si="51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2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9"/>
        <v xml:space="preserve">MBIS5019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50"/>
        <v/>
      </c>
      <c r="N566" s="20" t="str">
        <f t="shared" si="51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2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9"/>
        <v xml:space="preserve">MBIS5019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50"/>
        <v/>
      </c>
      <c r="N567" s="20" t="str">
        <f t="shared" si="51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2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9"/>
        <v xml:space="preserve">MBIS5019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50"/>
        <v/>
      </c>
      <c r="N568" s="20" t="str">
        <f t="shared" si="51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2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9"/>
        <v xml:space="preserve">MBIS5019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50"/>
        <v/>
      </c>
      <c r="N569" s="20" t="str">
        <f t="shared" si="51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2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9"/>
        <v xml:space="preserve">MBIS5019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50"/>
        <v/>
      </c>
      <c r="N570" s="20" t="str">
        <f t="shared" si="51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2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9"/>
        <v xml:space="preserve">MBIS5019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50"/>
        <v/>
      </c>
      <c r="N571" s="20" t="str">
        <f t="shared" si="51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2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9"/>
        <v xml:space="preserve">MBIS5019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50"/>
        <v/>
      </c>
      <c r="N572" s="20" t="str">
        <f t="shared" si="51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2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9"/>
        <v xml:space="preserve">MBIS5019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50"/>
        <v/>
      </c>
      <c r="N573" s="20" t="str">
        <f t="shared" si="51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2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9"/>
        <v xml:space="preserve">MBIS5019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50"/>
        <v/>
      </c>
      <c r="N574" s="20" t="str">
        <f t="shared" si="51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2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9"/>
        <v xml:space="preserve">MBIS5019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50"/>
        <v/>
      </c>
      <c r="N575" s="20" t="str">
        <f t="shared" si="51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2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9"/>
        <v xml:space="preserve">MBIS5019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50"/>
        <v/>
      </c>
      <c r="N576" s="20" t="str">
        <f t="shared" si="51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2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9"/>
        <v xml:space="preserve">MBIS5019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50"/>
        <v/>
      </c>
      <c r="N577" s="20" t="str">
        <f t="shared" si="51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2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9"/>
        <v xml:space="preserve">MBIS5019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50"/>
        <v/>
      </c>
      <c r="N578" s="20" t="str">
        <f t="shared" si="51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2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9"/>
        <v xml:space="preserve">MBIS5019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50"/>
        <v/>
      </c>
      <c r="N579" s="20" t="str">
        <f t="shared" si="51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2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9"/>
        <v xml:space="preserve">MBIS5019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50"/>
        <v/>
      </c>
      <c r="N580" s="20" t="str">
        <f t="shared" si="51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2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9"/>
        <v xml:space="preserve">MBIS5019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50"/>
        <v/>
      </c>
      <c r="N581" s="20" t="str">
        <f t="shared" si="51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2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9"/>
        <v xml:space="preserve">MBIS5019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50"/>
        <v/>
      </c>
      <c r="N582" s="20" t="str">
        <f t="shared" si="51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2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9"/>
        <v xml:space="preserve">MBIS5019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50"/>
        <v/>
      </c>
      <c r="N583" s="20" t="str">
        <f t="shared" si="51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2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9"/>
        <v xml:space="preserve">MBIS5019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50"/>
        <v/>
      </c>
      <c r="N584" s="20" t="str">
        <f t="shared" si="51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2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9"/>
        <v xml:space="preserve">MBIS5019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50"/>
        <v/>
      </c>
      <c r="N585" s="20" t="str">
        <f t="shared" si="51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2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9"/>
        <v xml:space="preserve">MBIS5019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50"/>
        <v/>
      </c>
      <c r="N586" s="20" t="str">
        <f t="shared" si="51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2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9"/>
        <v xml:space="preserve">MBIS5019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50"/>
        <v/>
      </c>
      <c r="N587" s="20" t="str">
        <f t="shared" si="51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2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9"/>
        <v xml:space="preserve">MBIS5019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50"/>
        <v/>
      </c>
      <c r="N588" s="20" t="str">
        <f t="shared" si="51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2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9"/>
        <v xml:space="preserve">MBIS5019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50"/>
        <v/>
      </c>
      <c r="N589" s="20" t="str">
        <f t="shared" si="51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2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9"/>
        <v xml:space="preserve">MBIS5019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50"/>
        <v/>
      </c>
      <c r="N590" s="20" t="str">
        <f t="shared" si="51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2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9"/>
        <v xml:space="preserve">MBIS5019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50"/>
        <v/>
      </c>
      <c r="N591" s="20" t="str">
        <f t="shared" si="51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2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9"/>
        <v xml:space="preserve">MBIS5019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50"/>
        <v/>
      </c>
      <c r="N592" s="20" t="str">
        <f t="shared" si="51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2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9"/>
        <v xml:space="preserve">MBIS5019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50"/>
        <v/>
      </c>
      <c r="N593" s="20" t="str">
        <f t="shared" si="51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2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9"/>
        <v xml:space="preserve">MBIS5019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50"/>
        <v/>
      </c>
      <c r="N594" s="20" t="str">
        <f t="shared" si="51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2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9"/>
        <v xml:space="preserve">MBIS5019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50"/>
        <v/>
      </c>
      <c r="N595" s="20" t="str">
        <f t="shared" si="51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2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9"/>
        <v xml:space="preserve">MBIS5019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50"/>
        <v/>
      </c>
      <c r="N596" s="20" t="str">
        <f t="shared" si="51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2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3">E$8&amp;" "&amp;G597</f>
        <v xml:space="preserve">MBIS5019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4">IF(G597="","",SUM(H597:L597))</f>
        <v/>
      </c>
      <c r="N597" s="20" t="str">
        <f t="shared" ref="N597:N660" si="55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6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3"/>
        <v xml:space="preserve">MBIS5019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4"/>
        <v/>
      </c>
      <c r="N598" s="20" t="str">
        <f t="shared" si="5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3"/>
        <v xml:space="preserve">MBIS5019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4"/>
        <v/>
      </c>
      <c r="N599" s="20" t="str">
        <f t="shared" si="55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6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3"/>
        <v xml:space="preserve">MBIS5019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4"/>
        <v/>
      </c>
      <c r="N600" s="20" t="str">
        <f t="shared" si="55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6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3"/>
        <v xml:space="preserve">MBIS5019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4"/>
        <v/>
      </c>
      <c r="N601" s="20" t="str">
        <f t="shared" si="55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6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3"/>
        <v xml:space="preserve">MBIS5019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4"/>
        <v/>
      </c>
      <c r="N602" s="20" t="str">
        <f t="shared" si="55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6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3"/>
        <v xml:space="preserve">MBIS5019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4"/>
        <v/>
      </c>
      <c r="N603" s="20" t="str">
        <f t="shared" si="55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6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3"/>
        <v xml:space="preserve">MBIS5019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4"/>
        <v/>
      </c>
      <c r="N604" s="20" t="str">
        <f t="shared" si="55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6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3"/>
        <v xml:space="preserve">MBIS5019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4"/>
        <v/>
      </c>
      <c r="N605" s="20" t="str">
        <f t="shared" si="55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6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3"/>
        <v xml:space="preserve">MBIS5019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4"/>
        <v/>
      </c>
      <c r="N606" s="20" t="str">
        <f t="shared" si="55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6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3"/>
        <v xml:space="preserve">MBIS5019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4"/>
        <v/>
      </c>
      <c r="N607" s="20" t="str">
        <f t="shared" si="55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6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3"/>
        <v xml:space="preserve">MBIS5019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4"/>
        <v/>
      </c>
      <c r="N608" s="20" t="str">
        <f t="shared" si="55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6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3"/>
        <v xml:space="preserve">MBIS5019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4"/>
        <v/>
      </c>
      <c r="N609" s="20" t="str">
        <f t="shared" si="55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6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3"/>
        <v xml:space="preserve">MBIS5019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4"/>
        <v/>
      </c>
      <c r="N610" s="20" t="str">
        <f t="shared" si="55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6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3"/>
        <v xml:space="preserve">MBIS5019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4"/>
        <v/>
      </c>
      <c r="N611" s="20" t="str">
        <f t="shared" si="55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6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3"/>
        <v xml:space="preserve">MBIS5019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4"/>
        <v/>
      </c>
      <c r="N612" s="20" t="str">
        <f t="shared" si="55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6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3"/>
        <v xml:space="preserve">MBIS5019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4"/>
        <v/>
      </c>
      <c r="N613" s="20" t="str">
        <f t="shared" si="55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6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3"/>
        <v xml:space="preserve">MBIS5019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4"/>
        <v/>
      </c>
      <c r="N614" s="20" t="str">
        <f t="shared" si="55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6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3"/>
        <v xml:space="preserve">MBIS5019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4"/>
        <v/>
      </c>
      <c r="N615" s="20" t="str">
        <f t="shared" si="55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6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3"/>
        <v xml:space="preserve">MBIS5019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4"/>
        <v/>
      </c>
      <c r="N616" s="20" t="str">
        <f t="shared" si="55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6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3"/>
        <v xml:space="preserve">MBIS5019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4"/>
        <v/>
      </c>
      <c r="N617" s="20" t="str">
        <f t="shared" si="55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6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3"/>
        <v xml:space="preserve">MBIS5019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4"/>
        <v/>
      </c>
      <c r="N618" s="20" t="str">
        <f t="shared" si="55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6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3"/>
        <v xml:space="preserve">MBIS5019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4"/>
        <v/>
      </c>
      <c r="N619" s="20" t="str">
        <f t="shared" si="55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6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3"/>
        <v xml:space="preserve">MBIS5019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4"/>
        <v/>
      </c>
      <c r="N620" s="20" t="str">
        <f t="shared" si="55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6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3"/>
        <v xml:space="preserve">MBIS5019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4"/>
        <v/>
      </c>
      <c r="N621" s="20" t="str">
        <f t="shared" si="55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6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3"/>
        <v xml:space="preserve">MBIS5019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4"/>
        <v/>
      </c>
      <c r="N622" s="20" t="str">
        <f t="shared" si="55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6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3"/>
        <v xml:space="preserve">MBIS5019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4"/>
        <v/>
      </c>
      <c r="N623" s="20" t="str">
        <f t="shared" si="55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6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3"/>
        <v xml:space="preserve">MBIS5019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4"/>
        <v/>
      </c>
      <c r="N624" s="20" t="str">
        <f t="shared" si="55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6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3"/>
        <v xml:space="preserve">MBIS5019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4"/>
        <v/>
      </c>
      <c r="N625" s="20" t="str">
        <f t="shared" si="55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6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3"/>
        <v xml:space="preserve">MBIS5019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4"/>
        <v/>
      </c>
      <c r="N626" s="20" t="str">
        <f t="shared" si="55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6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3"/>
        <v xml:space="preserve">MBIS5019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4"/>
        <v/>
      </c>
      <c r="N627" s="20" t="str">
        <f t="shared" si="55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6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3"/>
        <v xml:space="preserve">MBIS5019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4"/>
        <v/>
      </c>
      <c r="N628" s="20" t="str">
        <f t="shared" si="55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6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3"/>
        <v xml:space="preserve">MBIS5019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4"/>
        <v/>
      </c>
      <c r="N629" s="20" t="str">
        <f t="shared" si="55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6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3"/>
        <v xml:space="preserve">MBIS5019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4"/>
        <v/>
      </c>
      <c r="N630" s="20" t="str">
        <f t="shared" si="55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6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3"/>
        <v xml:space="preserve">MBIS5019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4"/>
        <v/>
      </c>
      <c r="N631" s="20" t="str">
        <f t="shared" si="55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6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3"/>
        <v xml:space="preserve">MBIS5019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4"/>
        <v/>
      </c>
      <c r="N632" s="20" t="str">
        <f t="shared" si="55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6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3"/>
        <v xml:space="preserve">MBIS5019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4"/>
        <v/>
      </c>
      <c r="N633" s="20" t="str">
        <f t="shared" si="55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6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3"/>
        <v xml:space="preserve">MBIS5019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4"/>
        <v/>
      </c>
      <c r="N634" s="20" t="str">
        <f t="shared" si="55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6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3"/>
        <v xml:space="preserve">MBIS5019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4"/>
        <v/>
      </c>
      <c r="N635" s="20" t="str">
        <f t="shared" si="55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6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3"/>
        <v xml:space="preserve">MBIS5019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4"/>
        <v/>
      </c>
      <c r="N636" s="20" t="str">
        <f t="shared" si="55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6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3"/>
        <v xml:space="preserve">MBIS5019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4"/>
        <v/>
      </c>
      <c r="N637" s="20" t="str">
        <f t="shared" si="55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6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3"/>
        <v xml:space="preserve">MBIS5019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4"/>
        <v/>
      </c>
      <c r="N638" s="20" t="str">
        <f t="shared" si="55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6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3"/>
        <v xml:space="preserve">MBIS5019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4"/>
        <v/>
      </c>
      <c r="N639" s="20" t="str">
        <f t="shared" si="55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6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3"/>
        <v xml:space="preserve">MBIS5019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4"/>
        <v/>
      </c>
      <c r="N640" s="20" t="str">
        <f t="shared" si="55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6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3"/>
        <v xml:space="preserve">MBIS5019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4"/>
        <v/>
      </c>
      <c r="N641" s="20" t="str">
        <f t="shared" si="55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6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3"/>
        <v xml:space="preserve">MBIS5019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4"/>
        <v/>
      </c>
      <c r="N642" s="20" t="str">
        <f t="shared" si="55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6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3"/>
        <v xml:space="preserve">MBIS5019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4"/>
        <v/>
      </c>
      <c r="N643" s="20" t="str">
        <f t="shared" si="55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6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3"/>
        <v xml:space="preserve">MBIS5019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4"/>
        <v/>
      </c>
      <c r="N644" s="20" t="str">
        <f t="shared" si="55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6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3"/>
        <v xml:space="preserve">MBIS5019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4"/>
        <v/>
      </c>
      <c r="N645" s="20" t="str">
        <f t="shared" si="55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6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3"/>
        <v xml:space="preserve">MBIS5019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4"/>
        <v/>
      </c>
      <c r="N646" s="20" t="str">
        <f t="shared" si="55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6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3"/>
        <v xml:space="preserve">MBIS5019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4"/>
        <v/>
      </c>
      <c r="N647" s="20" t="str">
        <f t="shared" si="55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6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3"/>
        <v xml:space="preserve">MBIS5019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4"/>
        <v/>
      </c>
      <c r="N648" s="20" t="str">
        <f t="shared" si="55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6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3"/>
        <v xml:space="preserve">MBIS5019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4"/>
        <v/>
      </c>
      <c r="N649" s="20" t="str">
        <f t="shared" si="55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6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3"/>
        <v xml:space="preserve">MBIS5019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4"/>
        <v/>
      </c>
      <c r="N650" s="20" t="str">
        <f t="shared" si="55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6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3"/>
        <v xml:space="preserve">MBIS5019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4"/>
        <v/>
      </c>
      <c r="N651" s="20" t="str">
        <f t="shared" si="55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6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3"/>
        <v xml:space="preserve">MBIS5019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4"/>
        <v/>
      </c>
      <c r="N652" s="20" t="str">
        <f t="shared" si="55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6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3"/>
        <v xml:space="preserve">MBIS5019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4"/>
        <v/>
      </c>
      <c r="N653" s="20" t="str">
        <f t="shared" si="55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6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3"/>
        <v xml:space="preserve">MBIS5019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4"/>
        <v/>
      </c>
      <c r="N654" s="20" t="str">
        <f t="shared" si="55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6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3"/>
        <v xml:space="preserve">MBIS5019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4"/>
        <v/>
      </c>
      <c r="N655" s="20" t="str">
        <f t="shared" si="55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6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3"/>
        <v xml:space="preserve">MBIS5019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4"/>
        <v/>
      </c>
      <c r="N656" s="20" t="str">
        <f t="shared" si="55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6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3"/>
        <v xml:space="preserve">MBIS5019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4"/>
        <v/>
      </c>
      <c r="N657" s="20" t="str">
        <f t="shared" si="55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6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3"/>
        <v xml:space="preserve">MBIS5019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4"/>
        <v/>
      </c>
      <c r="N658" s="20" t="str">
        <f t="shared" si="55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6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3"/>
        <v xml:space="preserve">MBIS5019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4"/>
        <v/>
      </c>
      <c r="N659" s="20" t="str">
        <f t="shared" si="55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6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3"/>
        <v xml:space="preserve">MBIS5019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4"/>
        <v/>
      </c>
      <c r="N660" s="20" t="str">
        <f t="shared" si="55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6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7">E$8&amp;" "&amp;G661</f>
        <v xml:space="preserve">MBIS5019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8">IF(G661="","",SUM(H661:L661))</f>
        <v/>
      </c>
      <c r="N661" s="20" t="str">
        <f t="shared" ref="N661:N724" si="59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60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7"/>
        <v xml:space="preserve">MBIS5019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8"/>
        <v/>
      </c>
      <c r="N662" s="20" t="str">
        <f t="shared" si="5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6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7"/>
        <v xml:space="preserve">MBIS5019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8"/>
        <v/>
      </c>
      <c r="N663" s="20" t="str">
        <f t="shared" si="59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60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7"/>
        <v xml:space="preserve">MBIS5019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8"/>
        <v/>
      </c>
      <c r="N664" s="20" t="str">
        <f t="shared" si="59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60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7"/>
        <v xml:space="preserve">MBIS5019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8"/>
        <v/>
      </c>
      <c r="N665" s="20" t="str">
        <f t="shared" si="59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60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7"/>
        <v xml:space="preserve">MBIS5019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8"/>
        <v/>
      </c>
      <c r="N666" s="20" t="str">
        <f t="shared" si="59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60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7"/>
        <v xml:space="preserve">MBIS5019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8"/>
        <v/>
      </c>
      <c r="N667" s="20" t="str">
        <f t="shared" si="59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60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7"/>
        <v xml:space="preserve">MBIS5019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8"/>
        <v/>
      </c>
      <c r="N668" s="20" t="str">
        <f t="shared" si="59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60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7"/>
        <v xml:space="preserve">MBIS5019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8"/>
        <v/>
      </c>
      <c r="N669" s="20" t="str">
        <f t="shared" si="59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60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7"/>
        <v xml:space="preserve">MBIS5019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8"/>
        <v/>
      </c>
      <c r="N670" s="20" t="str">
        <f t="shared" si="59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60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7"/>
        <v xml:space="preserve">MBIS5019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8"/>
        <v/>
      </c>
      <c r="N671" s="20" t="str">
        <f t="shared" si="59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60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7"/>
        <v xml:space="preserve">MBIS5019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8"/>
        <v/>
      </c>
      <c r="N672" s="20" t="str">
        <f t="shared" si="59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60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7"/>
        <v xml:space="preserve">MBIS5019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8"/>
        <v/>
      </c>
      <c r="N673" s="20" t="str">
        <f t="shared" si="59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60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7"/>
        <v xml:space="preserve">MBIS5019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8"/>
        <v/>
      </c>
      <c r="N674" s="20" t="str">
        <f t="shared" si="59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60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7"/>
        <v xml:space="preserve">MBIS5019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8"/>
        <v/>
      </c>
      <c r="N675" s="20" t="str">
        <f t="shared" si="59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60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7"/>
        <v xml:space="preserve">MBIS5019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8"/>
        <v/>
      </c>
      <c r="N676" s="20" t="str">
        <f t="shared" si="59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60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7"/>
        <v xml:space="preserve">MBIS5019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8"/>
        <v/>
      </c>
      <c r="N677" s="20" t="str">
        <f t="shared" si="59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60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7"/>
        <v xml:space="preserve">MBIS5019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8"/>
        <v/>
      </c>
      <c r="N678" s="20" t="str">
        <f t="shared" si="59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60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7"/>
        <v xml:space="preserve">MBIS5019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8"/>
        <v/>
      </c>
      <c r="N679" s="20" t="str">
        <f t="shared" si="59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60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7"/>
        <v xml:space="preserve">MBIS5019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8"/>
        <v/>
      </c>
      <c r="N680" s="20" t="str">
        <f t="shared" si="59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60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7"/>
        <v xml:space="preserve">MBIS5019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8"/>
        <v/>
      </c>
      <c r="N681" s="20" t="str">
        <f t="shared" si="59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60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7"/>
        <v xml:space="preserve">MBIS5019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8"/>
        <v/>
      </c>
      <c r="N682" s="20" t="str">
        <f t="shared" si="59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60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7"/>
        <v xml:space="preserve">MBIS5019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8"/>
        <v/>
      </c>
      <c r="N683" s="20" t="str">
        <f t="shared" si="59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60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7"/>
        <v xml:space="preserve">MBIS5019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8"/>
        <v/>
      </c>
      <c r="N684" s="20" t="str">
        <f t="shared" si="59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60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7"/>
        <v xml:space="preserve">MBIS5019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8"/>
        <v/>
      </c>
      <c r="N685" s="20" t="str">
        <f t="shared" si="59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60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7"/>
        <v xml:space="preserve">MBIS5019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8"/>
        <v/>
      </c>
      <c r="N686" s="20" t="str">
        <f t="shared" si="59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60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7"/>
        <v xml:space="preserve">MBIS5019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8"/>
        <v/>
      </c>
      <c r="N687" s="20" t="str">
        <f t="shared" si="59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60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7"/>
        <v xml:space="preserve">MBIS5019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8"/>
        <v/>
      </c>
      <c r="N688" s="20" t="str">
        <f t="shared" si="59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60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7"/>
        <v xml:space="preserve">MBIS5019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8"/>
        <v/>
      </c>
      <c r="N689" s="20" t="str">
        <f t="shared" si="59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60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7"/>
        <v xml:space="preserve">MBIS5019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8"/>
        <v/>
      </c>
      <c r="N690" s="20" t="str">
        <f t="shared" si="59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60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7"/>
        <v xml:space="preserve">MBIS5019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8"/>
        <v/>
      </c>
      <c r="N691" s="20" t="str">
        <f t="shared" si="59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60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7"/>
        <v xml:space="preserve">MBIS5019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8"/>
        <v/>
      </c>
      <c r="N692" s="20" t="str">
        <f t="shared" si="59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60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7"/>
        <v xml:space="preserve">MBIS5019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8"/>
        <v/>
      </c>
      <c r="N693" s="20" t="str">
        <f t="shared" si="59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60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7"/>
        <v xml:space="preserve">MBIS5019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8"/>
        <v/>
      </c>
      <c r="N694" s="20" t="str">
        <f t="shared" si="59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60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7"/>
        <v xml:space="preserve">MBIS5019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8"/>
        <v/>
      </c>
      <c r="N695" s="20" t="str">
        <f t="shared" si="59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60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7"/>
        <v xml:space="preserve">MBIS5019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8"/>
        <v/>
      </c>
      <c r="N696" s="20" t="str">
        <f t="shared" si="59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60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7"/>
        <v xml:space="preserve">MBIS5019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8"/>
        <v/>
      </c>
      <c r="N697" s="20" t="str">
        <f t="shared" si="59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60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7"/>
        <v xml:space="preserve">MBIS5019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8"/>
        <v/>
      </c>
      <c r="N698" s="20" t="str">
        <f t="shared" si="59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60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7"/>
        <v xml:space="preserve">MBIS5019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8"/>
        <v/>
      </c>
      <c r="N699" s="20" t="str">
        <f t="shared" si="59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60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7"/>
        <v xml:space="preserve">MBIS5019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8"/>
        <v/>
      </c>
      <c r="N700" s="20" t="str">
        <f t="shared" si="59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60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7"/>
        <v xml:space="preserve">MBIS5019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8"/>
        <v/>
      </c>
      <c r="N701" s="20" t="str">
        <f t="shared" si="59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7"/>
        <v xml:space="preserve">MBIS5019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8"/>
        <v/>
      </c>
      <c r="N702" s="20" t="str">
        <f t="shared" si="59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7"/>
        <v xml:space="preserve">MBIS5019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8"/>
        <v/>
      </c>
      <c r="N703" s="20" t="str">
        <f t="shared" si="59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7"/>
        <v xml:space="preserve">MBIS5019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8"/>
        <v/>
      </c>
      <c r="N704" s="20" t="str">
        <f t="shared" si="59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7"/>
        <v xml:space="preserve">MBIS5019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8"/>
        <v/>
      </c>
      <c r="N705" s="20" t="str">
        <f t="shared" si="59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7"/>
        <v xml:space="preserve">MBIS5019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8"/>
        <v/>
      </c>
      <c r="N706" s="20" t="str">
        <f t="shared" si="59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7"/>
        <v xml:space="preserve">MBIS5019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8"/>
        <v/>
      </c>
      <c r="N707" s="20" t="str">
        <f t="shared" si="59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7"/>
        <v xml:space="preserve">MBIS5019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8"/>
        <v/>
      </c>
      <c r="N708" s="20" t="str">
        <f t="shared" si="59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7"/>
        <v xml:space="preserve">MBIS5019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8"/>
        <v/>
      </c>
      <c r="N709" s="20" t="str">
        <f t="shared" si="59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7"/>
        <v xml:space="preserve">MBIS5019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8"/>
        <v/>
      </c>
      <c r="N710" s="20" t="str">
        <f t="shared" si="59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7"/>
        <v xml:space="preserve">MBIS5019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8"/>
        <v/>
      </c>
      <c r="N711" s="20" t="str">
        <f t="shared" si="59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7"/>
        <v xml:space="preserve">MBIS5019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8"/>
        <v/>
      </c>
      <c r="N712" s="20" t="str">
        <f t="shared" si="59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7"/>
        <v xml:space="preserve">MBIS5019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8"/>
        <v/>
      </c>
      <c r="N713" s="20" t="str">
        <f t="shared" si="59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7"/>
        <v xml:space="preserve">MBIS5019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8"/>
        <v/>
      </c>
      <c r="N714" s="20" t="str">
        <f t="shared" si="59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7"/>
        <v xml:space="preserve">MBIS5019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8"/>
        <v/>
      </c>
      <c r="N715" s="20" t="str">
        <f t="shared" si="59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7"/>
        <v xml:space="preserve">MBIS5019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8"/>
        <v/>
      </c>
      <c r="N716" s="20" t="str">
        <f t="shared" si="59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7"/>
        <v xml:space="preserve">MBIS5019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8"/>
        <v/>
      </c>
      <c r="N717" s="20" t="str">
        <f t="shared" si="59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7"/>
        <v xml:space="preserve">MBIS5019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8"/>
        <v/>
      </c>
      <c r="N718" s="20" t="str">
        <f t="shared" si="59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7"/>
        <v xml:space="preserve">MBIS5019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8"/>
        <v/>
      </c>
      <c r="N719" s="20" t="str">
        <f t="shared" si="59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7"/>
        <v xml:space="preserve">MBIS5019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8"/>
        <v/>
      </c>
      <c r="N720" s="20" t="str">
        <f t="shared" si="59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7"/>
        <v xml:space="preserve">MBIS5019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8"/>
        <v/>
      </c>
      <c r="N721" s="20" t="str">
        <f t="shared" si="59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7"/>
        <v xml:space="preserve">MBIS5019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8"/>
        <v/>
      </c>
      <c r="N722" s="20" t="str">
        <f t="shared" si="59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7"/>
        <v xml:space="preserve">MBIS5019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8"/>
        <v/>
      </c>
      <c r="N723" s="20" t="str">
        <f t="shared" si="59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7"/>
        <v xml:space="preserve">MBIS5019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8"/>
        <v/>
      </c>
      <c r="N724" s="20" t="str">
        <f t="shared" si="59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61">E$8&amp;" "&amp;G725</f>
        <v xml:space="preserve">MBIS5019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2">IF(G725="","",SUM(H725:L725))</f>
        <v/>
      </c>
      <c r="N725" s="20" t="str">
        <f t="shared" ref="N725:N788" si="63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61"/>
        <v xml:space="preserve">MBIS5019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2"/>
        <v/>
      </c>
      <c r="N726" s="20" t="str">
        <f t="shared" si="6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61"/>
        <v xml:space="preserve">MBIS5019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2"/>
        <v/>
      </c>
      <c r="N727" s="20" t="str">
        <f t="shared" si="63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61"/>
        <v xml:space="preserve">MBIS5019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2"/>
        <v/>
      </c>
      <c r="N728" s="20" t="str">
        <f t="shared" si="63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61"/>
        <v xml:space="preserve">MBIS5019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2"/>
        <v/>
      </c>
      <c r="N729" s="20" t="str">
        <f t="shared" si="63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61"/>
        <v xml:space="preserve">MBIS5019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2"/>
        <v/>
      </c>
      <c r="N730" s="20" t="str">
        <f t="shared" si="63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61"/>
        <v xml:space="preserve">MBIS5019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2"/>
        <v/>
      </c>
      <c r="N731" s="20" t="str">
        <f t="shared" si="63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61"/>
        <v xml:space="preserve">MBIS5019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2"/>
        <v/>
      </c>
      <c r="N732" s="20" t="str">
        <f t="shared" si="63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61"/>
        <v xml:space="preserve">MBIS5019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2"/>
        <v/>
      </c>
      <c r="N733" s="20" t="str">
        <f t="shared" si="63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61"/>
        <v xml:space="preserve">MBIS5019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2"/>
        <v/>
      </c>
      <c r="N734" s="20" t="str">
        <f t="shared" si="63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61"/>
        <v xml:space="preserve">MBIS5019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2"/>
        <v/>
      </c>
      <c r="N735" s="20" t="str">
        <f t="shared" si="63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61"/>
        <v xml:space="preserve">MBIS5019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2"/>
        <v/>
      </c>
      <c r="N736" s="20" t="str">
        <f t="shared" si="63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61"/>
        <v xml:space="preserve">MBIS5019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2"/>
        <v/>
      </c>
      <c r="N737" s="20" t="str">
        <f t="shared" si="63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61"/>
        <v xml:space="preserve">MBIS5019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2"/>
        <v/>
      </c>
      <c r="N738" s="20" t="str">
        <f t="shared" si="63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61"/>
        <v xml:space="preserve">MBIS5019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2"/>
        <v/>
      </c>
      <c r="N739" s="20" t="str">
        <f t="shared" si="63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61"/>
        <v xml:space="preserve">MBIS5019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2"/>
        <v/>
      </c>
      <c r="N740" s="20" t="str">
        <f t="shared" si="63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61"/>
        <v xml:space="preserve">MBIS5019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2"/>
        <v/>
      </c>
      <c r="N741" s="20" t="str">
        <f t="shared" si="63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61"/>
        <v xml:space="preserve">MBIS5019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2"/>
        <v/>
      </c>
      <c r="N742" s="20" t="str">
        <f t="shared" si="63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61"/>
        <v xml:space="preserve">MBIS5019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2"/>
        <v/>
      </c>
      <c r="N743" s="20" t="str">
        <f t="shared" si="63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61"/>
        <v xml:space="preserve">MBIS5019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2"/>
        <v/>
      </c>
      <c r="N744" s="20" t="str">
        <f t="shared" si="63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61"/>
        <v xml:space="preserve">MBIS5019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2"/>
        <v/>
      </c>
      <c r="N745" s="20" t="str">
        <f t="shared" si="63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61"/>
        <v xml:space="preserve">MBIS5019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2"/>
        <v/>
      </c>
      <c r="N746" s="20" t="str">
        <f t="shared" si="63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61"/>
        <v xml:space="preserve">MBIS5019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2"/>
        <v/>
      </c>
      <c r="N747" s="20" t="str">
        <f t="shared" si="63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61"/>
        <v xml:space="preserve">MBIS5019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2"/>
        <v/>
      </c>
      <c r="N748" s="20" t="str">
        <f t="shared" si="63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61"/>
        <v xml:space="preserve">MBIS5019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2"/>
        <v/>
      </c>
      <c r="N749" s="20" t="str">
        <f t="shared" si="63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61"/>
        <v xml:space="preserve">MBIS5019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2"/>
        <v/>
      </c>
      <c r="N750" s="20" t="str">
        <f t="shared" si="63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61"/>
        <v xml:space="preserve">MBIS5019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2"/>
        <v/>
      </c>
      <c r="N751" s="20" t="str">
        <f t="shared" si="63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61"/>
        <v xml:space="preserve">MBIS5019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2"/>
        <v/>
      </c>
      <c r="N752" s="20" t="str">
        <f t="shared" si="63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61"/>
        <v xml:space="preserve">MBIS5019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2"/>
        <v/>
      </c>
      <c r="N753" s="20" t="str">
        <f t="shared" si="63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61"/>
        <v xml:space="preserve">MBIS5019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2"/>
        <v/>
      </c>
      <c r="N754" s="20" t="str">
        <f t="shared" si="63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61"/>
        <v xml:space="preserve">MBIS5019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2"/>
        <v/>
      </c>
      <c r="N755" s="20" t="str">
        <f t="shared" si="63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61"/>
        <v xml:space="preserve">MBIS5019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2"/>
        <v/>
      </c>
      <c r="N756" s="20" t="str">
        <f t="shared" si="63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61"/>
        <v xml:space="preserve">MBIS5019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2"/>
        <v/>
      </c>
      <c r="N757" s="20" t="str">
        <f t="shared" si="63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61"/>
        <v xml:space="preserve">MBIS5019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2"/>
        <v/>
      </c>
      <c r="N758" s="20" t="str">
        <f t="shared" si="63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61"/>
        <v xml:space="preserve">MBIS5019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2"/>
        <v/>
      </c>
      <c r="N759" s="20" t="str">
        <f t="shared" si="63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61"/>
        <v xml:space="preserve">MBIS5019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2"/>
        <v/>
      </c>
      <c r="N760" s="20" t="str">
        <f t="shared" si="63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61"/>
        <v xml:space="preserve">MBIS5019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2"/>
        <v/>
      </c>
      <c r="N761" s="20" t="str">
        <f t="shared" si="63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61"/>
        <v xml:space="preserve">MBIS5019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2"/>
        <v/>
      </c>
      <c r="N762" s="20" t="str">
        <f t="shared" si="63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61"/>
        <v xml:space="preserve">MBIS5019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2"/>
        <v/>
      </c>
      <c r="N763" s="20" t="str">
        <f t="shared" si="63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61"/>
        <v xml:space="preserve">MBIS5019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2"/>
        <v/>
      </c>
      <c r="N764" s="20" t="str">
        <f t="shared" si="63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61"/>
        <v xml:space="preserve">MBIS5019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2"/>
        <v/>
      </c>
      <c r="N765" s="20" t="str">
        <f t="shared" si="63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61"/>
        <v xml:space="preserve">MBIS5019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2"/>
        <v/>
      </c>
      <c r="N766" s="20" t="str">
        <f t="shared" si="63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61"/>
        <v xml:space="preserve">MBIS5019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2"/>
        <v/>
      </c>
      <c r="N767" s="20" t="str">
        <f t="shared" si="63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61"/>
        <v xml:space="preserve">MBIS5019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2"/>
        <v/>
      </c>
      <c r="N768" s="20" t="str">
        <f t="shared" si="63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61"/>
        <v xml:space="preserve">MBIS5019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2"/>
        <v/>
      </c>
      <c r="N769" s="20" t="str">
        <f t="shared" si="63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61"/>
        <v xml:space="preserve">MBIS5019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2"/>
        <v/>
      </c>
      <c r="N770" s="20" t="str">
        <f t="shared" si="63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61"/>
        <v xml:space="preserve">MBIS5019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2"/>
        <v/>
      </c>
      <c r="N771" s="20" t="str">
        <f t="shared" si="63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61"/>
        <v xml:space="preserve">MBIS5019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2"/>
        <v/>
      </c>
      <c r="N772" s="20" t="str">
        <f t="shared" si="63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61"/>
        <v xml:space="preserve">MBIS5019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2"/>
        <v/>
      </c>
      <c r="N773" s="20" t="str">
        <f t="shared" si="63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61"/>
        <v xml:space="preserve">MBIS5019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2"/>
        <v/>
      </c>
      <c r="N774" s="20" t="str">
        <f t="shared" si="63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61"/>
        <v xml:space="preserve">MBIS5019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2"/>
        <v/>
      </c>
      <c r="N775" s="20" t="str">
        <f t="shared" si="63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61"/>
        <v xml:space="preserve">MBIS5019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2"/>
        <v/>
      </c>
      <c r="N776" s="20" t="str">
        <f t="shared" si="63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61"/>
        <v xml:space="preserve">MBIS5019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2"/>
        <v/>
      </c>
      <c r="N777" s="20" t="str">
        <f t="shared" si="63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61"/>
        <v xml:space="preserve">MBIS5019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2"/>
        <v/>
      </c>
      <c r="N778" s="20" t="str">
        <f t="shared" si="63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61"/>
        <v xml:space="preserve">MBIS5019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2"/>
        <v/>
      </c>
      <c r="N779" s="20" t="str">
        <f t="shared" si="63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61"/>
        <v xml:space="preserve">MBIS5019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2"/>
        <v/>
      </c>
      <c r="N780" s="20" t="str">
        <f t="shared" si="63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61"/>
        <v xml:space="preserve">MBIS5019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2"/>
        <v/>
      </c>
      <c r="N781" s="20" t="str">
        <f t="shared" si="63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61"/>
        <v xml:space="preserve">MBIS5019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2"/>
        <v/>
      </c>
      <c r="N782" s="20" t="str">
        <f t="shared" si="63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61"/>
        <v xml:space="preserve">MBIS5019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2"/>
        <v/>
      </c>
      <c r="N783" s="20" t="str">
        <f t="shared" si="63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61"/>
        <v xml:space="preserve">MBIS5019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2"/>
        <v/>
      </c>
      <c r="N784" s="20" t="str">
        <f t="shared" si="63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61"/>
        <v xml:space="preserve">MBIS5019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2"/>
        <v/>
      </c>
      <c r="N785" s="20" t="str">
        <f t="shared" si="63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61"/>
        <v xml:space="preserve">MBIS5019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2"/>
        <v/>
      </c>
      <c r="N786" s="20" t="str">
        <f t="shared" si="63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61"/>
        <v xml:space="preserve">MBIS5019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2"/>
        <v/>
      </c>
      <c r="N787" s="20" t="str">
        <f t="shared" si="63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61"/>
        <v xml:space="preserve">MBIS5019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2"/>
        <v/>
      </c>
      <c r="N788" s="20" t="str">
        <f t="shared" si="63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4">E$8&amp;" "&amp;G789</f>
        <v xml:space="preserve">MBIS5019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5">IF(G789="","",SUM(H789:L789))</f>
        <v/>
      </c>
      <c r="N789" s="20" t="str">
        <f t="shared" ref="N789:N820" si="66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4"/>
        <v xml:space="preserve">MBIS5019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5"/>
        <v/>
      </c>
      <c r="N790" s="20" t="str">
        <f t="shared" si="66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4"/>
        <v xml:space="preserve">MBIS5019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5"/>
        <v/>
      </c>
      <c r="N791" s="20" t="str">
        <f t="shared" si="66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4"/>
        <v xml:space="preserve">MBIS5019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5"/>
        <v/>
      </c>
      <c r="N792" s="20" t="str">
        <f t="shared" si="66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4"/>
        <v xml:space="preserve">MBIS5019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5"/>
        <v/>
      </c>
      <c r="N793" s="20" t="str">
        <f t="shared" si="66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4"/>
        <v xml:space="preserve">MBIS5019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5"/>
        <v/>
      </c>
      <c r="N794" s="20" t="str">
        <f t="shared" si="66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4"/>
        <v xml:space="preserve">MBIS5019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5"/>
        <v/>
      </c>
      <c r="N795" s="20" t="str">
        <f t="shared" si="66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4"/>
        <v xml:space="preserve">MBIS5019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5"/>
        <v/>
      </c>
      <c r="N796" s="20" t="str">
        <f t="shared" si="66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4"/>
        <v xml:space="preserve">MBIS5019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5"/>
        <v/>
      </c>
      <c r="N797" s="20" t="str">
        <f t="shared" si="66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4"/>
        <v xml:space="preserve">MBIS5019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5"/>
        <v/>
      </c>
      <c r="N798" s="20" t="str">
        <f t="shared" si="66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4"/>
        <v xml:space="preserve">MBIS5019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5"/>
        <v/>
      </c>
      <c r="N799" s="20" t="str">
        <f t="shared" si="66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4"/>
        <v xml:space="preserve">MBIS5019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5"/>
        <v/>
      </c>
      <c r="N800" s="20" t="str">
        <f t="shared" si="66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4"/>
        <v xml:space="preserve">MBIS5019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5"/>
        <v/>
      </c>
      <c r="N801" s="20" t="str">
        <f t="shared" si="66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4"/>
        <v xml:space="preserve">MBIS5019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5"/>
        <v/>
      </c>
      <c r="N802" s="20" t="str">
        <f t="shared" si="66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4"/>
        <v xml:space="preserve">MBIS5019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5"/>
        <v/>
      </c>
      <c r="N803" s="20" t="str">
        <f t="shared" si="66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4"/>
        <v xml:space="preserve">MBIS5019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5"/>
        <v/>
      </c>
      <c r="N804" s="20" t="str">
        <f t="shared" si="66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4"/>
        <v xml:space="preserve">MBIS5019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5"/>
        <v/>
      </c>
      <c r="N805" s="20" t="str">
        <f t="shared" si="66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4"/>
        <v xml:space="preserve">MBIS5019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5"/>
        <v/>
      </c>
      <c r="N806" s="20" t="str">
        <f t="shared" si="66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4"/>
        <v xml:space="preserve">MBIS5019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5"/>
        <v/>
      </c>
      <c r="N807" s="20" t="str">
        <f t="shared" si="66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4"/>
        <v xml:space="preserve">MBIS5019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5"/>
        <v/>
      </c>
      <c r="N808" s="20" t="str">
        <f t="shared" si="66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4"/>
        <v xml:space="preserve">MBIS5019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5"/>
        <v/>
      </c>
      <c r="N809" s="20" t="str">
        <f t="shared" si="66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4"/>
        <v xml:space="preserve">MBIS5019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5"/>
        <v/>
      </c>
      <c r="N810" s="20" t="str">
        <f t="shared" si="66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4"/>
        <v xml:space="preserve">MBIS5019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5"/>
        <v/>
      </c>
      <c r="N811" s="20" t="str">
        <f t="shared" si="66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4"/>
        <v xml:space="preserve">MBIS5019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5"/>
        <v/>
      </c>
      <c r="N812" s="20" t="str">
        <f t="shared" si="66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4"/>
        <v xml:space="preserve">MBIS5019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5"/>
        <v/>
      </c>
      <c r="N813" s="20" t="str">
        <f t="shared" si="66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4"/>
        <v xml:space="preserve">MBIS5019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5"/>
        <v/>
      </c>
      <c r="N814" s="20" t="str">
        <f t="shared" si="66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4"/>
        <v xml:space="preserve">MBIS5019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5"/>
        <v/>
      </c>
      <c r="N815" s="20" t="str">
        <f t="shared" si="66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4"/>
        <v xml:space="preserve">MBIS5019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5"/>
        <v/>
      </c>
      <c r="N816" s="20" t="str">
        <f t="shared" si="66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4"/>
        <v xml:space="preserve">MBIS5019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5"/>
        <v/>
      </c>
      <c r="N817" s="20" t="str">
        <f t="shared" si="66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4"/>
        <v xml:space="preserve">MBIS5019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5"/>
        <v/>
      </c>
      <c r="N818" s="20" t="str">
        <f t="shared" si="66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4"/>
        <v xml:space="preserve">MBIS5019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5"/>
        <v/>
      </c>
      <c r="N819" s="20" t="str">
        <f t="shared" si="66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4"/>
        <v xml:space="preserve">MBIS5019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5"/>
        <v/>
      </c>
      <c r="N820" s="20" t="str">
        <f t="shared" si="66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B1" zoomScale="80" zoomScaleNormal="80" workbookViewId="0">
      <selection activeCell="U12" sqref="U12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MBIS5019!C2</f>
        <v>Purpose: Grade Book</v>
      </c>
    </row>
    <row r="4" spans="1:26" x14ac:dyDescent="0.3">
      <c r="A4" s="35" t="s">
        <v>588</v>
      </c>
      <c r="C4" s="28" t="str">
        <f>MBIS5019!C3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MBIS5019!C4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MBIS5019!C7</f>
        <v>Term</v>
      </c>
      <c r="D7" s="56" t="str">
        <f>MBIS5019!E7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MBIS5019!C8</f>
        <v>Unit Code</v>
      </c>
      <c r="D8" s="58" t="str">
        <f>MBIS5019!E8</f>
        <v>MBIS5019</v>
      </c>
      <c r="E8" s="59"/>
      <c r="F8" s="59"/>
      <c r="G8" s="59"/>
      <c r="T8" s="160" t="s">
        <v>338</v>
      </c>
      <c r="U8" s="161" t="s">
        <v>297</v>
      </c>
      <c r="V8" s="161"/>
    </row>
    <row r="9" spans="1:26" ht="15" customHeight="1" thickBot="1" x14ac:dyDescent="0.35">
      <c r="A9" s="35" t="s">
        <v>593</v>
      </c>
      <c r="C9" s="60" t="str">
        <f>MBIS5019!C9</f>
        <v>Unit Name</v>
      </c>
      <c r="D9" s="58" t="str">
        <f>MBIS5019!E9</f>
        <v>Blockchain and Cryptocurrency</v>
      </c>
      <c r="E9" s="59"/>
      <c r="F9" s="59"/>
      <c r="G9" s="59"/>
      <c r="T9" s="160"/>
      <c r="U9" s="161"/>
      <c r="V9" s="161"/>
    </row>
    <row r="10" spans="1:26" ht="15" customHeight="1" thickBot="1" x14ac:dyDescent="0.35">
      <c r="A10" s="35" t="s">
        <v>594</v>
      </c>
      <c r="C10" s="60" t="str">
        <f>MBIS5019!C10</f>
        <v>Discipline</v>
      </c>
      <c r="D10" s="58" t="str">
        <f>MBIS5019!E10</f>
        <v>ISY</v>
      </c>
      <c r="E10" s="59"/>
      <c r="F10" s="59"/>
      <c r="G10" s="59"/>
      <c r="L10" s="167" t="s">
        <v>338</v>
      </c>
      <c r="M10" s="169" t="s">
        <v>297</v>
      </c>
      <c r="N10" s="169"/>
      <c r="T10" s="160" t="s">
        <v>339</v>
      </c>
      <c r="U10" s="161" t="s">
        <v>687</v>
      </c>
      <c r="V10" s="161"/>
    </row>
    <row r="11" spans="1:26" ht="15" customHeight="1" thickBot="1" x14ac:dyDescent="0.35">
      <c r="C11" s="60" t="str">
        <f>MBIS5019!C11</f>
        <v>No. of Students</v>
      </c>
      <c r="D11" s="58">
        <f>MBIS5019!E11</f>
        <v>24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.05" customHeight="1" thickBot="1" x14ac:dyDescent="0.35"/>
    <row r="14" spans="1:26" ht="7.05" customHeight="1" x14ac:dyDescent="0.3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B2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B2 - S. Baker</v>
      </c>
      <c r="U14" s="152"/>
      <c r="V14" s="152"/>
      <c r="W14" s="152"/>
      <c r="X14" s="152"/>
      <c r="Y14" s="152"/>
      <c r="Z14" s="153"/>
    </row>
    <row r="15" spans="1:26" ht="7.05" customHeight="1" x14ac:dyDescent="0.3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.05" customHeight="1" x14ac:dyDescent="0.3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35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24</v>
      </c>
      <c r="F19" s="104">
        <f>MBIS5019!$H$21</f>
        <v>0.3</v>
      </c>
      <c r="G19" s="104">
        <f>MBIS5019!$I$21</f>
        <v>0.4</v>
      </c>
      <c r="H19" s="104">
        <f>MBIS5019!$J$21</f>
        <v>0.3</v>
      </c>
      <c r="I19" s="104">
        <f>MBIS5019!$K$21</f>
        <v>0</v>
      </c>
      <c r="J19" s="104">
        <f>MBIS5019!$L$21</f>
        <v>0</v>
      </c>
      <c r="L19" s="107" t="s">
        <v>302</v>
      </c>
      <c r="M19" s="113">
        <f>COUNTIF(MBIS5019!$C$23:$C$820,$M$10)</f>
        <v>24</v>
      </c>
      <c r="N19" s="104">
        <f>MBIS5019!$H$21</f>
        <v>0.3</v>
      </c>
      <c r="O19" s="104">
        <f>MBIS5019!$I$21</f>
        <v>0.4</v>
      </c>
      <c r="P19" s="104">
        <f>MBIS5019!$J$21</f>
        <v>0.3</v>
      </c>
      <c r="Q19" s="104">
        <f>MBIS5019!$K$21</f>
        <v>0</v>
      </c>
      <c r="R19" s="104">
        <f>MBIS5019!$L$21</f>
        <v>0</v>
      </c>
      <c r="T19" s="107" t="s">
        <v>302</v>
      </c>
      <c r="U19" s="113">
        <f>COUNTIFS(MBIS5019!$C$23:$C$820,$U$8, MBIS5019!$D$23:$D$820,$U$10)</f>
        <v>24</v>
      </c>
      <c r="V19" s="104">
        <f>MBIS5019!$H$21</f>
        <v>0.3</v>
      </c>
      <c r="W19" s="104">
        <f>MBIS5019!$I$21</f>
        <v>0.4</v>
      </c>
      <c r="X19" s="104">
        <f>MBIS5019!$J$21</f>
        <v>0.3</v>
      </c>
      <c r="Y19" s="104">
        <f>MBIS5019!$K$21</f>
        <v>0</v>
      </c>
      <c r="Z19" s="104">
        <f>MBIS5019!$L$21</f>
        <v>0</v>
      </c>
    </row>
    <row r="20" spans="4:26" ht="15" thickBot="1" x14ac:dyDescent="0.35">
      <c r="D20" s="107" t="s">
        <v>288</v>
      </c>
      <c r="E20" s="107"/>
      <c r="F20" s="108">
        <f>AVERAGEA(MBIS5019!$H$23:$H$820)</f>
        <v>13.745000000000003</v>
      </c>
      <c r="G20" s="108">
        <f>AVERAGEA(MBIS5019!$I$23:$I$820)</f>
        <v>26.154166666666669</v>
      </c>
      <c r="H20" s="108">
        <f>AVERAGEA(MBIS5019!$J$23:$J$820)</f>
        <v>24.037499999999994</v>
      </c>
      <c r="I20" s="108" t="e">
        <f>AVERAGEA(MBIS5019!$K$23:$K$820)</f>
        <v>#DIV/0!</v>
      </c>
      <c r="J20" s="108" t="e">
        <f>AVERAGEA(MBIS5019!$L$23:$L$820)</f>
        <v>#DIV/0!</v>
      </c>
      <c r="L20" s="107" t="s">
        <v>288</v>
      </c>
      <c r="M20" s="107"/>
      <c r="N20" s="108">
        <f>SUMIF(MBIS5019!$C$23:$C$820,$M$10,MBIS5019!$H$23:$H$820)/$M$19</f>
        <v>13.745000000000003</v>
      </c>
      <c r="O20" s="108">
        <f>SUMIF(MBIS5019!$C$23:$C$820,$M$10,MBIS5019!$I$23:$I$820)/$M$19</f>
        <v>26.154166666666669</v>
      </c>
      <c r="P20" s="108">
        <f>SUMIF(MBIS5019!$C$23:$C$820,$M$10,MBIS5019!$J$23:$J$820)/$M$19</f>
        <v>24.037499999999994</v>
      </c>
      <c r="Q20" s="108">
        <f>SUMIF(MBIS5019!$C$23:$C$820,$M$10,MBIS5019!$K$23:$K$820)/$M$19</f>
        <v>0</v>
      </c>
      <c r="R20" s="108">
        <f>SUMIF(MBIS5019!$C$23:$C$820,$M$10,MBIS5019!$L$23:$L$820)/$M$19</f>
        <v>0</v>
      </c>
      <c r="T20" s="107" t="s">
        <v>288</v>
      </c>
      <c r="U20" s="107"/>
      <c r="V20" s="108">
        <f>SUMIFS(MBIS5019!$H$23:$H$820,MBIS5019!$D$23:$D$820,$U$10,MBIS5019!$C$23:$C$820,$U$8)/$U$19</f>
        <v>13.745000000000003</v>
      </c>
      <c r="W20" s="108">
        <f>SUMIFS(MBIS5019!$I$23:$I$820,MBIS5019!$D$23:$D$820,$U$10,MBIS5019!$C$23:$C$820,$U$8)/$U$19</f>
        <v>26.154166666666669</v>
      </c>
      <c r="X20" s="108">
        <f>SUMIFS(MBIS5019!$J$23:$J$820,MBIS5019!$D$23:$D$820,$U$10,MBIS5019!$C$23:$C$820,$U$8)/$U$19</f>
        <v>24.037499999999994</v>
      </c>
      <c r="Y20" s="108">
        <f>SUMIFS(MBIS5019!$K$23:$K$820,MBIS5019!$D$23:$D$820,$U$10,MBIS5019!$C$23:$C$820,$U$8)/$U$19</f>
        <v>0</v>
      </c>
      <c r="Z20" s="108">
        <f>SUMIFS(MBIS5019!$L$23:$L$820,MBIS5019!$D$23:$D$820,$U$10,MBIS5019!$C$23:$C$820,$U$8)/$U$19</f>
        <v>0</v>
      </c>
    </row>
    <row r="21" spans="4:26" ht="15" thickBot="1" x14ac:dyDescent="0.35">
      <c r="D21" s="107" t="s">
        <v>289</v>
      </c>
      <c r="E21" s="107"/>
      <c r="F21" s="109">
        <f>F20/F19/100</f>
        <v>0.45816666666666678</v>
      </c>
      <c r="G21" s="109">
        <f>G20/G19/100</f>
        <v>0.65385416666666674</v>
      </c>
      <c r="H21" s="109">
        <f>H20/H19/100</f>
        <v>0.80124999999999991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0.45816666666666678</v>
      </c>
      <c r="O21" s="109">
        <f>O20/O19/100</f>
        <v>0.65385416666666674</v>
      </c>
      <c r="P21" s="109">
        <f>P20/P19/100</f>
        <v>0.80124999999999991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>
        <f>V20/V19/100</f>
        <v>0.45816666666666678</v>
      </c>
      <c r="W21" s="109">
        <f>W20/W19/100</f>
        <v>0.65385416666666674</v>
      </c>
      <c r="X21" s="109">
        <f>X20/X19/100</f>
        <v>0.80124999999999991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71" t="s">
        <v>290</v>
      </c>
      <c r="E23" s="171"/>
      <c r="F23" s="110">
        <f>COUNTIF(MBIS5019!$H$23:$H$820,"DNS")</f>
        <v>2</v>
      </c>
      <c r="G23" s="110">
        <f>COUNTIF(MBIS5019!$I$23:$I$820,"DNS")</f>
        <v>1</v>
      </c>
      <c r="H23" s="110">
        <f>COUNTIF(MBIS5019!$J$23:$J$820,"DNS")</f>
        <v>0</v>
      </c>
      <c r="I23" s="110">
        <f>COUNTIF(MBIS5019!$K$23:$K$820,"DNS")</f>
        <v>0</v>
      </c>
      <c r="J23" s="110">
        <f>COUNTIF(MBIS5019!$L$23:$L$820,"DNS")</f>
        <v>0</v>
      </c>
      <c r="L23" s="171" t="s">
        <v>290</v>
      </c>
      <c r="M23" s="171"/>
      <c r="N23" s="110">
        <f>COUNTIFS(MBIS5019!$H$23:$H$820,"DNS",MBIS5019!$C$23:$C$820,$M$10)</f>
        <v>2</v>
      </c>
      <c r="O23" s="110">
        <f>COUNTIFS(MBIS5019!$I$23:$I$820,"DNS",MBIS5019!$C$23:$C$820,$M$10)</f>
        <v>1</v>
      </c>
      <c r="P23" s="110">
        <f>COUNTIFS(MBIS5019!$J$23:$J$820,"DNS",MBIS5019!$C$23:$C$820,$M$10)</f>
        <v>0</v>
      </c>
      <c r="Q23" s="110">
        <f>COUNTIFS(MBIS5019!$K$23:$K$820,"DNS",MBIS5019!$C$23:$C$820,$M$10)</f>
        <v>0</v>
      </c>
      <c r="R23" s="110">
        <f>COUNTIFS(MBIS5019!$L$23:$L$820,"DNS",MBIS5019!$C$23:$C$820,$M$10)</f>
        <v>0</v>
      </c>
      <c r="T23" s="171" t="s">
        <v>290</v>
      </c>
      <c r="U23" s="171"/>
      <c r="V23" s="110">
        <f>COUNTIFS(MBIS5019!$H$23:$H$820,"DNS",MBIS5019!$D$23:$D$820,$U$10,MBIS5019!$C$23:$C$820,$U$8)</f>
        <v>2</v>
      </c>
      <c r="W23" s="110">
        <f>COUNTIFS(MBIS5019!$I$23:$I$820,"DNS",MBIS5019!$D$23:$D$820,$U$10,MBIS5019!$C$23:$C$820,$U$8)</f>
        <v>1</v>
      </c>
      <c r="X23" s="110">
        <f>COUNTIFS(MBIS5019!$J$23:$J$820,"DNS",MBIS5019!$D$23:$D$820,$U$10,MBIS5019!$C$23:$C$820,$U$8)</f>
        <v>0</v>
      </c>
      <c r="Y23" s="110">
        <f>COUNTIFS(MBIS5019!$K$23:$K$820,"DNS",MBIS5019!$D$23:$D$820,$U$10,MBIS5019!$C$23:$C$820,$U$8)</f>
        <v>0</v>
      </c>
      <c r="Z23" s="110">
        <f>COUNTIFS(MBIS5019!$L$23:$L$820,"DNS",MBIS5019!$D$23:$D$820,$U$10,MBIS5019!$C$23:$C$820,$U$8)</f>
        <v>0</v>
      </c>
    </row>
    <row r="24" spans="4:26" ht="15" thickBot="1" x14ac:dyDescent="0.35">
      <c r="D24" s="171" t="s">
        <v>291</v>
      </c>
      <c r="E24" s="171"/>
      <c r="F24" s="111">
        <f>F23/$D$11</f>
        <v>8.3333333333333329E-2</v>
      </c>
      <c r="G24" s="111">
        <f>G23/$D$11</f>
        <v>4.1666666666666664E-2</v>
      </c>
      <c r="H24" s="111">
        <f>H23/$D$11</f>
        <v>0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8.3333333333333329E-2</v>
      </c>
      <c r="O24" s="111">
        <f>O23/$M$19</f>
        <v>4.1666666666666664E-2</v>
      </c>
      <c r="P24" s="111">
        <f>P23/$M$19</f>
        <v>0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>
        <f>V23/$U$19</f>
        <v>8.3333333333333329E-2</v>
      </c>
      <c r="W24" s="111">
        <f>W23/$U$19</f>
        <v>4.1666666666666664E-2</v>
      </c>
      <c r="X24" s="111">
        <f>X23/$U$19</f>
        <v>0</v>
      </c>
      <c r="Y24" s="111">
        <f>Y23/$U$19</f>
        <v>0</v>
      </c>
      <c r="Z24" s="111">
        <f>Z23/$U$19</f>
        <v>0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20</v>
      </c>
      <c r="H25" s="112">
        <f>H19*100/2</f>
        <v>15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20</v>
      </c>
      <c r="P25" s="112">
        <f>P19*100/2</f>
        <v>15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20</v>
      </c>
      <c r="X25" s="112">
        <f>X19*100/2</f>
        <v>15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71" t="s">
        <v>292</v>
      </c>
      <c r="E26" s="171"/>
      <c r="F26" s="110">
        <f>COUNTIF(MBIS5019!$H$23:$H$820,"&lt;"&amp;F25)</f>
        <v>11</v>
      </c>
      <c r="G26" s="110">
        <f>COUNTIF(MBIS5019!$I$23:$I$820,"&lt;"&amp;G25)</f>
        <v>5</v>
      </c>
      <c r="H26" s="110">
        <f>COUNTIF(MBIS5019!$J$23:$J$820,"&lt;"&amp;H25)</f>
        <v>1</v>
      </c>
      <c r="I26" s="110">
        <f>COUNTIF(MBIS5019!$K$23:$K$820,"&lt;"&amp;I25)</f>
        <v>0</v>
      </c>
      <c r="J26" s="110">
        <f>COUNTIF(MBIS5019!$L$23:$L$820,"&lt;"&amp;J25)</f>
        <v>0</v>
      </c>
      <c r="L26" s="171" t="s">
        <v>292</v>
      </c>
      <c r="M26" s="171"/>
      <c r="N26" s="110">
        <f>COUNTIFS(MBIS5019!$H$23:$H$820,"&lt;"&amp;N25,MBIS5019!$C$23:$C$820,$M$10)</f>
        <v>11</v>
      </c>
      <c r="O26" s="110">
        <f>COUNTIFS(MBIS5019!$I$23:$I$820,"&lt;"&amp;O25,MBIS5019!$C$23:$C$820,$M$10)</f>
        <v>5</v>
      </c>
      <c r="P26" s="110">
        <f>COUNTIFS(MBIS5019!$J$23:$J$820,"&lt;"&amp;P25,MBIS5019!$C$23:$C$820,$M$10)</f>
        <v>1</v>
      </c>
      <c r="Q26" s="110">
        <f>COUNTIFS(MBIS5019!$K$23:$K$820,"&lt;"&amp;Q25,MBIS5019!$C$23:$C$820,$M$10)</f>
        <v>0</v>
      </c>
      <c r="R26" s="110">
        <f>COUNTIFS(MBIS5019!$L$23:$L$820,"&lt;"&amp;R25,MBIS5019!$C$23:$C$820,$M$10)</f>
        <v>0</v>
      </c>
      <c r="T26" s="171" t="s">
        <v>292</v>
      </c>
      <c r="U26" s="171"/>
      <c r="V26" s="110">
        <f>COUNTIFS(MBIS5019!$H$23:$H$820,"&lt;"&amp;V25,MBIS5019!$D$23:$D$820,$U$10,MBIS5019!$C$23:$C$820,$U$8)</f>
        <v>11</v>
      </c>
      <c r="W26" s="110">
        <f>COUNTIFS(MBIS5019!$I$23:$I$820,"&lt;"&amp;W25,MBIS5019!$D$23:$D$820,$U$10,MBIS5019!$C$23:$C$820,$U$8)</f>
        <v>5</v>
      </c>
      <c r="X26" s="110">
        <f>COUNTIFS(MBIS5019!$J$23:$J$820,"&lt;"&amp;X25,MBIS5019!$D$23:$D$820,$U$10,MBIS5019!$C$23:$C$820,$U$8)</f>
        <v>1</v>
      </c>
      <c r="Y26" s="110">
        <f>COUNTIFS(MBIS5019!$K$23:$K$820,"&lt;"&amp;Y25,MBIS5019!$D$23:$D$820,$U$10,MBIS5019!$C$23:$C$820,$U$8)</f>
        <v>0</v>
      </c>
      <c r="Z26" s="110">
        <f>COUNTIFS(MBIS5019!$L$23:$L$820,"&lt;"&amp;Z25,MBIS5019!$D$23:$D$820,$U$10,MBIS5019!$C$23:$C$820,$U$8)</f>
        <v>0</v>
      </c>
    </row>
    <row r="27" spans="4:26" ht="15" thickBot="1" x14ac:dyDescent="0.35">
      <c r="D27" s="171" t="s">
        <v>293</v>
      </c>
      <c r="E27" s="171"/>
      <c r="F27" s="111">
        <f>F26/$D$11</f>
        <v>0.45833333333333331</v>
      </c>
      <c r="G27" s="111">
        <f>G26/$D$11</f>
        <v>0.20833333333333334</v>
      </c>
      <c r="H27" s="111">
        <f>H26/$D$11</f>
        <v>4.1666666666666664E-2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0.45833333333333331</v>
      </c>
      <c r="O27" s="111">
        <f>O26/$M$19</f>
        <v>0.20833333333333334</v>
      </c>
      <c r="P27" s="111">
        <f>P26/$M$19</f>
        <v>4.1666666666666664E-2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>
        <f>V26/$U$19</f>
        <v>0.45833333333333331</v>
      </c>
      <c r="W27" s="111">
        <f>W26/$U$19</f>
        <v>0.20833333333333334</v>
      </c>
      <c r="X27" s="111">
        <f>X26/$U$19</f>
        <v>4.1666666666666664E-2</v>
      </c>
      <c r="Y27" s="111">
        <f>Y26/$U$19</f>
        <v>0</v>
      </c>
      <c r="Z27" s="111">
        <f>Z26/$U$19</f>
        <v>0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35">
      <c r="D30" s="107" t="s">
        <v>288</v>
      </c>
      <c r="E30" s="107"/>
      <c r="F30" s="108">
        <f>SUMIF(MBIS5019!$M$23:$M$820,"&gt;=15",MBIS5019!$H$23:$H$820)/COUNTIF(MBIS5019!$M$23:$M$820,"&gt;=15")</f>
        <v>14.342608695652176</v>
      </c>
      <c r="G30" s="108">
        <f>SUMIF(MBIS5019!$M$23:$M$820,"&gt;=15",MBIS5019!$I$23:$I$820)/COUNTIF(MBIS5019!$M$23:$M$820,"&gt;=15")</f>
        <v>27.291304347826088</v>
      </c>
      <c r="H30" s="108">
        <f>SUMIF(MBIS5019!$M$23:$M$820,"&gt;=15",MBIS5019!$J$23:$J$820)/COUNTIF(MBIS5019!$M$23:$M$820,"&gt;=15")</f>
        <v>24.873913043478257</v>
      </c>
      <c r="I30" s="108">
        <f>SUMIF(MBIS5019!$M$23:$M$820,"&gt;=15",MBIS5019!$K$23:$K$820)/COUNTIF(MBIS5019!$M$23:$M$820,"&gt;=15")</f>
        <v>0</v>
      </c>
      <c r="J30" s="108">
        <f>SUMIF(MBIS5019!$M$23:$M$820,"&gt;=15",MBIS5019!$L$23:$L$820)/COUNTIF(MBIS5019!$M$23:$M$820,"&gt;=15")</f>
        <v>0</v>
      </c>
      <c r="L30" s="107" t="s">
        <v>288</v>
      </c>
      <c r="M30" s="107"/>
      <c r="N30" s="108">
        <f>SUMIFS(MBIS5019!$H$23:$H$820,MBIS5019!$M$23:$M$820,"&gt;=15",MBIS5019!$C$23:$C$820,$M$10)/COUNTIFS(MBIS5019!$M$23:$M$820,"&gt;=15",MBIS5019!$C$23:$C$820,$M$10)</f>
        <v>14.342608695652176</v>
      </c>
      <c r="O30" s="108">
        <f>SUMIFS(MBIS5019!$I$23:$I$820,MBIS5019!$M$23:$M$820,"&gt;=15",MBIS5019!$C$23:$C$820,$M$10)/COUNTIFS(MBIS5019!$M$23:$M$820,"&gt;=15",MBIS5019!$C$23:$C$820,$M$10)</f>
        <v>27.291304347826088</v>
      </c>
      <c r="P30" s="108">
        <f>SUMIFS(MBIS5019!$J$23:$J$820,MBIS5019!$M$23:$M$820,"&gt;=15",MBIS5019!$C$23:$C$820,$M$10)/COUNTIFS(MBIS5019!$M$23:$M$820,"&gt;=15",MBIS5019!$C$23:$C$820,$M$10)</f>
        <v>24.873913043478257</v>
      </c>
      <c r="Q30" s="108">
        <f>SUMIFS(MBIS5019!$K$23:$K$820,MBIS5019!$M$23:$M$820,"&gt;=15",MBIS5019!$C$23:$C$820,$M$10)/COUNTIFS(MBIS5019!$M$23:$M$820,"&gt;=15",MBIS5019!$C$23:$C$820,$M$10)</f>
        <v>0</v>
      </c>
      <c r="R30" s="108">
        <f>SUMIFS(MBIS5019!$L$23:$L$820,MBIS5019!$M$23:$M$820,"&gt;=15",MBIS5019!$C$23:$C$820,$M$10)/COUNTIFS(MBIS5019!$M$23:$M$820,"&gt;=15",MBIS5019!$C$23:$C$820,$M$10)</f>
        <v>0</v>
      </c>
      <c r="T30" s="107" t="s">
        <v>288</v>
      </c>
      <c r="U30" s="107"/>
      <c r="V30" s="108">
        <f>SUMIFS(MBIS5019!$H$23:$H$820,MBIS5019!$M$23:$M$820,"&gt;=15",MBIS5019!$D$23:$D$820,$U$10,MBIS5019!$C$23:$C$820,$U$8)/COUNTIFS(MBIS5019!$M$23:$M$820,"&gt;=15",MBIS5019!$D$23:$D$820,$U$10,MBIS5019!$C$23:$C$820,$U$8)</f>
        <v>14.342608695652176</v>
      </c>
      <c r="W30" s="108">
        <f>SUMIFS(MBIS5019!$I$23:$I$820,MBIS5019!$M$23:$M$820,"&gt;=15",MBIS5019!$D$23:$D$820,$U$10,MBIS5019!$C$23:$C$820,$U$8)/COUNTIFS(MBIS5019!$M$23:$M$820,"&gt;=15",MBIS5019!$D$23:$D$820,$U$10,MBIS5019!$C$23:$C$820,$U$8)</f>
        <v>27.291304347826088</v>
      </c>
      <c r="X30" s="108">
        <f>SUMIFS(MBIS5019!$J$23:$J$820,MBIS5019!$M$23:$M$820,"&gt;=15",MBIS5019!$D$23:$D$820,$U$10,MBIS5019!$C$23:$C$820,$U$8)/COUNTIFS(MBIS5019!$M$23:$M$820,"&gt;=15",MBIS5019!$D$23:$D$820,$U$10,MBIS5019!$C$23:$C$820,$U$8)</f>
        <v>24.873913043478257</v>
      </c>
      <c r="Y30" s="108">
        <f>SUMIFS(MBIS5019!$K$23:$K$820,MBIS5019!$M$23:$M$820,"&gt;=15",MBIS5019!$D$23:$D$820,$U$10,MBIS5019!$C$23:$C$820,$U$8)/COUNTIFS(MBIS5019!$M$23:$M$820,"&gt;=15",MBIS5019!$D$23:$D$820,$U$10,MBIS5019!$C$23:$C$820,$U$8)</f>
        <v>0</v>
      </c>
      <c r="Z30" s="108">
        <f>SUMIFS(MBIS5019!$L$23:$L$820,MBIS5019!$M$23:$M$820,"&gt;=15",MBIS5019!$D$23:$D$820,$U$10,MBIS5019!$C$23:$C$820,$U$8)/COUNTIFS(MBIS5019!$M$23:$M$820,"&gt;=15",MBIS5019!$D$23:$D$820,$U$10,MBIS5019!$C$23:$C$820,$U$8)</f>
        <v>0</v>
      </c>
    </row>
    <row r="31" spans="4:26" ht="15" thickBot="1" x14ac:dyDescent="0.35">
      <c r="D31" s="107" t="s">
        <v>289</v>
      </c>
      <c r="E31" s="107"/>
      <c r="F31" s="109">
        <f>F30/F19/100</f>
        <v>0.47808695652173921</v>
      </c>
      <c r="G31" s="109">
        <f>G30/G19/100</f>
        <v>0.68228260869565216</v>
      </c>
      <c r="H31" s="109">
        <f>H30/H19/100</f>
        <v>0.82913043478260862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0.47808695652173921</v>
      </c>
      <c r="O31" s="109">
        <f>O30/O19/100</f>
        <v>0.68228260869565216</v>
      </c>
      <c r="P31" s="109">
        <f>P30/P19/100</f>
        <v>0.82913043478260862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>
        <f>V30/V19/100</f>
        <v>0.47808695652173921</v>
      </c>
      <c r="W31" s="109">
        <f>W30/W19/100</f>
        <v>0.68228260869565216</v>
      </c>
      <c r="X31" s="109">
        <f>X30/X19/100</f>
        <v>0.82913043478260862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71" t="s">
        <v>290</v>
      </c>
      <c r="E33" s="171"/>
      <c r="F33" s="110">
        <f>COUNTIFS(MBIS5019!$H$23:$H$820,"DNS",MBIS5019!$M$23:$M$820,"&gt;=15")</f>
        <v>1</v>
      </c>
      <c r="G33" s="110">
        <f>COUNTIFS(MBIS5019!$I$23:$I$820,"DNS",MBIS5019!$M$23:$M$820,"&gt;=15")</f>
        <v>0</v>
      </c>
      <c r="H33" s="110">
        <f>COUNTIFS(MBIS5019!$J$23:$J$820,"DNS",MBIS5019!$M$23:$M$820,"&gt;=15")</f>
        <v>0</v>
      </c>
      <c r="I33" s="110">
        <f>COUNTIFS(MBIS5019!$K$23:$K$820,"DNS",MBIS5019!$M$23:$M$820,"&gt;=15")</f>
        <v>0</v>
      </c>
      <c r="J33" s="110">
        <f>COUNTIFS(MBIS5019!$L$23:$L$820,"DNS",MBIS5019!$M$23:$M$820,"&gt;=15")</f>
        <v>0</v>
      </c>
      <c r="L33" s="171" t="s">
        <v>290</v>
      </c>
      <c r="M33" s="171"/>
      <c r="N33" s="110">
        <f>COUNTIFS(MBIS5019!$H$23:$H$820,"DNS",MBIS5019!$M$23:$M$820,"&gt;=15",MBIS5019!$C$23:$C$820,$M$10)</f>
        <v>1</v>
      </c>
      <c r="O33" s="110">
        <f>COUNTIFS(MBIS5019!$I$23:$I$820,"DNS",MBIS5019!$M$23:$M$820,"&gt;=15",MBIS5019!$C$23:$C$820,$M$10)</f>
        <v>0</v>
      </c>
      <c r="P33" s="110">
        <f>COUNTIFS(MBIS5019!$J$23:$J$820,"DNS",MBIS5019!$M$23:$M$820,"&gt;=15",MBIS5019!$C$23:$C$820,$M$10)</f>
        <v>0</v>
      </c>
      <c r="Q33" s="110">
        <f>COUNTIFS(MBIS5019!$K$23:$K$820,"DNS",MBIS5019!$M$23:$M$820,"&gt;=15",MBIS5019!$C$23:$C$820,$M$10)</f>
        <v>0</v>
      </c>
      <c r="R33" s="110">
        <f>COUNTIFS(MBIS5019!$L$23:$L$820,"DNS",MBIS5019!$M$23:$M$820,"&gt;=15",MBIS5019!$C$23:$C$820,$M$10)</f>
        <v>0</v>
      </c>
      <c r="T33" s="171" t="s">
        <v>290</v>
      </c>
      <c r="U33" s="171"/>
      <c r="V33" s="110">
        <f>COUNTIFS(MBIS5019!$H$23:$H$820,"DNS",MBIS5019!$M$23:$M$820,"&gt;=15",MBIS5019!$D$23:$D$820,$U$10,MBIS5019!$C$23:$C$820,$U$8)</f>
        <v>1</v>
      </c>
      <c r="W33" s="110">
        <f>COUNTIFS(MBIS5019!$I$23:$I$820,"DNS",MBIS5019!$M$23:$M$820,"&gt;=15",MBIS5019!$D$23:$D$820,$U$10,MBIS5019!$C$23:$C$820,$U$8)</f>
        <v>0</v>
      </c>
      <c r="X33" s="110">
        <f>COUNTIFS(MBIS5019!$J$23:$J$820,"DNS",MBIS5019!$M$23:$M$820,"&gt;=15",MBIS5019!$D$23:$D$820,$U$10,MBIS5019!$C$23:$C$820,$U$8)</f>
        <v>0</v>
      </c>
      <c r="Y33" s="110">
        <f>COUNTIFS(MBIS5019!$K$23:$K$820,"DNS",MBIS5019!$M$23:$M$820,"&gt;=15",MBIS5019!$D$23:$D$820,$U$10,MBIS5019!$C$23:$C$820,$U$8)</f>
        <v>0</v>
      </c>
      <c r="Z33" s="110">
        <f>COUNTIFS(MBIS5019!$L$23:$L$820,"DNS",MBIS5019!$M$23:$M$820,"&gt;=15",MBIS5019!$D$23:$D$820,$U$10,MBIS5019!$C$23:$C$820,$U$8)</f>
        <v>0</v>
      </c>
    </row>
    <row r="34" spans="4:26" ht="15" thickBot="1" x14ac:dyDescent="0.35">
      <c r="D34" s="171" t="s">
        <v>291</v>
      </c>
      <c r="E34" s="171"/>
      <c r="F34" s="111">
        <f>F33/$D$11</f>
        <v>4.1666666666666664E-2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4.1666666666666664E-2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>
        <f>V33/$U$19</f>
        <v>4.1666666666666664E-2</v>
      </c>
      <c r="W34" s="111">
        <f>W33/$U$19</f>
        <v>0</v>
      </c>
      <c r="X34" s="111">
        <f>X33/$U$19</f>
        <v>0</v>
      </c>
      <c r="Y34" s="111">
        <f>Y33/$U$19</f>
        <v>0</v>
      </c>
      <c r="Z34" s="111">
        <f>Z33/$U$19</f>
        <v>0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71" t="s">
        <v>292</v>
      </c>
      <c r="E36" s="171"/>
      <c r="F36" s="110">
        <f>COUNTIFS(MBIS5019!$H$23:$H$820,"&lt;"&amp;F25,MBIS5019!$M$23:$M$820,"&gt;=15")</f>
        <v>11</v>
      </c>
      <c r="G36" s="110">
        <f>COUNTIFS(MBIS5019!$I$23:$I$820,"&lt;"&amp;G25,MBIS5019!$M$23:$M$820,"&gt;=15")</f>
        <v>5</v>
      </c>
      <c r="H36" s="110">
        <f>COUNTIFS(MBIS5019!$J$23:$J$820,"&lt;"&amp;H25,MBIS5019!$M$23:$M$820,"&gt;=15")</f>
        <v>0</v>
      </c>
      <c r="I36" s="110">
        <f>COUNTIFS(MBIS5019!$K$23:$K$820,"&lt;"&amp;I25,MBIS5019!$M$23:$M$820,"&gt;=15")</f>
        <v>0</v>
      </c>
      <c r="J36" s="110">
        <f>COUNTIFS(MBIS5019!$L$23:$L$820,"&lt;"&amp;J25,MBIS5019!$M$23:$M$820,"&gt;=15")</f>
        <v>0</v>
      </c>
      <c r="L36" s="171" t="s">
        <v>292</v>
      </c>
      <c r="M36" s="171"/>
      <c r="N36" s="110">
        <f>COUNTIFS(MBIS5019!$H$23:$H$820,"&lt;"&amp;N25,MBIS5019!$M$23:$M$820,"&gt;=15",MBIS5019!$C$23:$C$820,$M$10)</f>
        <v>11</v>
      </c>
      <c r="O36" s="110">
        <f>COUNTIFS(MBIS5019!$I$23:$I$820,"&lt;"&amp;O25,MBIS5019!$M$23:$M$820,"&gt;=15",MBIS5019!$C$23:$C$820,$M$10)</f>
        <v>5</v>
      </c>
      <c r="P36" s="110">
        <f>COUNTIFS(MBIS5019!$J$23:$J$820,"&lt;"&amp;P25,MBIS5019!$M$23:$M$820,"&gt;=15",MBIS5019!$C$23:$C$820,$M$10)</f>
        <v>0</v>
      </c>
      <c r="Q36" s="110">
        <f>COUNTIFS(MBIS5019!$K$23:$K$820,"&lt;"&amp;Q25,MBIS5019!$M$23:$M$820,"&gt;=15",MBIS5019!$C$23:$C$820,$M$10)</f>
        <v>0</v>
      </c>
      <c r="R36" s="110">
        <f>COUNTIFS(MBIS5019!$L$23:$L$820,"&lt;"&amp;R25,MBIS5019!$M$23:$M$820,"&gt;=15",MBIS5019!$C$23:$C$820,$M$10)</f>
        <v>0</v>
      </c>
      <c r="T36" s="171" t="s">
        <v>292</v>
      </c>
      <c r="U36" s="171"/>
      <c r="V36" s="110">
        <f>COUNTIFS(MBIS5019!$H$23:$H$820,"&lt;"&amp;V25,MBIS5019!$M$23:$M$820,"&gt;=15",MBIS5019!$D$23:$D$820,$U$10,MBIS5019!$C$23:$C$820,$U$8)</f>
        <v>11</v>
      </c>
      <c r="W36" s="110">
        <f>COUNTIFS(MBIS5019!$I$23:$I$820,"&lt;"&amp;W25,MBIS5019!$M$23:$M$820,"&gt;=15",MBIS5019!$D$23:$D$820,$U$10,MBIS5019!$C$23:$C$820,$U$8)</f>
        <v>5</v>
      </c>
      <c r="X36" s="110">
        <f>COUNTIFS(MBIS5019!$J$23:$J$820,"&lt;"&amp;X25,MBIS5019!$M$23:$M$820,"&gt;=15",MBIS5019!$D$23:$D$820,$U$10,MBIS5019!$C$23:$C$820,$U$8)</f>
        <v>0</v>
      </c>
      <c r="Y36" s="110">
        <f>COUNTIFS(MBIS5019!$K$23:$K$820,"&lt;"&amp;Y25,MBIS5019!$M$23:$M$820,"&gt;=15",MBIS5019!$D$23:$D$820,$U$10,MBIS5019!$C$23:$C$820,$U$8)</f>
        <v>0</v>
      </c>
      <c r="Z36" s="110">
        <f>COUNTIFS(MBIS5019!$L$23:$L$820,"&lt;"&amp;Z25,MBIS5019!$M$23:$M$820,"&gt;=15",MBIS5019!$D$23:$D$820,$U$10,MBIS5019!$C$23:$C$820,$U$8)</f>
        <v>0</v>
      </c>
    </row>
    <row r="37" spans="4:26" ht="15" thickBot="1" x14ac:dyDescent="0.35">
      <c r="D37" s="171" t="s">
        <v>293</v>
      </c>
      <c r="E37" s="171"/>
      <c r="F37" s="111">
        <f>F36/$D$11</f>
        <v>0.45833333333333331</v>
      </c>
      <c r="G37" s="111">
        <f>G36/$D$11</f>
        <v>0.20833333333333334</v>
      </c>
      <c r="H37" s="111">
        <f>H36/$D$11</f>
        <v>0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0.45833333333333331</v>
      </c>
      <c r="O37" s="111">
        <f>O36/$M$19</f>
        <v>0.20833333333333334</v>
      </c>
      <c r="P37" s="111">
        <f>P36/$M$19</f>
        <v>0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>
        <f>V36/$U$19</f>
        <v>0.45833333333333331</v>
      </c>
      <c r="W37" s="111">
        <f>W36/$U$19</f>
        <v>0.20833333333333334</v>
      </c>
      <c r="X37" s="111">
        <f>X36/$U$19</f>
        <v>0</v>
      </c>
      <c r="Y37" s="111">
        <f>Y36/$U$19</f>
        <v>0</v>
      </c>
      <c r="Z37" s="111">
        <f>Z36/$U$19</f>
        <v>0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MBIS5019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2025-10-28T11:11:26Z</dcterms:modified>
  <cp:category/>
</cp:coreProperties>
</file>