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 filterPrivacy="1" codeName="ThisWorkbook" hidePivotFieldList="1"/>
  <bookViews>
    <workbookView xWindow="-108" yWindow="-108" windowWidth="19416" windowHeight="10296"/>
  </bookViews>
  <sheets>
    <sheet name="MBIS5022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MBIS5022!$C$22:$R$820</definedName>
    <definedName name="_xlnm._FilterDatabase" localSheetId="3" hidden="1">Sample!$C$22:$R$822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1" l="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23" i="11"/>
  <c r="G24" i="1"/>
  <c r="G25" i="1"/>
  <c r="G26" i="1"/>
  <c r="G27" i="1"/>
  <c r="G28" i="1"/>
  <c r="G29" i="1"/>
  <c r="G30" i="1"/>
  <c r="G23" i="1"/>
  <c r="M23" i="1" l="1"/>
  <c r="M24" i="1"/>
  <c r="M25" i="1"/>
  <c r="M26" i="1"/>
  <c r="M27" i="1"/>
  <c r="M28" i="1"/>
  <c r="N28" i="1" s="1"/>
  <c r="O28" i="1" s="1"/>
  <c r="R28" i="1" s="1"/>
  <c r="M29" i="1"/>
  <c r="M30" i="1"/>
  <c r="N30" i="1" s="1"/>
  <c r="O30" i="1" s="1"/>
  <c r="R30" i="1" s="1"/>
  <c r="T14" i="9"/>
  <c r="O822" i="1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M103" i="11"/>
  <c r="N103" i="11" s="1"/>
  <c r="O103" i="11" s="1"/>
  <c r="B103" i="11"/>
  <c r="M102" i="11"/>
  <c r="N102" i="11" s="1"/>
  <c r="O102" i="11" s="1"/>
  <c r="R102" i="11" s="1"/>
  <c r="B102" i="11"/>
  <c r="M101" i="11"/>
  <c r="N101" i="11" s="1"/>
  <c r="O101" i="11" s="1"/>
  <c r="R101" i="11" s="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M91" i="11"/>
  <c r="N91" i="11" s="1"/>
  <c r="O91" i="11" s="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M88" i="11"/>
  <c r="N88" i="11" s="1"/>
  <c r="O88" i="11" s="1"/>
  <c r="R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M85" i="11"/>
  <c r="N85" i="11" s="1"/>
  <c r="O85" i="11" s="1"/>
  <c r="R85" i="11" s="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M82" i="11"/>
  <c r="N82" i="11" s="1"/>
  <c r="O82" i="11" s="1"/>
  <c r="R82" i="11" s="1"/>
  <c r="B82" i="11"/>
  <c r="M81" i="11"/>
  <c r="N81" i="11" s="1"/>
  <c r="O81" i="11" s="1"/>
  <c r="R81" i="11" s="1"/>
  <c r="B81" i="11"/>
  <c r="M80" i="11"/>
  <c r="N80" i="11" s="1"/>
  <c r="O80" i="11" s="1"/>
  <c r="R80" i="11" s="1"/>
  <c r="B80" i="11"/>
  <c r="M79" i="11"/>
  <c r="N79" i="11" s="1"/>
  <c r="O79" i="11" s="1"/>
  <c r="R79" i="11" s="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M63" i="11"/>
  <c r="N63" i="11" s="1"/>
  <c r="O63" i="11" s="1"/>
  <c r="R63" i="11" s="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M56" i="11"/>
  <c r="N56" i="11" s="1"/>
  <c r="O56" i="11" s="1"/>
  <c r="R56" i="11" s="1"/>
  <c r="B56" i="11"/>
  <c r="M55" i="11"/>
  <c r="N55" i="11" s="1"/>
  <c r="O55" i="11" s="1"/>
  <c r="R55" i="11" s="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M49" i="11"/>
  <c r="N49" i="11" s="1"/>
  <c r="O49" i="11" s="1"/>
  <c r="R49" i="11" s="1"/>
  <c r="B49" i="11"/>
  <c r="M48" i="11"/>
  <c r="N48" i="11" s="1"/>
  <c r="O48" i="11" s="1"/>
  <c r="R48" i="11" s="1"/>
  <c r="B48" i="11"/>
  <c r="M47" i="11"/>
  <c r="N47" i="11" s="1"/>
  <c r="O47" i="11" s="1"/>
  <c r="R47" i="11" s="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M41" i="11"/>
  <c r="N41" i="11" s="1"/>
  <c r="O41" i="11" s="1"/>
  <c r="R41" i="11" s="1"/>
  <c r="B41" i="11"/>
  <c r="M40" i="11"/>
  <c r="N40" i="11" s="1"/>
  <c r="O40" i="11" s="1"/>
  <c r="R40" i="11" s="1"/>
  <c r="B40" i="11"/>
  <c r="M39" i="11"/>
  <c r="N39" i="11" s="1"/>
  <c r="O39" i="11" s="1"/>
  <c r="R39" i="11" s="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M33" i="11"/>
  <c r="N33" i="11" s="1"/>
  <c r="O33" i="11" s="1"/>
  <c r="R33" i="11" s="1"/>
  <c r="B33" i="11"/>
  <c r="M32" i="11"/>
  <c r="N32" i="11" s="1"/>
  <c r="O32" i="11" s="1"/>
  <c r="R32" i="11" s="1"/>
  <c r="B32" i="11"/>
  <c r="M31" i="11"/>
  <c r="N31" i="11" s="1"/>
  <c r="O31" i="11" s="1"/>
  <c r="R31" i="11" s="1"/>
  <c r="B31" i="11"/>
  <c r="M30" i="11"/>
  <c r="N30" i="11" s="1"/>
  <c r="O30" i="11" s="1"/>
  <c r="R30" i="11" s="1"/>
  <c r="B30" i="11"/>
  <c r="M29" i="11"/>
  <c r="N29" i="11" s="1"/>
  <c r="O29" i="11" s="1"/>
  <c r="R29" i="11" s="1"/>
  <c r="B29" i="11"/>
  <c r="M28" i="11"/>
  <c r="N28" i="11" s="1"/>
  <c r="O28" i="11" s="1"/>
  <c r="R28" i="11" s="1"/>
  <c r="B28" i="11"/>
  <c r="M27" i="11"/>
  <c r="N27" i="11" s="1"/>
  <c r="O27" i="11" s="1"/>
  <c r="R27" i="11" s="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M24" i="11"/>
  <c r="N24" i="11" s="1"/>
  <c r="O24" i="11" s="1"/>
  <c r="R24" i="11" s="1"/>
  <c r="B24" i="11"/>
  <c r="M23" i="11"/>
  <c r="N23" i="11" s="1"/>
  <c r="O23" i="11" s="1"/>
  <c r="R23" i="11" s="1"/>
  <c r="B23" i="11"/>
  <c r="T17" i="11"/>
  <c r="E11" i="11"/>
  <c r="E10" i="11"/>
  <c r="E9" i="11"/>
  <c r="F8" i="11"/>
  <c r="T5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N26" i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N29" i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N25" i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N27" i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N23" i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M14" i="11" l="1"/>
  <c r="Q6" i="11" s="1"/>
  <c r="AB3" i="11"/>
  <c r="W21" i="9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AF22" i="11" l="1"/>
  <c r="AF7" i="11"/>
  <c r="L6" i="11"/>
  <c r="H15" i="11"/>
  <c r="Q11" i="11" s="1"/>
  <c r="D15" i="11"/>
  <c r="Z31" i="11" s="1"/>
  <c r="H6" i="11"/>
  <c r="AA31" i="11"/>
  <c r="J6" i="11"/>
  <c r="F15" i="11"/>
  <c r="I6" i="11"/>
  <c r="E15" i="11"/>
  <c r="AC31" i="11"/>
  <c r="J15" i="11"/>
  <c r="N6" i="11"/>
  <c r="Y31" i="11"/>
  <c r="I15" i="11"/>
  <c r="M6" i="11"/>
  <c r="AE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X31" i="11" l="1"/>
  <c r="AD31" i="11"/>
  <c r="AB31" i="11"/>
  <c r="Q10" i="1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<sst xmlns="http://schemas.openxmlformats.org/spreadsheetml/2006/main" count="1721" uniqueCount="707">
  <si>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</si>
  <si>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</si>
  <si>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</si>
  <si>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</si>
  <si>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</si>
  <si>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</si>
  <si>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</si>
  <si>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</si>
  <si>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</si>
  <si>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</si>
  <si>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</si>
  <si>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</si>
  <si>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</si>
  <si>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</si>
  <si>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</si>
  <si>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</si>
  <si>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</si>
  <si>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</si>
  <si>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</si>
  <si>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</si>
  <si>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</si>
  <si>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</si>
  <si>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</si>
  <si>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</si>
  <si>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</si>
  <si>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</si>
  <si>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</si>
  <si>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</si>
  <si>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</si>
  <si>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</si>
  <si>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</si>
  <si>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</si>
  <si>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</si>
  <si>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</si>
  <si>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</si>
  <si>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</si>
  <si>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</si>
  <si>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</si>
  <si>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</si>
  <si>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</si>
  <si>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</si>
  <si>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</si>
  <si>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</si>
  <si>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</si>
  <si>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</si>
  <si>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</si>
  <si>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</si>
  <si>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</si>
  <si>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</si>
  <si>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</si>
  <si>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</si>
  <si>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</si>
  <si>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</si>
  <si>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</si>
  <si>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</si>
  <si>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</si>
  <si>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</si>
  <si>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</si>
  <si>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</si>
  <si>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</si>
  <si>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</si>
  <si>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</si>
  <si>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</si>
  <si>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</si>
  <si>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</si>
  <si>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</si>
  <si>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</si>
  <si>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</si>
  <si>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</si>
  <si>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</si>
  <si>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</si>
  <si>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</si>
  <si>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</si>
  <si>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</si>
  <si>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</si>
  <si>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</si>
  <si>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</si>
  <si>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</si>
  <si>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</si>
  <si>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</si>
  <si>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</si>
  <si>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</si>
  <si>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</si>
  <si>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</si>
  <si>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</si>
  <si>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</si>
  <si>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</si>
  <si>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</si>
  <si>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</si>
  <si>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</si>
  <si>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</si>
  <si>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</si>
  <si>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</si>
  <si>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</si>
  <si>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</si>
  <si>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</si>
  <si>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</si>
  <si>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</si>
  <si>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</si>
  <si>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</si>
  <si>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</si>
  <si>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</si>
  <si>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</si>
  <si>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</si>
  <si>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</si>
  <si>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</si>
  <si>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</si>
  <si>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</si>
  <si>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</si>
  <si>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</si>
  <si>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</si>
  <si>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</si>
  <si>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</si>
  <si>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</si>
  <si>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</si>
  <si>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</si>
  <si>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</si>
  <si>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</si>
  <si>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</si>
  <si>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</si>
  <si>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</si>
  <si>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</si>
  <si>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</si>
  <si>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</si>
  <si>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</si>
  <si>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</si>
  <si>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</si>
  <si>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</si>
  <si>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</si>
  <si>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</si>
  <si>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</si>
  <si>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</si>
  <si>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</si>
  <si>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</si>
  <si>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</si>
  <si>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</si>
  <si>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</si>
  <si>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</si>
  <si>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</si>
  <si>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</si>
  <si>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</si>
  <si>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</si>
  <si>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</si>
  <si>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</si>
  <si>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</si>
  <si>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</si>
  <si>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</si>
  <si>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</si>
  <si>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</si>
  <si>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</si>
  <si>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</si>
  <si>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</si>
  <si>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</si>
  <si>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</si>
  <si>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</si>
  <si>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</si>
  <si>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</si>
  <si>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</si>
  <si>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</si>
  <si>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</si>
  <si>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</si>
  <si>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</si>
  <si>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</si>
  <si>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</si>
  <si>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</si>
  <si>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</si>
  <si>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</si>
  <si>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</si>
  <si>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</si>
  <si>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</si>
  <si>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</si>
  <si>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</si>
  <si>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</si>
  <si>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</si>
  <si>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</si>
  <si>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</si>
  <si>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</si>
  <si>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</si>
  <si>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</si>
  <si>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</si>
  <si>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</si>
  <si>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</si>
  <si>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</si>
  <si>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</si>
  <si>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</si>
  <si>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</si>
  <si>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</si>
  <si>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</si>
  <si>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</si>
  <si>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</si>
  <si>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</si>
  <si>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</si>
  <si>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</si>
  <si>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</si>
  <si>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</si>
  <si>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</si>
  <si>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</si>
  <si>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</si>
  <si>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</si>
  <si>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</si>
  <si>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</si>
  <si>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</si>
  <si>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</si>
  <si>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</si>
  <si>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</si>
  <si>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</si>
  <si>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</si>
  <si>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</si>
  <si>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</si>
  <si>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</si>
  <si>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</si>
  <si>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</si>
  <si>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</si>
  <si>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</si>
  <si>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</si>
  <si>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</si>
  <si>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</si>
  <si>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</si>
  <si>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</si>
  <si>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</si>
  <si>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</si>
  <si>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</si>
  <si>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</si>
  <si>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</si>
  <si>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</si>
  <si>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</si>
  <si>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</si>
  <si>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</si>
  <si>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</si>
  <si>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</si>
  <si>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</si>
  <si>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</si>
  <si>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</si>
  <si>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</si>
  <si>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</si>
  <si>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</si>
  <si>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</si>
  <si>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</si>
  <si>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</si>
  <si>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</si>
  <si>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</si>
  <si>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</si>
  <si>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</si>
  <si>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</si>
  <si>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</si>
  <si>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</si>
  <si>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</si>
  <si>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</si>
  <si>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</si>
  <si>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</si>
  <si>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</si>
  <si>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</si>
  <si>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</si>
  <si>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</si>
  <si>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</si>
  <si>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</si>
  <si>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</si>
  <si>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</si>
  <si>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</si>
  <si>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</si>
  <si>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</si>
  <si>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</si>
  <si>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</si>
  <si>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</si>
  <si>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</si>
  <si>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</si>
  <si>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</si>
  <si>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</si>
  <si>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</si>
  <si>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</si>
  <si>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</si>
  <si>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</si>
  <si>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</si>
  <si>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</si>
  <si>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</si>
  <si>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</si>
  <si>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</si>
  <si>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</si>
  <si>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</si>
  <si>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</si>
  <si>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</si>
  <si>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</si>
  <si>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</si>
  <si>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</si>
  <si>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</si>
  <si>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</si>
  <si>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</si>
  <si>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</si>
  <si>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</si>
  <si>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</si>
  <si>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</si>
  <si>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</si>
  <si>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</si>
  <si>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</si>
  <si>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</si>
  <si>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</si>
  <si>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</si>
  <si>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</si>
  <si>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</si>
  <si>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</si>
  <si>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</si>
  <si>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</si>
  <si>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</si>
  <si>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</si>
  <si>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</si>
  <si>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</si>
  <si>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</si>
  <si>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</si>
  <si>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</si>
  <si>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</si>
  <si>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</si>
  <si>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</si>
  <si>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</si>
  <si>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</si>
  <si>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</si>
  <si>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</si>
  <si>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</si>
  <si>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</si>
  <si>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</si>
  <si>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</si>
  <si>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</si>
  <si>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</si>
  <si>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</si>
  <si>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</si>
  <si>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</si>
  <si>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</si>
  <si>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</si>
  <si>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</si>
  <si>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</si>
  <si>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</si>
  <si>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</si>
  <si>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</si>
  <si>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</si>
  <si>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</si>
  <si>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</si>
  <si>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</si>
  <si>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</si>
  <si>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</si>
  <si>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</si>
  <si>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</si>
  <si>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</si>
  <si>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</si>
  <si>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</si>
  <si>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</si>
  <si>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</si>
  <si>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</si>
  <si>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</si>
  <si>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</si>
  <si>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</si>
  <si>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</si>
  <si>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</si>
  <si>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</si>
  <si>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</si>
  <si>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</si>
  <si>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</si>
  <si>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</si>
  <si>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</si>
  <si>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</si>
  <si>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</si>
  <si>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</si>
  <si>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</si>
  <si>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</si>
  <si>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</si>
  <si>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</si>
  <si>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</si>
  <si>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</si>
  <si>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</si>
  <si>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</si>
  <si>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</si>
  <si>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</si>
  <si>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</si>
  <si>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</si>
  <si>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</si>
  <si>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</si>
  <si>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</si>
  <si>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</si>
  <si>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</si>
  <si>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</si>
  <si>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</si>
  <si>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</si>
  <si>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</si>
  <si>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</si>
  <si>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</si>
  <si>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</si>
  <si>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</si>
  <si>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</si>
  <si>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</si>
  <si>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</si>
  <si>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</si>
  <si>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</si>
  <si>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</si>
  <si>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</si>
  <si>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</si>
  <si>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</si>
  <si>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</si>
  <si>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</si>
  <si>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</si>
  <si>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</si>
  <si>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</si>
  <si>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</si>
  <si>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</si>
  <si>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</si>
  <si>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</si>
  <si>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</si>
  <si>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</si>
  <si>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</si>
  <si>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</si>
  <si>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</si>
  <si>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</si>
  <si>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</si>
  <si>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</si>
  <si>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</si>
  <si>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</si>
  <si>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</si>
  <si>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</si>
  <si>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</si>
  <si>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</si>
  <si>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</si>
  <si>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</si>
  <si>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</si>
  <si>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</si>
  <si>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</si>
  <si>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</si>
  <si>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</si>
  <si>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</si>
  <si>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</si>
  <si>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</si>
  <si>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</si>
  <si>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</si>
  <si>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</si>
  <si>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</si>
  <si>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</si>
  <si>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</si>
  <si>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</si>
  <si>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</si>
  <si>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</si>
  <si>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</si>
  <si>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</si>
  <si>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</si>
  <si>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</si>
  <si>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</si>
  <si>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</si>
  <si>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</si>
  <si>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</si>
  <si>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</si>
  <si>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</si>
  <si>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</si>
  <si>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</si>
  <si>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</si>
  <si>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</si>
  <si>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</si>
  <si>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</si>
  <si>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</si>
  <si>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</si>
  <si>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</si>
  <si>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</si>
  <si>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</si>
  <si>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</si>
  <si>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</si>
  <si>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</si>
  <si>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</si>
  <si>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</si>
  <si>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</si>
  <si>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</si>
  <si>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</si>
  <si>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</si>
  <si>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</si>
  <si>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</si>
  <si>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</si>
  <si>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</si>
  <si>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</si>
  <si>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</si>
  <si>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</si>
  <si>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</si>
  <si>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</si>
  <si>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</si>
  <si>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</si>
  <si>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</si>
  <si>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</si>
  <si>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</si>
  <si>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</si>
  <si>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</si>
  <si>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</si>
  <si>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</si>
  <si>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</si>
  <si>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</si>
  <si>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</si>
  <si>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</si>
  <si>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</si>
  <si>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</si>
  <si>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</si>
  <si>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</si>
  <si>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</si>
  <si>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</si>
  <si>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</si>
  <si>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</si>
  <si>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</si>
  <si>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</si>
  <si>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</si>
  <si>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</si>
  <si>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</si>
  <si>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</si>
  <si>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</si>
  <si>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</si>
  <si>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</si>
  <si>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</si>
  <si>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</si>
  <si>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</si>
  <si>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</si>
  <si>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</si>
  <si>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</si>
  <si>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</si>
  <si>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</si>
  <si>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</si>
  <si>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</si>
  <si>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</si>
  <si>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</si>
  <si>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</si>
  <si>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</si>
  <si>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</si>
  <si>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</si>
  <si>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</si>
  <si>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</si>
  <si>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</si>
  <si>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</si>
  <si>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</si>
  <si>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</si>
  <si>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</si>
  <si>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</si>
  <si>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</si>
  <si>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</si>
  <si>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</si>
  <si>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</si>
  <si>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</si>
  <si>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</si>
  <si>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</si>
  <si>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</si>
  <si>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</si>
  <si>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</si>
  <si>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</si>
  <si>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</si>
  <si>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</si>
  <si>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</si>
  <si>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</si>
  <si>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</si>
  <si>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</si>
  <si>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</si>
  <si>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</si>
  <si>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</si>
  <si>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</si>
  <si>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</si>
  <si>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</si>
  <si>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</si>
  <si>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</si>
  <si>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</si>
  <si>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</si>
  <si>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</si>
  <si>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</si>
  <si>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</si>
  <si>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</si>
  <si>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</si>
  <si>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</si>
  <si>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</si>
  <si>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</si>
  <si>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</si>
  <si>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</si>
  <si>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</si>
  <si>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</si>
  <si>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</si>
  <si>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</si>
  <si>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</si>
  <si>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</si>
  <si>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</si>
  <si>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</si>
  <si>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</si>
  <si>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</si>
  <si>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</si>
  <si>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</si>
  <si>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</si>
  <si>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</si>
  <si>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</si>
  <si>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</si>
  <si>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</si>
  <si>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</si>
  <si>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</si>
  <si>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</si>
  <si>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</si>
  <si>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</si>
  <si>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</si>
  <si>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</si>
  <si>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</si>
  <si>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</si>
  <si>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</si>
  <si>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</si>
  <si>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</si>
  <si>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</si>
  <si>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</si>
  <si>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</si>
  <si>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</si>
  <si>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</si>
  <si>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</si>
  <si>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</si>
  <si>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</si>
  <si>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</si>
  <si>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</si>
  <si>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</si>
  <si>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</si>
  <si>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</si>
  <si>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</si>
  <si>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</si>
  <si>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</si>
  <si>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</si>
  <si>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</si>
  <si>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</si>
  <si>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</si>
  <si>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</si>
  <si>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</si>
  <si>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</si>
  <si>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</si>
  <si>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</si>
  <si>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</si>
  <si>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</si>
  <si>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</si>
  <si>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</si>
  <si>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</si>
  <si>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</si>
  <si>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</si>
  <si>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</si>
  <si>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</si>
  <si>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</si>
  <si>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</si>
  <si>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</si>
  <si>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</si>
  <si>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</si>
  <si>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</si>
  <si>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</si>
  <si>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</si>
  <si>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</si>
  <si>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</si>
  <si>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</si>
  <si>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</si>
  <si>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</si>
  <si>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</si>
  <si>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</si>
  <si>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</si>
  <si>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</si>
  <si>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</si>
  <si>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</si>
  <si>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</si>
  <si>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</si>
  <si>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</si>
  <si>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</si>
  <si>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</si>
  <si>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</si>
  <si>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</si>
  <si>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</si>
  <si>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</si>
  <si>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</si>
  <si>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</si>
  <si>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</si>
  <si>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</si>
  <si>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</si>
  <si>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</si>
  <si>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</si>
  <si>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</si>
  <si>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</si>
  <si>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</si>
  <si>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</si>
  <si>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</si>
  <si>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</si>
  <si>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</si>
  <si>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</si>
  <si>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</si>
  <si>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</si>
  <si>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</si>
  <si>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</si>
  <si>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</si>
  <si>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</si>
  <si>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</si>
  <si>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</si>
  <si>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</si>
  <si>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</si>
  <si>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</si>
  <si>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</si>
  <si>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</si>
  <si>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2025-S1</t>
  </si>
  <si>
    <t>M. AL-Zobbi</t>
  </si>
  <si>
    <t>M. Al-Zobbi</t>
  </si>
  <si>
    <t>A3: Group Report</t>
  </si>
  <si>
    <t xml:space="preserve">A2: Project Individual </t>
  </si>
  <si>
    <t>Lecturer1</t>
  </si>
  <si>
    <t>Fstudent1</t>
  </si>
  <si>
    <t>Sstudent1</t>
  </si>
  <si>
    <t>Fstudent2</t>
  </si>
  <si>
    <t>Sstudent2</t>
  </si>
  <si>
    <t>Fstudent3</t>
  </si>
  <si>
    <t>Sstudent3</t>
  </si>
  <si>
    <t>Fstudent4</t>
  </si>
  <si>
    <t>Sstudent4</t>
  </si>
  <si>
    <t>Fstudent5</t>
  </si>
  <si>
    <t>Sstudent5</t>
  </si>
  <si>
    <t>Fstudent6</t>
  </si>
  <si>
    <t>Sstudent6</t>
  </si>
  <si>
    <t>Fstudent7</t>
  </si>
  <si>
    <t>Sstudent7</t>
  </si>
  <si>
    <t>Fstudent8</t>
  </si>
  <si>
    <t>Sstudent8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</si>
</sst>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MBIS5022!$D$14:$K$14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 formatCode="@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068744"/>
        <c:axId val="418071096"/>
      </c:barChart>
      <c:catAx>
        <c:axId val="41806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1096"/>
        <c:crosses val="autoZero"/>
        <c:auto val="1"/>
        <c:lblAlgn val="ctr"/>
        <c:lblOffset val="100"/>
        <c:noMultiLvlLbl val="0"/>
      </c:catAx>
      <c:valAx>
        <c:axId val="418071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80687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252-7B4F-B738-816304AE30B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065608"/>
        <c:axId val="418066392"/>
      </c:barChart>
      <c:catAx>
        <c:axId val="41806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6392"/>
        <c:crosses val="autoZero"/>
        <c:auto val="1"/>
        <c:lblAlgn val="ctr"/>
        <c:lblOffset val="100"/>
        <c:noMultiLvlLbl val="0"/>
      </c:catAx>
      <c:valAx>
        <c:axId val="41806639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1806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919064"/>
        <c:axId val="420919456"/>
      </c:barChart>
      <c:catAx>
        <c:axId val="4209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19456"/>
        <c:crosses val="autoZero"/>
        <c:auto val="1"/>
        <c:lblAlgn val="ctr"/>
        <c:lblOffset val="100"/>
        <c:noMultiLvlLbl val="0"/>
      </c:catAx>
      <c:valAx>
        <c:axId val="42091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091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924944"/>
        <c:axId val="420921808"/>
      </c:barChart>
      <c:catAx>
        <c:axId val="4209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1808"/>
        <c:crosses val="autoZero"/>
        <c:auto val="1"/>
        <c:lblAlgn val="ctr"/>
        <c:lblOffset val="100"/>
        <c:noMultiLvlLbl val="0"/>
      </c:catAx>
      <c:valAx>
        <c:axId val="420921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09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921416"/>
        <c:axId val="420924160"/>
      </c:barChart>
      <c:catAx>
        <c:axId val="42092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4160"/>
        <c:crosses val="autoZero"/>
        <c:auto val="1"/>
        <c:lblAlgn val="ctr"/>
        <c:lblOffset val="100"/>
        <c:noMultiLvlLbl val="0"/>
      </c:catAx>
      <c:valAx>
        <c:axId val="42092416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092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920632"/>
        <c:axId val="420926512"/>
      </c:barChart>
      <c:catAx>
        <c:axId val="42092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6512"/>
        <c:crosses val="autoZero"/>
        <c:auto val="1"/>
        <c:lblAlgn val="ctr"/>
        <c:lblOffset val="100"/>
        <c:noMultiLvlLbl val="0"/>
      </c:catAx>
      <c:valAx>
        <c:axId val="42092651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092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922984"/>
        <c:axId val="420923376"/>
      </c:barChart>
      <c:catAx>
        <c:axId val="4209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3376"/>
        <c:crosses val="autoZero"/>
        <c:auto val="1"/>
        <c:lblAlgn val="ctr"/>
        <c:lblOffset val="100"/>
        <c:noMultiLvlLbl val="0"/>
      </c:catAx>
      <c:valAx>
        <c:axId val="420923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092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922200"/>
        <c:axId val="420922592"/>
      </c:barChart>
      <c:catAx>
        <c:axId val="42092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2592"/>
        <c:crosses val="autoZero"/>
        <c:auto val="1"/>
        <c:lblAlgn val="ctr"/>
        <c:lblOffset val="100"/>
        <c:noMultiLvlLbl val="0"/>
      </c:catAx>
      <c:valAx>
        <c:axId val="42092259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092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B22-504D-ADBC-95913CA8269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MBIS5022!$D$15:$K$15</c:f>
              <c:numCache>
                <c:formatCode>0.0%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 formatCode="@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067176"/>
        <c:axId val="418072272"/>
      </c:barChart>
      <c:catAx>
        <c:axId val="41806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2272"/>
        <c:crosses val="autoZero"/>
        <c:auto val="1"/>
        <c:lblAlgn val="ctr"/>
        <c:lblOffset val="100"/>
        <c:noMultiLvlLbl val="0"/>
      </c:catAx>
      <c:valAx>
        <c:axId val="4180722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1806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MBIS5022!$U$3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MBIS5022!$AH$3:$AO$3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069528"/>
        <c:axId val="418066784"/>
      </c:barChart>
      <c:catAx>
        <c:axId val="41806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6784"/>
        <c:crosses val="autoZero"/>
        <c:auto val="1"/>
        <c:lblAlgn val="ctr"/>
        <c:lblOffset val="100"/>
        <c:noMultiLvlLbl val="0"/>
      </c:catAx>
      <c:valAx>
        <c:axId val="418066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806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MBIS5022!$U$14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MBIS5022!$AH$14:$AO$14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3881056"/>
        <c:axId val="420889704"/>
      </c:barChart>
      <c:catAx>
        <c:axId val="2938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9704"/>
        <c:crosses val="autoZero"/>
        <c:auto val="1"/>
        <c:lblAlgn val="ctr"/>
        <c:lblOffset val="100"/>
        <c:noMultiLvlLbl val="0"/>
      </c:catAx>
      <c:valAx>
        <c:axId val="420889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38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MBIS5022!$U$3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MBIS5022!$AH$4:$AO$4</c:f>
              <c:numCache>
                <c:formatCode>0.0%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890880"/>
        <c:axId val="420890096"/>
      </c:barChart>
      <c:catAx>
        <c:axId val="4208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90096"/>
        <c:crosses val="autoZero"/>
        <c:auto val="1"/>
        <c:lblAlgn val="ctr"/>
        <c:lblOffset val="100"/>
        <c:noMultiLvlLbl val="0"/>
      </c:catAx>
      <c:valAx>
        <c:axId val="42089009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08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MBIS5022!$U$14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MBIS5022!$AH$15:$AO$15</c:f>
              <c:numCache>
                <c:formatCode>0.0%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888920"/>
        <c:axId val="420888528"/>
      </c:barChart>
      <c:catAx>
        <c:axId val="42088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528"/>
        <c:crosses val="autoZero"/>
        <c:auto val="1"/>
        <c:lblAlgn val="ctr"/>
        <c:lblOffset val="100"/>
        <c:noMultiLvlLbl val="0"/>
      </c:catAx>
      <c:valAx>
        <c:axId val="42088852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088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889312"/>
        <c:axId val="420890488"/>
      </c:barChart>
      <c:catAx>
        <c:axId val="4208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90488"/>
        <c:crosses val="autoZero"/>
        <c:auto val="1"/>
        <c:lblAlgn val="ctr"/>
        <c:lblOffset val="100"/>
        <c:noMultiLvlLbl val="0"/>
      </c:catAx>
      <c:valAx>
        <c:axId val="420890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08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MBIS5022!$W$31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MBIS5022!$X$29:$AE$29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MBIS5022!$X$31:$AE$31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886568"/>
        <c:axId val="420885392"/>
      </c:barChart>
      <c:catAx>
        <c:axId val="42088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5392"/>
        <c:crosses val="autoZero"/>
        <c:auto val="1"/>
        <c:lblAlgn val="ctr"/>
        <c:lblOffset val="100"/>
        <c:noMultiLvlLbl val="0"/>
      </c:catAx>
      <c:valAx>
        <c:axId val="42088539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088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886960"/>
        <c:axId val="420887744"/>
      </c:barChart>
      <c:catAx>
        <c:axId val="4208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744"/>
        <c:crosses val="autoZero"/>
        <c:auto val="1"/>
        <c:lblAlgn val="ctr"/>
        <c:lblOffset val="100"/>
        <c:noMultiLvlLbl val="0"/>
      </c:catAx>
      <c:valAx>
        <c:axId val="420887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0886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xmlns="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xmlns="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xmlns="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xmlns="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xmlns="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xmlns="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xmlns="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xmlns="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xmlns="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xmlns="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xmlns="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xmlns="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xmlns="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xmlns="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xmlns="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xmlns="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xmlns="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xmlns="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xmlns="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xmlns="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xmlns="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xmlns="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xmlns="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xmlns="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xmlns="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xmlns="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xmlns="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xmlns="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xmlns="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xmlns="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xmlns="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820"/>
  <sheetViews>
    <sheetView showGridLines="0" tabSelected="1" zoomScale="85" zoomScaleNormal="85" workbookViewId="0">
      <selection activeCell="G33" sqref="G33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588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2</v>
      </c>
      <c r="AJ3" s="9">
        <f>COUNTIFS($R:$R,AJ2,$C:$C,U3)</f>
        <v>4</v>
      </c>
      <c r="AK3" s="9">
        <f>COUNTIFS($R:$R,AK2,$C:$C,U3)</f>
        <v>2</v>
      </c>
      <c r="AL3" s="9">
        <f>COUNTIFS($R:$R,AL2,$C:$C,U3)</f>
        <v>0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0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</v>
      </c>
      <c r="AI4" s="47">
        <f>AI3/COUNTIF($C:$C,U3)</f>
        <v>0.25</v>
      </c>
      <c r="AJ4" s="47">
        <f>AJ3/COUNTIF($C:$C,U3)</f>
        <v>0.5</v>
      </c>
      <c r="AK4" s="47">
        <f>AK3/COUNTIF($C:$C,U3)</f>
        <v>0.25</v>
      </c>
      <c r="AL4" s="47">
        <f>AL3/COUNTIF($C:$C,U3)</f>
        <v>0</v>
      </c>
      <c r="AM4" s="47">
        <f>AM3/COUNTIF($C:$C,U3)</f>
        <v>0</v>
      </c>
      <c r="AN4" s="47">
        <f>AN3/COUNTIF($C:$C,U3)</f>
        <v>0</v>
      </c>
      <c r="AO4" s="47">
        <f>AO3/COUNTIF($C:$C,U3)</f>
        <v>0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B4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0</v>
      </c>
      <c r="I6" s="115">
        <f>E14</f>
        <v>2</v>
      </c>
      <c r="J6" s="115">
        <f t="shared" ref="J6:Q6" si="1">F14</f>
        <v>4</v>
      </c>
      <c r="K6" s="115">
        <f t="shared" si="1"/>
        <v>2</v>
      </c>
      <c r="L6" s="115">
        <f t="shared" si="1"/>
        <v>0</v>
      </c>
      <c r="M6" s="115">
        <f t="shared" si="1"/>
        <v>0</v>
      </c>
      <c r="N6" s="115">
        <f t="shared" si="1"/>
        <v>1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685</v>
      </c>
      <c r="F7" s="123"/>
      <c r="G7" s="124"/>
      <c r="Q7" s="130"/>
      <c r="S7" s="151"/>
      <c r="T7" s="149"/>
      <c r="AE7" s="50"/>
      <c r="AF7" s="131">
        <f>SUM(AH4:AK4)</f>
        <v>1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395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Computer Networks and Security</v>
      </c>
      <c r="F9" s="126"/>
      <c r="G9" s="125"/>
      <c r="P9" s="116" t="s">
        <v>678</v>
      </c>
      <c r="Q9" s="117">
        <f>SUM(D15:G15)</f>
        <v>1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1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8</v>
      </c>
      <c r="F11" s="126"/>
      <c r="G11" s="125"/>
      <c r="P11" s="116" t="s">
        <v>680</v>
      </c>
      <c r="Q11" s="117">
        <f>H15</f>
        <v>0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0</v>
      </c>
      <c r="E14" s="9">
        <f t="shared" si="2"/>
        <v>2</v>
      </c>
      <c r="F14" s="9">
        <f t="shared" si="2"/>
        <v>4</v>
      </c>
      <c r="G14" s="62">
        <f t="shared" si="2"/>
        <v>2</v>
      </c>
      <c r="H14" s="9">
        <f t="shared" si="2"/>
        <v>0</v>
      </c>
      <c r="I14" s="9">
        <f t="shared" si="2"/>
        <v>0</v>
      </c>
      <c r="J14" s="9">
        <f t="shared" si="2"/>
        <v>1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588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2</v>
      </c>
      <c r="AL14" s="9">
        <f>COUNTIFS($R:$R,AL13,$C:$C,U14)</f>
        <v>0</v>
      </c>
      <c r="AM14" s="9">
        <f>COUNTIFS($R:$R,AM13,$C:$C,U14)</f>
        <v>0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0</v>
      </c>
      <c r="E15" s="47">
        <f t="shared" si="4"/>
        <v>0.25</v>
      </c>
      <c r="F15" s="47">
        <f t="shared" si="4"/>
        <v>0.5</v>
      </c>
      <c r="G15" s="63">
        <f t="shared" si="4"/>
        <v>0.25</v>
      </c>
      <c r="H15" s="47">
        <f t="shared" si="4"/>
        <v>0</v>
      </c>
      <c r="I15" s="47">
        <f t="shared" si="4"/>
        <v>0</v>
      </c>
      <c r="J15" s="47">
        <f t="shared" si="4"/>
        <v>0.125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0</v>
      </c>
      <c r="AI15" s="47">
        <f>AI14/COUNTIF($C:$C,U14)</f>
        <v>0.25</v>
      </c>
      <c r="AJ15" s="47">
        <f>AJ14/COUNTIF($C:$C,U14)</f>
        <v>0.5</v>
      </c>
      <c r="AK15" s="47">
        <f>AK14/COUNTIF($C:$C,U14)</f>
        <v>0.25</v>
      </c>
      <c r="AL15" s="47">
        <f>AL14/COUNTIF($C:$C,U14)</f>
        <v>0</v>
      </c>
      <c r="AM15" s="47">
        <f>AM14/COUNTIF($C:$C,U14)</f>
        <v>0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0</v>
      </c>
      <c r="F17" s="47">
        <f t="shared" si="6"/>
        <v>0</v>
      </c>
      <c r="G17" s="47">
        <f t="shared" si="6"/>
        <v>0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B4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689</v>
      </c>
      <c r="J20" s="25" t="s">
        <v>688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0.3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1</v>
      </c>
    </row>
    <row r="23" spans="2:32" ht="15" customHeight="1" x14ac:dyDescent="0.3">
      <c r="B23" s="120" t="str">
        <f t="shared" ref="B23:B86" si="9">E$8&amp;" "&amp;G23</f>
        <v>MBIS5022 x1</v>
      </c>
      <c r="C23" s="6" t="s">
        <v>588</v>
      </c>
      <c r="D23" s="6" t="s">
        <v>690</v>
      </c>
      <c r="E23" s="23" t="s">
        <v>691</v>
      </c>
      <c r="F23" s="23" t="s">
        <v>692</v>
      </c>
      <c r="G23" s="87" t="str">
        <f>"x" &amp; ROW(A1)</f>
        <v>x1</v>
      </c>
      <c r="H23" s="37">
        <v>27</v>
      </c>
      <c r="I23" s="37">
        <v>25.5</v>
      </c>
      <c r="J23" s="37">
        <v>26</v>
      </c>
      <c r="K23" s="132"/>
      <c r="L23" s="40"/>
      <c r="M23" s="19">
        <f t="shared" ref="M23:M86" si="10">IF(G23="","",SUM(H23:L23))</f>
        <v>78.5</v>
      </c>
      <c r="N23" s="20">
        <f t="shared" ref="N23:N86" si="11">IF(G23="","",ROUND(M23,0))</f>
        <v>79</v>
      </c>
      <c r="O23" s="21" t="str">
        <f>IF(G23="","",LOOKUP(N23,{0,50,65,75,85},{"F","P","C","D","HD"}))</f>
        <v>D</v>
      </c>
      <c r="P23" s="23"/>
      <c r="Q23" s="5"/>
      <c r="R23" s="21" t="str">
        <f t="shared" ref="R23:R86" si="12">IF(P23="",O23,P23)</f>
        <v>D</v>
      </c>
      <c r="S23" s="5"/>
      <c r="T23" s="149"/>
      <c r="AE23" s="50"/>
    </row>
    <row r="24" spans="2:32" ht="15" customHeight="1" x14ac:dyDescent="0.3">
      <c r="B24" s="120" t="str">
        <f>E$8&amp;" "&amp;G24</f>
        <v>MBIS5022 x2</v>
      </c>
      <c r="C24" s="6" t="s">
        <v>588</v>
      </c>
      <c r="D24" s="6" t="s">
        <v>690</v>
      </c>
      <c r="E24" s="82" t="s">
        <v>693</v>
      </c>
      <c r="F24" s="82" t="s">
        <v>694</v>
      </c>
      <c r="G24" s="87" t="str">
        <f t="shared" ref="G24:G30" si="13">"x" &amp; ROW(A2)</f>
        <v>x2</v>
      </c>
      <c r="H24" s="138">
        <v>26</v>
      </c>
      <c r="I24" s="138">
        <v>22.5</v>
      </c>
      <c r="J24" s="138">
        <v>26</v>
      </c>
      <c r="K24" s="132"/>
      <c r="L24" s="42"/>
      <c r="M24" s="19">
        <f t="shared" si="10"/>
        <v>74.5</v>
      </c>
      <c r="N24" s="20">
        <f t="shared" si="11"/>
        <v>75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MBIS5022 x3</v>
      </c>
      <c r="C25" s="6" t="s">
        <v>588</v>
      </c>
      <c r="D25" s="6" t="s">
        <v>690</v>
      </c>
      <c r="E25" s="82" t="s">
        <v>695</v>
      </c>
      <c r="F25" s="82" t="s">
        <v>696</v>
      </c>
      <c r="G25" s="87" t="str">
        <f t="shared" si="13"/>
        <v>x3</v>
      </c>
      <c r="H25" s="132">
        <v>28</v>
      </c>
      <c r="I25" s="132">
        <v>24</v>
      </c>
      <c r="J25" s="132">
        <v>20</v>
      </c>
      <c r="K25" s="132"/>
      <c r="L25" s="44"/>
      <c r="M25" s="19">
        <f t="shared" si="10"/>
        <v>72</v>
      </c>
      <c r="N25" s="20">
        <f t="shared" si="11"/>
        <v>72</v>
      </c>
      <c r="O25" s="21" t="str">
        <f>IF(G25="","",LOOKUP(N25,{0,50,65,75,85},{"F","P","C","D","HD"}))</f>
        <v>C</v>
      </c>
      <c r="P25" s="23"/>
      <c r="Q25" s="23"/>
      <c r="R25" s="31" t="str">
        <f t="shared" si="12"/>
        <v>C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MBIS5022 x4</v>
      </c>
      <c r="C26" s="6" t="s">
        <v>588</v>
      </c>
      <c r="D26" s="6" t="s">
        <v>690</v>
      </c>
      <c r="E26" s="23" t="s">
        <v>697</v>
      </c>
      <c r="F26" s="23" t="s">
        <v>698</v>
      </c>
      <c r="G26" s="87" t="str">
        <f t="shared" si="13"/>
        <v>x4</v>
      </c>
      <c r="H26" s="132">
        <v>28</v>
      </c>
      <c r="I26" s="132">
        <v>21</v>
      </c>
      <c r="J26" s="132">
        <v>20</v>
      </c>
      <c r="K26" s="132"/>
      <c r="L26" s="44"/>
      <c r="M26" s="19">
        <f t="shared" si="10"/>
        <v>69</v>
      </c>
      <c r="N26" s="20">
        <f t="shared" si="11"/>
        <v>69</v>
      </c>
      <c r="O26" s="21" t="str">
        <f>IF(G26="","",LOOKUP(N26,{0,50,65,75,85},{"F","P","C","D","HD"}))</f>
        <v>C</v>
      </c>
      <c r="P26" s="23"/>
      <c r="Q26" s="23"/>
      <c r="R26" s="31" t="str">
        <f t="shared" si="12"/>
        <v>C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MBIS5022 x5</v>
      </c>
      <c r="C27" s="6" t="s">
        <v>588</v>
      </c>
      <c r="D27" s="6" t="s">
        <v>690</v>
      </c>
      <c r="E27" s="82" t="s">
        <v>699</v>
      </c>
      <c r="F27" s="82" t="s">
        <v>700</v>
      </c>
      <c r="G27" s="87" t="str">
        <f t="shared" si="13"/>
        <v>x5</v>
      </c>
      <c r="H27" s="37">
        <v>24</v>
      </c>
      <c r="I27" s="37">
        <v>19.5</v>
      </c>
      <c r="J27" s="37">
        <v>24</v>
      </c>
      <c r="K27" s="132"/>
      <c r="L27" s="44"/>
      <c r="M27" s="19">
        <f t="shared" si="10"/>
        <v>67.5</v>
      </c>
      <c r="N27" s="20">
        <f t="shared" si="11"/>
        <v>68</v>
      </c>
      <c r="O27" s="21" t="str">
        <f>IF(G27="","",LOOKUP(N27,{0,50,65,75,85},{"F","P","C","D","HD"}))</f>
        <v>C</v>
      </c>
      <c r="P27" s="23"/>
      <c r="Q27" s="23"/>
      <c r="R27" s="31" t="str">
        <f t="shared" si="12"/>
        <v>C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MBIS5022 x6</v>
      </c>
      <c r="C28" s="6" t="s">
        <v>588</v>
      </c>
      <c r="D28" s="6" t="s">
        <v>690</v>
      </c>
      <c r="E28" s="82" t="s">
        <v>701</v>
      </c>
      <c r="F28" s="82" t="s">
        <v>702</v>
      </c>
      <c r="G28" s="87" t="str">
        <f t="shared" si="13"/>
        <v>x6</v>
      </c>
      <c r="H28" s="135">
        <v>21.5</v>
      </c>
      <c r="I28" s="135">
        <v>19.5</v>
      </c>
      <c r="J28" s="135">
        <v>26</v>
      </c>
      <c r="K28" s="132"/>
      <c r="L28" s="39"/>
      <c r="M28" s="19">
        <f t="shared" si="10"/>
        <v>67</v>
      </c>
      <c r="N28" s="20">
        <f t="shared" si="11"/>
        <v>67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MBIS5022 x7</v>
      </c>
      <c r="C29" s="6" t="s">
        <v>588</v>
      </c>
      <c r="D29" s="6" t="s">
        <v>690</v>
      </c>
      <c r="E29" s="23" t="s">
        <v>703</v>
      </c>
      <c r="F29" s="23" t="s">
        <v>704</v>
      </c>
      <c r="G29" s="87" t="str">
        <f t="shared" si="13"/>
        <v>x7</v>
      </c>
      <c r="H29" s="141">
        <v>18</v>
      </c>
      <c r="I29" s="141">
        <v>18</v>
      </c>
      <c r="J29" s="141">
        <v>26</v>
      </c>
      <c r="K29" s="141"/>
      <c r="L29" s="44"/>
      <c r="M29" s="19">
        <f t="shared" si="10"/>
        <v>62</v>
      </c>
      <c r="N29" s="20">
        <f t="shared" si="11"/>
        <v>62</v>
      </c>
      <c r="O29" s="21" t="str">
        <f>IF(G29="","",LOOKUP(N29,{0,50,65,75,85},{"F","P","C","D","HD"}))</f>
        <v>P</v>
      </c>
      <c r="P29" s="23"/>
      <c r="Q29" s="23"/>
      <c r="R29" s="31" t="str">
        <f t="shared" si="12"/>
        <v>P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MBIS5022 x8</v>
      </c>
      <c r="C30" s="6" t="s">
        <v>588</v>
      </c>
      <c r="D30" s="6" t="s">
        <v>690</v>
      </c>
      <c r="E30" s="23" t="s">
        <v>705</v>
      </c>
      <c r="F30" s="23" t="s">
        <v>706</v>
      </c>
      <c r="G30" s="87" t="str">
        <f t="shared" si="13"/>
        <v>x8</v>
      </c>
      <c r="H30" s="132">
        <v>26</v>
      </c>
      <c r="I30" s="132">
        <v>0</v>
      </c>
      <c r="J30" s="132">
        <v>24</v>
      </c>
      <c r="K30" s="141"/>
      <c r="L30" s="44"/>
      <c r="M30" s="19">
        <f t="shared" si="10"/>
        <v>50</v>
      </c>
      <c r="N30" s="20">
        <f t="shared" si="11"/>
        <v>50</v>
      </c>
      <c r="O30" s="21" t="str">
        <f>IF(G30="","",LOOKUP(N30,{0,50,65,75,85},{"F","P","C","D","HD"}))</f>
        <v>P</v>
      </c>
      <c r="P30" s="23"/>
      <c r="Q30" s="23"/>
      <c r="R30" s="31" t="str">
        <f t="shared" si="12"/>
        <v>P</v>
      </c>
      <c r="S30" s="5"/>
      <c r="T30" s="7" t="s">
        <v>6</v>
      </c>
      <c r="U30" s="3" t="s">
        <v>687</v>
      </c>
      <c r="V30" s="3"/>
      <c r="W30" s="9" t="s">
        <v>334</v>
      </c>
      <c r="X30" s="9">
        <f t="shared" ref="X30:AE30" si="14">COUNTIFS($R:$R,X29,$D:$D,$U$30)</f>
        <v>0</v>
      </c>
      <c r="Y30" s="9">
        <f t="shared" si="14"/>
        <v>0</v>
      </c>
      <c r="Z30" s="9">
        <f t="shared" si="14"/>
        <v>0</v>
      </c>
      <c r="AA30" s="9">
        <f t="shared" si="14"/>
        <v>0</v>
      </c>
      <c r="AB30" s="9">
        <f t="shared" si="14"/>
        <v>0</v>
      </c>
      <c r="AC30" s="9">
        <f t="shared" si="14"/>
        <v>0</v>
      </c>
      <c r="AD30" s="9">
        <f t="shared" si="14"/>
        <v>0</v>
      </c>
      <c r="AE30" s="9">
        <f t="shared" si="14"/>
        <v>0</v>
      </c>
    </row>
    <row r="31" spans="2:32" ht="15" thickBot="1" x14ac:dyDescent="0.35">
      <c r="B31" s="120" t="str">
        <f t="shared" si="9"/>
        <v xml:space="preserve">MBIS5022 </v>
      </c>
      <c r="C31" s="6"/>
      <c r="D31" s="6"/>
      <c r="E31" s="82"/>
      <c r="F31" s="82"/>
      <c r="G31" s="87"/>
      <c r="H31" s="138"/>
      <c r="I31" s="138"/>
      <c r="J31" s="138"/>
      <c r="K31" s="132"/>
      <c r="L31" s="44"/>
      <c r="M31" s="19" t="str">
        <f t="shared" si="10"/>
        <v/>
      </c>
      <c r="N31" s="20" t="str">
        <f t="shared" si="11"/>
        <v/>
      </c>
      <c r="O31" s="21" t="str">
        <f>IF(G31="","",LOOKUP(N31,{0,50,65,75,85},{"F","P","C","D","HD"}))</f>
        <v/>
      </c>
      <c r="P31" s="23"/>
      <c r="Q31" s="23"/>
      <c r="R31" s="31" t="str">
        <f t="shared" si="12"/>
        <v/>
      </c>
      <c r="S31" s="5"/>
      <c r="W31" s="9" t="s">
        <v>335</v>
      </c>
      <c r="X31" s="47" t="e">
        <f t="shared" ref="X31:AE31" si="15">X30/COUNTIFS($D:$D,$U$30)</f>
        <v>#DIV/0!</v>
      </c>
      <c r="Y31" s="47" t="e">
        <f t="shared" si="15"/>
        <v>#DIV/0!</v>
      </c>
      <c r="Z31" s="47" t="e">
        <f t="shared" si="15"/>
        <v>#DIV/0!</v>
      </c>
      <c r="AA31" s="47" t="e">
        <f t="shared" si="15"/>
        <v>#DIV/0!</v>
      </c>
      <c r="AB31" s="47" t="e">
        <f t="shared" si="15"/>
        <v>#DIV/0!</v>
      </c>
      <c r="AC31" s="47" t="e">
        <f t="shared" si="15"/>
        <v>#DIV/0!</v>
      </c>
      <c r="AD31" s="47" t="e">
        <f t="shared" si="15"/>
        <v>#DIV/0!</v>
      </c>
      <c r="AE31" s="47" t="e">
        <f t="shared" si="15"/>
        <v>#DIV/0!</v>
      </c>
    </row>
    <row r="32" spans="2:32" x14ac:dyDescent="0.3">
      <c r="B32" s="120" t="str">
        <f t="shared" si="9"/>
        <v xml:space="preserve">MBIS5022 </v>
      </c>
      <c r="C32" s="6"/>
      <c r="D32" s="6"/>
      <c r="E32" s="23"/>
      <c r="F32" s="23"/>
      <c r="G32" s="66"/>
      <c r="H32" s="132"/>
      <c r="I32" s="132"/>
      <c r="J32" s="132"/>
      <c r="K32" s="132"/>
      <c r="L32" s="40"/>
      <c r="M32" s="19" t="str">
        <f t="shared" si="10"/>
        <v/>
      </c>
      <c r="N32" s="20" t="str">
        <f t="shared" si="11"/>
        <v/>
      </c>
      <c r="O32" s="21" t="str">
        <f>IF(G32="","",LOOKUP(N32,{0,50,65,75,85},{"F","P","C","D","HD"}))</f>
        <v/>
      </c>
      <c r="P32" s="23"/>
      <c r="Q32" s="23"/>
      <c r="R32" s="31" t="str">
        <f t="shared" si="12"/>
        <v/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 xml:space="preserve">MBIS5022 </v>
      </c>
      <c r="C33" s="6"/>
      <c r="D33" s="6"/>
      <c r="E33" s="23"/>
      <c r="F33" s="23"/>
      <c r="G33" s="66"/>
      <c r="H33" s="141"/>
      <c r="I33" s="141"/>
      <c r="J33" s="141"/>
      <c r="K33" s="132"/>
      <c r="L33" s="44"/>
      <c r="M33" s="19" t="str">
        <f t="shared" si="10"/>
        <v/>
      </c>
      <c r="N33" s="20" t="str">
        <f t="shared" si="11"/>
        <v/>
      </c>
      <c r="O33" s="21" t="str">
        <f>IF(G33="","",LOOKUP(N33,{0,50,65,75,85},{"F","P","C","D","HD"}))</f>
        <v/>
      </c>
      <c r="P33" s="23"/>
      <c r="Q33" s="23"/>
      <c r="R33" s="31" t="str">
        <f t="shared" si="12"/>
        <v/>
      </c>
      <c r="S33" s="5"/>
      <c r="T33" s="146"/>
      <c r="AE33" s="50"/>
    </row>
    <row r="34" spans="2:31" x14ac:dyDescent="0.3">
      <c r="B34" s="120" t="str">
        <f t="shared" si="9"/>
        <v xml:space="preserve">MBIS5022 </v>
      </c>
      <c r="C34" s="6"/>
      <c r="D34" s="6"/>
      <c r="E34" s="82"/>
      <c r="F34" s="82"/>
      <c r="G34" s="87"/>
      <c r="H34" s="37"/>
      <c r="I34" s="37"/>
      <c r="J34" s="37"/>
      <c r="K34" s="132"/>
      <c r="L34" s="44"/>
      <c r="M34" s="19" t="str">
        <f t="shared" si="10"/>
        <v/>
      </c>
      <c r="N34" s="20" t="str">
        <f t="shared" si="11"/>
        <v/>
      </c>
      <c r="O34" s="21" t="str">
        <f>IF(G34="","",LOOKUP(N34,{0,50,65,75,85},{"F","P","C","D","HD"}))</f>
        <v/>
      </c>
      <c r="P34" s="77"/>
      <c r="Q34" s="23"/>
      <c r="R34" s="31" t="str">
        <f t="shared" si="12"/>
        <v/>
      </c>
      <c r="S34" s="5"/>
      <c r="T34" s="146"/>
      <c r="AE34" s="50"/>
    </row>
    <row r="35" spans="2:31" x14ac:dyDescent="0.3">
      <c r="B35" s="120" t="str">
        <f t="shared" si="9"/>
        <v xml:space="preserve">MBIS5022 </v>
      </c>
      <c r="C35" s="6"/>
      <c r="D35" s="6"/>
      <c r="E35" s="23"/>
      <c r="F35" s="23"/>
      <c r="G35" s="66"/>
      <c r="H35" s="141"/>
      <c r="I35" s="141"/>
      <c r="J35" s="141"/>
      <c r="K35" s="132"/>
      <c r="L35" s="71"/>
      <c r="M35" s="72" t="str">
        <f t="shared" si="10"/>
        <v/>
      </c>
      <c r="N35" s="73" t="str">
        <f t="shared" si="11"/>
        <v/>
      </c>
      <c r="O35" s="74" t="str">
        <f>IF(G35="","",LOOKUP(N35,{0,50,65,75,85},{"F","P","C","D","HD"}))</f>
        <v/>
      </c>
      <c r="P35" s="77"/>
      <c r="Q35" s="77"/>
      <c r="R35" s="31" t="str">
        <f t="shared" si="12"/>
        <v/>
      </c>
      <c r="S35" s="5"/>
      <c r="T35" s="146"/>
      <c r="AE35" s="50"/>
    </row>
    <row r="36" spans="2:31" x14ac:dyDescent="0.3">
      <c r="B36" s="120" t="str">
        <f t="shared" si="9"/>
        <v xml:space="preserve">MBIS5022 </v>
      </c>
      <c r="C36" s="6"/>
      <c r="D36" s="6"/>
      <c r="E36" s="82"/>
      <c r="F36" s="82"/>
      <c r="G36" s="87"/>
      <c r="H36" s="132"/>
      <c r="I36" s="132"/>
      <c r="J36" s="132"/>
      <c r="K36" s="132"/>
      <c r="L36" s="76"/>
      <c r="M36" s="72" t="str">
        <f t="shared" si="10"/>
        <v/>
      </c>
      <c r="N36" s="73" t="str">
        <f t="shared" si="11"/>
        <v/>
      </c>
      <c r="O36" s="74" t="str">
        <f>IF(G36="","",LOOKUP(N36,{0,50,65,75,85},{"F","P","C","D","HD"}))</f>
        <v/>
      </c>
      <c r="P36" s="78"/>
      <c r="Q36" s="77"/>
      <c r="R36" s="31" t="str">
        <f t="shared" si="12"/>
        <v/>
      </c>
      <c r="S36" s="5"/>
      <c r="T36" s="146"/>
      <c r="AE36" s="50"/>
    </row>
    <row r="37" spans="2:31" x14ac:dyDescent="0.3">
      <c r="B37" s="120" t="str">
        <f t="shared" si="9"/>
        <v xml:space="preserve">MBIS5022 </v>
      </c>
      <c r="C37" s="6"/>
      <c r="D37" s="6"/>
      <c r="E37" s="82"/>
      <c r="F37" s="82"/>
      <c r="G37" s="87"/>
      <c r="H37" s="135"/>
      <c r="I37" s="135"/>
      <c r="J37" s="135"/>
      <c r="K37" s="139"/>
      <c r="L37" s="44"/>
      <c r="M37" s="19" t="str">
        <f t="shared" si="10"/>
        <v/>
      </c>
      <c r="N37" s="20" t="str">
        <f t="shared" si="11"/>
        <v/>
      </c>
      <c r="O37" s="21" t="str">
        <f>IF(G37="","",LOOKUP(N37,{0,50,65,75,85},{"F","P","C","D","HD"}))</f>
        <v/>
      </c>
      <c r="P37" s="23"/>
      <c r="Q37" s="23"/>
      <c r="R37" s="31" t="str">
        <f t="shared" si="12"/>
        <v/>
      </c>
      <c r="S37" s="5"/>
      <c r="T37" s="146"/>
      <c r="AE37" s="50"/>
    </row>
    <row r="38" spans="2:31" x14ac:dyDescent="0.3">
      <c r="B38" s="120" t="str">
        <f t="shared" si="9"/>
        <v xml:space="preserve">MBIS5022 </v>
      </c>
      <c r="C38" s="6"/>
      <c r="D38" s="6"/>
      <c r="E38" s="23"/>
      <c r="F38" s="23"/>
      <c r="G38" s="87"/>
      <c r="H38" s="37"/>
      <c r="I38" s="37"/>
      <c r="J38" s="37"/>
      <c r="K38" s="132"/>
      <c r="L38" s="44"/>
      <c r="M38" s="19" t="str">
        <f t="shared" si="10"/>
        <v/>
      </c>
      <c r="N38" s="20" t="str">
        <f t="shared" si="11"/>
        <v/>
      </c>
      <c r="O38" s="21" t="str">
        <f>IF(G38="","",LOOKUP(N38,{0,50,65,75,85},{"F","P","C","D","HD"}))</f>
        <v/>
      </c>
      <c r="P38" s="23" t="s">
        <v>304</v>
      </c>
      <c r="Q38" s="23"/>
      <c r="R38" s="31" t="str">
        <f t="shared" si="12"/>
        <v>FNE</v>
      </c>
      <c r="S38" s="5"/>
      <c r="T38" s="146"/>
      <c r="AE38" s="50"/>
    </row>
    <row r="39" spans="2:31" x14ac:dyDescent="0.3">
      <c r="B39" s="120" t="str">
        <f t="shared" si="9"/>
        <v xml:space="preserve">MBIS5022 </v>
      </c>
      <c r="C39" s="6"/>
      <c r="D39" s="6"/>
      <c r="E39" s="32"/>
      <c r="F39" s="32"/>
      <c r="G39" s="87"/>
      <c r="H39" s="37"/>
      <c r="I39" s="37"/>
      <c r="J39" s="132"/>
      <c r="K39" s="132"/>
      <c r="L39" s="43"/>
      <c r="M39" s="19" t="str">
        <f t="shared" si="10"/>
        <v/>
      </c>
      <c r="N39" s="20" t="str">
        <f t="shared" si="11"/>
        <v/>
      </c>
      <c r="O39" s="21" t="str">
        <f>IF(G39="","",LOOKUP(N39,{0,50,65,75,85},{"F","P","C","D","HD"}))</f>
        <v/>
      </c>
      <c r="P39" s="23"/>
      <c r="Q39" s="23"/>
      <c r="R39" s="31" t="str">
        <f t="shared" si="12"/>
        <v/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 xml:space="preserve">MBIS5022 </v>
      </c>
      <c r="C40" s="6"/>
      <c r="D40" s="6"/>
      <c r="E40" s="32"/>
      <c r="F40" s="32"/>
      <c r="G40" s="87"/>
      <c r="H40" s="37"/>
      <c r="I40" s="136"/>
      <c r="J40" s="136"/>
      <c r="K40" s="132"/>
      <c r="L40" s="42"/>
      <c r="M40" s="19" t="str">
        <f t="shared" si="10"/>
        <v/>
      </c>
      <c r="N40" s="20" t="str">
        <f t="shared" si="11"/>
        <v/>
      </c>
      <c r="O40" s="21" t="str">
        <f>IF(G40="","",LOOKUP(N40,{0,50,65,75,85},{"F","P","C","D","HD"}))</f>
        <v/>
      </c>
      <c r="P40" s="23"/>
      <c r="Q40" s="23"/>
      <c r="R40" s="31" t="str">
        <f t="shared" si="12"/>
        <v/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 xml:space="preserve">MBIS5022 </v>
      </c>
      <c r="C41" s="6"/>
      <c r="D41" s="6"/>
      <c r="E41" s="82"/>
      <c r="F41" s="82"/>
      <c r="G41" s="87"/>
      <c r="H41" s="37"/>
      <c r="I41" s="132"/>
      <c r="J41" s="132"/>
      <c r="K41" s="132"/>
      <c r="L41" s="42"/>
      <c r="M41" s="19" t="str">
        <f t="shared" si="10"/>
        <v/>
      </c>
      <c r="N41" s="20" t="str">
        <f t="shared" si="11"/>
        <v/>
      </c>
      <c r="O41" s="21" t="str">
        <f>IF(G41="","",LOOKUP(N41,{0,50,65,75,85},{"F","P","C","D","HD"}))</f>
        <v/>
      </c>
      <c r="P41" s="23"/>
      <c r="Q41" s="23"/>
      <c r="R41" s="31" t="str">
        <f t="shared" si="12"/>
        <v/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 xml:space="preserve">MBIS5022 </v>
      </c>
      <c r="C42" s="6"/>
      <c r="D42" s="6"/>
      <c r="E42" s="80"/>
      <c r="F42" s="80"/>
      <c r="G42" s="87"/>
      <c r="H42" s="135"/>
      <c r="I42" s="135"/>
      <c r="J42" s="135"/>
      <c r="K42" s="132"/>
      <c r="L42" s="40"/>
      <c r="M42" s="19" t="str">
        <f t="shared" si="10"/>
        <v/>
      </c>
      <c r="N42" s="20" t="str">
        <f t="shared" si="11"/>
        <v/>
      </c>
      <c r="O42" s="21" t="str">
        <f>IF(G42="","",LOOKUP(N42,{0,50,65,75,85},{"F","P","C","D","HD"}))</f>
        <v/>
      </c>
      <c r="P42" s="33"/>
      <c r="Q42" s="23"/>
      <c r="R42" s="31" t="str">
        <f t="shared" si="12"/>
        <v/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 xml:space="preserve">MBIS5022 </v>
      </c>
      <c r="C43" s="6"/>
      <c r="D43" s="6"/>
      <c r="E43" s="23"/>
      <c r="F43" s="23"/>
      <c r="G43" s="87"/>
      <c r="H43" s="132"/>
      <c r="I43" s="132"/>
      <c r="J43" s="132"/>
      <c r="K43" s="132"/>
      <c r="L43" s="44"/>
      <c r="M43" s="19" t="str">
        <f t="shared" si="10"/>
        <v/>
      </c>
      <c r="N43" s="20" t="str">
        <f t="shared" si="11"/>
        <v/>
      </c>
      <c r="O43" s="21" t="str">
        <f>IF(G43="","",LOOKUP(N43,{0,50,65,75,85},{"F","P","C","D","HD"}))</f>
        <v/>
      </c>
      <c r="P43" s="23"/>
      <c r="Q43" s="23"/>
      <c r="R43" s="31" t="str">
        <f t="shared" si="12"/>
        <v/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 xml:space="preserve">MBIS5022 </v>
      </c>
      <c r="C44" s="6"/>
      <c r="D44" s="6"/>
      <c r="E44" s="23"/>
      <c r="F44" s="23"/>
      <c r="G44" s="87"/>
      <c r="H44" s="133"/>
      <c r="I44" s="133"/>
      <c r="J44" s="133"/>
      <c r="K44" s="132"/>
      <c r="L44" s="44"/>
      <c r="M44" s="19" t="str">
        <f t="shared" si="10"/>
        <v/>
      </c>
      <c r="N44" s="20" t="str">
        <f t="shared" si="11"/>
        <v/>
      </c>
      <c r="O44" s="21" t="str">
        <f>IF(G44="","",LOOKUP(N44,{0,50,65,75,85},{"F","P","C","D","HD"}))</f>
        <v/>
      </c>
      <c r="P44" s="23"/>
      <c r="Q44" s="23"/>
      <c r="R44" s="31" t="str">
        <f t="shared" si="12"/>
        <v/>
      </c>
      <c r="S44" s="5"/>
      <c r="T44" s="28"/>
      <c r="U44" s="28"/>
    </row>
    <row r="45" spans="2:31" x14ac:dyDescent="0.3">
      <c r="B45" s="120" t="str">
        <f t="shared" si="9"/>
        <v xml:space="preserve">MBIS5022 </v>
      </c>
      <c r="C45" s="6"/>
      <c r="D45" s="6"/>
      <c r="E45" s="23"/>
      <c r="F45" s="23"/>
      <c r="G45" s="66"/>
      <c r="H45" s="132"/>
      <c r="I45" s="132"/>
      <c r="J45" s="132"/>
      <c r="K45" s="132"/>
      <c r="L45" s="44"/>
      <c r="M45" s="19" t="str">
        <f t="shared" si="10"/>
        <v/>
      </c>
      <c r="N45" s="20" t="str">
        <f t="shared" si="11"/>
        <v/>
      </c>
      <c r="O45" s="21" t="str">
        <f>IF(G45="","",LOOKUP(N45,{0,50,65,75,85},{"F","P","C","D","HD"}))</f>
        <v/>
      </c>
      <c r="P45" s="23"/>
      <c r="Q45" s="23"/>
      <c r="R45" s="31" t="str">
        <f t="shared" si="12"/>
        <v/>
      </c>
      <c r="S45" s="5"/>
    </row>
    <row r="46" spans="2:31" x14ac:dyDescent="0.3">
      <c r="B46" s="120" t="str">
        <f t="shared" si="9"/>
        <v xml:space="preserve">MBIS5022 </v>
      </c>
      <c r="C46" s="6"/>
      <c r="D46" s="6"/>
      <c r="E46" s="23"/>
      <c r="F46" s="23"/>
      <c r="G46" s="66"/>
      <c r="H46" s="132"/>
      <c r="I46" s="132"/>
      <c r="J46" s="132"/>
      <c r="K46" s="132"/>
      <c r="L46" s="44"/>
      <c r="M46" s="19" t="str">
        <f t="shared" si="10"/>
        <v/>
      </c>
      <c r="N46" s="20" t="str">
        <f t="shared" si="11"/>
        <v/>
      </c>
      <c r="O46" s="21" t="str">
        <f>IF(G46="","",LOOKUP(N46,{0,50,65,75,85},{"F","P","C","D","HD"}))</f>
        <v/>
      </c>
      <c r="P46" s="23"/>
      <c r="Q46" s="23"/>
      <c r="R46" s="31" t="str">
        <f t="shared" si="12"/>
        <v/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 xml:space="preserve">MBIS5022 </v>
      </c>
      <c r="C47" s="6"/>
      <c r="D47" s="6"/>
      <c r="E47" s="23"/>
      <c r="F47" s="23"/>
      <c r="G47" s="66"/>
      <c r="H47" s="132"/>
      <c r="I47" s="132"/>
      <c r="J47" s="132"/>
      <c r="K47" s="132"/>
      <c r="L47" s="44"/>
      <c r="M47" s="19" t="str">
        <f t="shared" si="10"/>
        <v/>
      </c>
      <c r="N47" s="20" t="str">
        <f t="shared" si="11"/>
        <v/>
      </c>
      <c r="O47" s="21" t="str">
        <f>IF(G47="","",LOOKUP(N47,{0,50,65,75,85},{"F","P","C","D","HD"}))</f>
        <v/>
      </c>
      <c r="P47" s="23"/>
      <c r="Q47" s="23"/>
      <c r="R47" s="31" t="str">
        <f t="shared" si="12"/>
        <v/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 xml:space="preserve">MBIS5022 </v>
      </c>
      <c r="C48" s="6"/>
      <c r="D48" s="6"/>
      <c r="E48" s="23"/>
      <c r="F48" s="23"/>
      <c r="G48" s="66"/>
      <c r="H48" s="132"/>
      <c r="I48" s="132"/>
      <c r="J48" s="132"/>
      <c r="K48" s="132"/>
      <c r="L48" s="44"/>
      <c r="M48" s="19" t="str">
        <f t="shared" si="10"/>
        <v/>
      </c>
      <c r="N48" s="20" t="str">
        <f t="shared" si="11"/>
        <v/>
      </c>
      <c r="O48" s="21" t="str">
        <f>IF(G48="","",LOOKUP(N48,{0,50,65,75,85},{"F","P","C","D","HD"}))</f>
        <v/>
      </c>
      <c r="P48" s="23"/>
      <c r="Q48" s="23"/>
      <c r="R48" s="31" t="str">
        <f t="shared" si="12"/>
        <v/>
      </c>
      <c r="S48" s="5"/>
      <c r="T48" s="28"/>
      <c r="U48" s="28"/>
      <c r="V48" s="28"/>
    </row>
    <row r="49" spans="2:22" x14ac:dyDescent="0.3">
      <c r="B49" s="120" t="str">
        <f t="shared" si="9"/>
        <v xml:space="preserve">MBIS5022 </v>
      </c>
      <c r="C49" s="6"/>
      <c r="D49" s="6"/>
      <c r="E49" s="32"/>
      <c r="F49" s="32"/>
      <c r="G49" s="87"/>
      <c r="H49" s="138"/>
      <c r="I49" s="138"/>
      <c r="J49" s="138"/>
      <c r="K49" s="132"/>
      <c r="L49" s="70"/>
      <c r="M49" s="72" t="str">
        <f t="shared" si="10"/>
        <v/>
      </c>
      <c r="N49" s="73" t="str">
        <f t="shared" si="11"/>
        <v/>
      </c>
      <c r="O49" s="74" t="str">
        <f>IF(G49="","",LOOKUP(N49,{0,50,65,75,85},{"F","P","C","D","HD"}))</f>
        <v/>
      </c>
      <c r="P49" s="77"/>
      <c r="Q49" s="77"/>
      <c r="R49" s="31" t="str">
        <f t="shared" si="12"/>
        <v/>
      </c>
      <c r="S49" s="5"/>
      <c r="T49" s="28"/>
      <c r="U49" s="28"/>
      <c r="V49" s="28"/>
    </row>
    <row r="50" spans="2:22" x14ac:dyDescent="0.3">
      <c r="B50" s="120" t="str">
        <f t="shared" si="9"/>
        <v xml:space="preserve">MBIS5022 </v>
      </c>
      <c r="C50" s="6"/>
      <c r="D50" s="6"/>
      <c r="E50" s="82"/>
      <c r="F50" s="82"/>
      <c r="G50" s="87"/>
      <c r="H50" s="134"/>
      <c r="I50" s="134"/>
      <c r="J50" s="134"/>
      <c r="K50" s="132"/>
      <c r="L50" s="39"/>
      <c r="M50" s="19" t="str">
        <f t="shared" si="10"/>
        <v/>
      </c>
      <c r="N50" s="20" t="str">
        <f t="shared" si="11"/>
        <v/>
      </c>
      <c r="O50" s="21" t="str">
        <f>IF(G50="","",LOOKUP(N50,{0,50,65,75,85},{"F","P","C","D","HD"}))</f>
        <v/>
      </c>
      <c r="P50" s="23"/>
      <c r="Q50" s="23"/>
      <c r="R50" s="31" t="str">
        <f t="shared" si="12"/>
        <v/>
      </c>
      <c r="S50" s="5"/>
      <c r="T50" s="28"/>
      <c r="U50" s="28"/>
      <c r="V50" s="28"/>
    </row>
    <row r="51" spans="2:22" x14ac:dyDescent="0.3">
      <c r="B51" s="120" t="str">
        <f t="shared" si="9"/>
        <v xml:space="preserve">MBIS5022 </v>
      </c>
      <c r="C51" s="6"/>
      <c r="D51" s="6"/>
      <c r="E51" s="32"/>
      <c r="F51" s="32"/>
      <c r="G51" s="87"/>
      <c r="H51" s="37"/>
      <c r="I51" s="37"/>
      <c r="J51" s="132"/>
      <c r="K51" s="132"/>
      <c r="L51" s="39"/>
      <c r="M51" s="19" t="str">
        <f t="shared" si="10"/>
        <v/>
      </c>
      <c r="N51" s="20" t="str">
        <f t="shared" si="11"/>
        <v/>
      </c>
      <c r="O51" s="21" t="str">
        <f>IF(G51="","",LOOKUP(N51,{0,50,65,75,85},{"F","P","C","D","HD"}))</f>
        <v/>
      </c>
      <c r="P51" s="23"/>
      <c r="Q51" s="23"/>
      <c r="R51" s="31" t="str">
        <f t="shared" si="12"/>
        <v/>
      </c>
      <c r="S51" s="5"/>
      <c r="T51" s="28"/>
      <c r="U51" s="28"/>
      <c r="V51" s="28"/>
    </row>
    <row r="52" spans="2:22" x14ac:dyDescent="0.3">
      <c r="B52" s="120" t="str">
        <f t="shared" si="9"/>
        <v xml:space="preserve">MBIS5022 </v>
      </c>
      <c r="C52" s="6"/>
      <c r="D52" s="6"/>
      <c r="E52" s="32"/>
      <c r="F52" s="32"/>
      <c r="G52" s="87"/>
      <c r="H52" s="37"/>
      <c r="I52" s="37"/>
      <c r="J52" s="132"/>
      <c r="K52" s="132"/>
      <c r="L52" s="42"/>
      <c r="M52" s="19" t="str">
        <f t="shared" si="10"/>
        <v/>
      </c>
      <c r="N52" s="20" t="str">
        <f t="shared" si="11"/>
        <v/>
      </c>
      <c r="O52" s="21" t="str">
        <f>IF(G52="","",LOOKUP(N52,{0,50,65,75,85},{"F","P","C","D","HD"}))</f>
        <v/>
      </c>
      <c r="P52" s="23"/>
      <c r="Q52" s="23"/>
      <c r="R52" s="31" t="str">
        <f t="shared" si="12"/>
        <v/>
      </c>
      <c r="S52" s="5"/>
      <c r="T52" s="28"/>
      <c r="U52" s="28"/>
      <c r="V52" s="28"/>
    </row>
    <row r="53" spans="2:22" x14ac:dyDescent="0.3">
      <c r="B53" s="120" t="str">
        <f t="shared" si="9"/>
        <v xml:space="preserve">MBIS5022 </v>
      </c>
      <c r="C53" s="6"/>
      <c r="D53" s="6"/>
      <c r="E53" s="23"/>
      <c r="F53" s="23"/>
      <c r="G53" s="87"/>
      <c r="H53" s="132"/>
      <c r="I53" s="132"/>
      <c r="J53" s="132"/>
      <c r="K53" s="132"/>
      <c r="L53" s="44"/>
      <c r="M53" s="19" t="str">
        <f t="shared" si="10"/>
        <v/>
      </c>
      <c r="N53" s="20" t="str">
        <f t="shared" si="11"/>
        <v/>
      </c>
      <c r="O53" s="21" t="str">
        <f>IF(G53="","",LOOKUP(N53,{0,50,65,75,85},{"F","P","C","D","HD"}))</f>
        <v/>
      </c>
      <c r="P53" s="23"/>
      <c r="Q53" s="23"/>
      <c r="R53" s="31" t="str">
        <f t="shared" si="12"/>
        <v/>
      </c>
      <c r="S53" s="5"/>
      <c r="T53" s="28"/>
      <c r="U53" s="28"/>
      <c r="V53" s="28"/>
    </row>
    <row r="54" spans="2:22" x14ac:dyDescent="0.3">
      <c r="B54" s="120" t="str">
        <f t="shared" si="9"/>
        <v xml:space="preserve">MBIS5022 </v>
      </c>
      <c r="C54" s="6"/>
      <c r="D54" s="6"/>
      <c r="E54" s="32"/>
      <c r="F54" s="32"/>
      <c r="G54" s="87"/>
      <c r="H54" s="37"/>
      <c r="I54" s="37"/>
      <c r="J54" s="37"/>
      <c r="K54" s="132"/>
      <c r="L54" s="44"/>
      <c r="M54" s="19" t="str">
        <f t="shared" si="10"/>
        <v/>
      </c>
      <c r="N54" s="20" t="str">
        <f t="shared" si="11"/>
        <v/>
      </c>
      <c r="O54" s="21" t="str">
        <f>IF(G54="","",LOOKUP(N54,{0,50,65,75,85},{"F","P","C","D","HD"}))</f>
        <v/>
      </c>
      <c r="P54" s="23"/>
      <c r="Q54" s="23"/>
      <c r="R54" s="31" t="str">
        <f t="shared" si="12"/>
        <v/>
      </c>
      <c r="S54" s="5"/>
      <c r="T54" s="28"/>
      <c r="U54" s="28"/>
      <c r="V54" s="28"/>
    </row>
    <row r="55" spans="2:22" x14ac:dyDescent="0.3">
      <c r="B55" s="120" t="str">
        <f t="shared" si="9"/>
        <v xml:space="preserve">MBIS5022 </v>
      </c>
      <c r="C55" s="6"/>
      <c r="D55" s="6"/>
      <c r="E55" s="23"/>
      <c r="F55" s="23"/>
      <c r="G55" s="66"/>
      <c r="H55" s="132"/>
      <c r="I55" s="132"/>
      <c r="J55" s="132"/>
      <c r="K55" s="132"/>
      <c r="L55" s="44"/>
      <c r="M55" s="19" t="str">
        <f t="shared" si="10"/>
        <v/>
      </c>
      <c r="N55" s="20" t="str">
        <f t="shared" si="11"/>
        <v/>
      </c>
      <c r="O55" s="21" t="str">
        <f>IF(G55="","",LOOKUP(N55,{0,50,65,75,85},{"F","P","C","D","HD"}))</f>
        <v/>
      </c>
      <c r="P55" s="23"/>
      <c r="Q55" s="23"/>
      <c r="R55" s="31" t="str">
        <f t="shared" si="12"/>
        <v/>
      </c>
      <c r="S55" s="5"/>
      <c r="T55" s="28"/>
      <c r="U55" s="28"/>
      <c r="V55" s="28"/>
    </row>
    <row r="56" spans="2:22" x14ac:dyDescent="0.3">
      <c r="B56" s="120" t="str">
        <f t="shared" si="9"/>
        <v xml:space="preserve">MBIS5022 </v>
      </c>
      <c r="C56" s="6"/>
      <c r="D56" s="6"/>
      <c r="E56" s="23"/>
      <c r="F56" s="23"/>
      <c r="G56" s="66"/>
      <c r="H56" s="132"/>
      <c r="I56" s="132"/>
      <c r="J56" s="132"/>
      <c r="K56" s="132"/>
      <c r="L56" s="44"/>
      <c r="M56" s="19" t="str">
        <f t="shared" si="10"/>
        <v/>
      </c>
      <c r="N56" s="20" t="str">
        <f t="shared" si="11"/>
        <v/>
      </c>
      <c r="O56" s="21" t="str">
        <f>IF(G56="","",LOOKUP(N56,{0,50,65,75,85},{"F","P","C","D","HD"}))</f>
        <v/>
      </c>
      <c r="P56" s="23"/>
      <c r="Q56" s="23"/>
      <c r="R56" s="31" t="str">
        <f t="shared" si="12"/>
        <v/>
      </c>
      <c r="S56" s="5"/>
      <c r="T56" s="28"/>
      <c r="U56" s="28"/>
      <c r="V56" s="28"/>
    </row>
    <row r="57" spans="2:22" x14ac:dyDescent="0.3">
      <c r="B57" s="120" t="str">
        <f t="shared" si="9"/>
        <v xml:space="preserve">MBIS5022 </v>
      </c>
      <c r="C57" s="6"/>
      <c r="D57" s="6"/>
      <c r="E57" s="23"/>
      <c r="F57" s="23"/>
      <c r="G57" s="66"/>
      <c r="H57" s="132"/>
      <c r="I57" s="132"/>
      <c r="J57" s="132"/>
      <c r="K57" s="132"/>
      <c r="L57" s="44"/>
      <c r="M57" s="19" t="str">
        <f t="shared" si="10"/>
        <v/>
      </c>
      <c r="N57" s="20" t="str">
        <f t="shared" si="11"/>
        <v/>
      </c>
      <c r="O57" s="21" t="str">
        <f>IF(G57="","",LOOKUP(N57,{0,50,65,75,85},{"F","P","C","D","HD"}))</f>
        <v/>
      </c>
      <c r="P57" s="23"/>
      <c r="Q57" s="23"/>
      <c r="R57" s="31" t="str">
        <f t="shared" si="12"/>
        <v/>
      </c>
      <c r="S57" s="5"/>
      <c r="T57" s="28"/>
      <c r="U57" s="28"/>
      <c r="V57" s="28"/>
    </row>
    <row r="58" spans="2:22" x14ac:dyDescent="0.3">
      <c r="B58" s="120" t="str">
        <f t="shared" si="9"/>
        <v xml:space="preserve">MBIS5022 </v>
      </c>
      <c r="C58" s="6"/>
      <c r="D58" s="6"/>
      <c r="E58" s="23"/>
      <c r="F58" s="23"/>
      <c r="G58" s="87"/>
      <c r="H58" s="134"/>
      <c r="I58" s="134"/>
      <c r="J58" s="134"/>
      <c r="K58" s="132"/>
      <c r="L58" s="42"/>
      <c r="M58" s="19" t="str">
        <f t="shared" si="10"/>
        <v/>
      </c>
      <c r="N58" s="20" t="str">
        <f t="shared" si="11"/>
        <v/>
      </c>
      <c r="O58" s="21" t="str">
        <f>IF(G58="","",LOOKUP(N58,{0,50,65,75,85},{"F","P","C","D","HD"}))</f>
        <v/>
      </c>
      <c r="P58" s="23"/>
      <c r="Q58" s="23"/>
      <c r="R58" s="31" t="str">
        <f t="shared" si="12"/>
        <v/>
      </c>
      <c r="S58" s="5"/>
      <c r="T58" s="28"/>
      <c r="U58" s="28"/>
      <c r="V58" s="28"/>
    </row>
    <row r="59" spans="2:22" x14ac:dyDescent="0.3">
      <c r="B59" s="120" t="str">
        <f t="shared" si="9"/>
        <v xml:space="preserve">MBIS5022 </v>
      </c>
      <c r="C59" s="6"/>
      <c r="D59" s="6"/>
      <c r="E59" s="82"/>
      <c r="F59" s="82"/>
      <c r="G59" s="87"/>
      <c r="H59" s="136"/>
      <c r="I59" s="136"/>
      <c r="J59" s="136"/>
      <c r="K59" s="132"/>
      <c r="L59" s="42"/>
      <c r="M59" s="19" t="str">
        <f t="shared" si="10"/>
        <v/>
      </c>
      <c r="N59" s="20" t="str">
        <f t="shared" si="11"/>
        <v/>
      </c>
      <c r="O59" s="21" t="str">
        <f>IF(G59="","",LOOKUP(N59,{0,50,65,75,85},{"F","P","C","D","HD"}))</f>
        <v/>
      </c>
      <c r="P59" s="23"/>
      <c r="Q59" s="23"/>
      <c r="R59" s="31" t="str">
        <f t="shared" si="12"/>
        <v/>
      </c>
      <c r="S59" s="5"/>
      <c r="T59" s="28"/>
      <c r="U59" s="28"/>
      <c r="V59" s="28"/>
    </row>
    <row r="60" spans="2:22" x14ac:dyDescent="0.3">
      <c r="B60" s="120" t="str">
        <f t="shared" si="9"/>
        <v xml:space="preserve">MBIS5022 </v>
      </c>
      <c r="C60" s="6"/>
      <c r="D60" s="6"/>
      <c r="E60" s="82"/>
      <c r="F60" s="82"/>
      <c r="G60" s="87"/>
      <c r="H60" s="135"/>
      <c r="I60" s="135"/>
      <c r="J60" s="135"/>
      <c r="K60" s="132"/>
      <c r="L60" s="44"/>
      <c r="M60" s="19" t="str">
        <f t="shared" si="10"/>
        <v/>
      </c>
      <c r="N60" s="20" t="str">
        <f t="shared" si="11"/>
        <v/>
      </c>
      <c r="O60" s="21" t="str">
        <f>IF(G60="","",LOOKUP(N60,{0,50,65,75,85},{"F","P","C","D","HD"}))</f>
        <v/>
      </c>
      <c r="P60" s="23"/>
      <c r="Q60" s="23"/>
      <c r="R60" s="31" t="str">
        <f t="shared" si="12"/>
        <v/>
      </c>
      <c r="S60" s="5"/>
      <c r="T60" s="28"/>
      <c r="U60" s="28"/>
      <c r="V60" s="28"/>
    </row>
    <row r="61" spans="2:22" x14ac:dyDescent="0.3">
      <c r="B61" s="120" t="str">
        <f t="shared" si="9"/>
        <v xml:space="preserve">MBIS5022 </v>
      </c>
      <c r="C61" s="6"/>
      <c r="D61" s="6"/>
      <c r="E61" s="23"/>
      <c r="F61" s="23"/>
      <c r="G61" s="87"/>
      <c r="H61" s="132"/>
      <c r="I61" s="132"/>
      <c r="J61" s="132"/>
      <c r="K61" s="132"/>
      <c r="L61" s="43"/>
      <c r="M61" s="19" t="str">
        <f t="shared" si="10"/>
        <v/>
      </c>
      <c r="N61" s="20" t="str">
        <f t="shared" si="11"/>
        <v/>
      </c>
      <c r="O61" s="21" t="str">
        <f>IF(G61="","",LOOKUP(N61,{0,50,65,75,85},{"F","P","C","D","HD"}))</f>
        <v/>
      </c>
      <c r="P61" s="23"/>
      <c r="Q61" s="23"/>
      <c r="R61" s="31" t="str">
        <f t="shared" si="12"/>
        <v/>
      </c>
      <c r="S61" s="5"/>
      <c r="T61" s="28"/>
      <c r="U61" s="28"/>
      <c r="V61" s="28"/>
    </row>
    <row r="62" spans="2:22" x14ac:dyDescent="0.3">
      <c r="B62" s="120" t="str">
        <f t="shared" si="9"/>
        <v xml:space="preserve">MBIS5022 </v>
      </c>
      <c r="C62" s="6"/>
      <c r="D62" s="6"/>
      <c r="E62" s="32"/>
      <c r="F62" s="32"/>
      <c r="G62" s="87"/>
      <c r="H62" s="37"/>
      <c r="I62" s="37"/>
      <c r="J62" s="37"/>
      <c r="K62" s="132"/>
      <c r="L62" s="43"/>
      <c r="M62" s="19" t="str">
        <f t="shared" si="10"/>
        <v/>
      </c>
      <c r="N62" s="20" t="str">
        <f t="shared" si="11"/>
        <v/>
      </c>
      <c r="O62" s="21" t="str">
        <f>IF(G62="","",LOOKUP(N62,{0,50,65,75,85},{"F","P","C","D","HD"}))</f>
        <v/>
      </c>
      <c r="P62" s="23"/>
      <c r="Q62" s="23"/>
      <c r="R62" s="31" t="str">
        <f t="shared" si="12"/>
        <v/>
      </c>
      <c r="S62" s="5"/>
      <c r="T62" s="28"/>
      <c r="U62" s="28"/>
      <c r="V62" s="28"/>
    </row>
    <row r="63" spans="2:22" x14ac:dyDescent="0.3">
      <c r="B63" s="120" t="str">
        <f t="shared" si="9"/>
        <v xml:space="preserve">MBIS5022 </v>
      </c>
      <c r="C63" s="6"/>
      <c r="D63" s="6"/>
      <c r="E63" s="23"/>
      <c r="F63" s="23"/>
      <c r="G63" s="87"/>
      <c r="H63" s="37"/>
      <c r="I63" s="132"/>
      <c r="J63" s="132"/>
      <c r="K63" s="132"/>
      <c r="L63" s="42"/>
      <c r="M63" s="19" t="str">
        <f t="shared" si="10"/>
        <v/>
      </c>
      <c r="N63" s="20" t="str">
        <f t="shared" si="11"/>
        <v/>
      </c>
      <c r="O63" s="21" t="str">
        <f>IF(G63="","",LOOKUP(N63,{0,50,65,75,85},{"F","P","C","D","HD"}))</f>
        <v/>
      </c>
      <c r="P63" s="23"/>
      <c r="Q63" s="23"/>
      <c r="R63" s="31" t="str">
        <f t="shared" si="12"/>
        <v/>
      </c>
      <c r="S63" s="5"/>
      <c r="T63" s="28"/>
      <c r="U63" s="28"/>
      <c r="V63" s="28"/>
    </row>
    <row r="64" spans="2:22" x14ac:dyDescent="0.3">
      <c r="B64" s="120" t="str">
        <f t="shared" si="9"/>
        <v xml:space="preserve">MBIS5022 </v>
      </c>
      <c r="C64" s="6"/>
      <c r="D64" s="6"/>
      <c r="E64" s="82"/>
      <c r="F64" s="82"/>
      <c r="G64" s="87"/>
      <c r="H64" s="134"/>
      <c r="I64" s="134"/>
      <c r="J64" s="140"/>
      <c r="K64" s="132"/>
      <c r="L64" s="61"/>
      <c r="M64" s="19" t="str">
        <f t="shared" si="10"/>
        <v/>
      </c>
      <c r="N64" s="20" t="str">
        <f t="shared" si="11"/>
        <v/>
      </c>
      <c r="O64" s="21" t="str">
        <f>IF(G64="","",LOOKUP(N64,{0,50,65,75,85},{"F","P","C","D","HD"}))</f>
        <v/>
      </c>
      <c r="P64" s="33"/>
      <c r="Q64" s="23"/>
      <c r="R64" s="31" t="str">
        <f t="shared" si="12"/>
        <v/>
      </c>
      <c r="S64" s="5"/>
    </row>
    <row r="65" spans="2:19" x14ac:dyDescent="0.3">
      <c r="B65" s="120" t="str">
        <f t="shared" si="9"/>
        <v xml:space="preserve">MBIS5022 </v>
      </c>
      <c r="C65" s="6"/>
      <c r="D65" s="6"/>
      <c r="E65" s="23"/>
      <c r="F65" s="23"/>
      <c r="G65" s="66"/>
      <c r="H65" s="132"/>
      <c r="I65" s="132"/>
      <c r="J65" s="132"/>
      <c r="K65" s="132"/>
      <c r="L65" s="44"/>
      <c r="M65" s="19" t="str">
        <f t="shared" si="10"/>
        <v/>
      </c>
      <c r="N65" s="20" t="str">
        <f t="shared" si="11"/>
        <v/>
      </c>
      <c r="O65" s="21" t="str">
        <f>IF(G65="","",LOOKUP(N65,{0,50,65,75,85},{"F","P","C","D","HD"}))</f>
        <v/>
      </c>
      <c r="P65" s="23"/>
      <c r="Q65" s="23"/>
      <c r="R65" s="31" t="str">
        <f t="shared" si="12"/>
        <v/>
      </c>
      <c r="S65" s="5"/>
    </row>
    <row r="66" spans="2:19" x14ac:dyDescent="0.3">
      <c r="B66" s="120" t="str">
        <f t="shared" si="9"/>
        <v xml:space="preserve">MBIS5022 </v>
      </c>
      <c r="C66" s="6"/>
      <c r="D66" s="6"/>
      <c r="E66" s="32"/>
      <c r="F66" s="32"/>
      <c r="G66" s="87"/>
      <c r="H66" s="134"/>
      <c r="I66" s="134"/>
      <c r="J66" s="134"/>
      <c r="K66" s="132"/>
      <c r="L66" s="43"/>
      <c r="M66" s="19" t="str">
        <f t="shared" si="10"/>
        <v/>
      </c>
      <c r="N66" s="20" t="str">
        <f t="shared" si="11"/>
        <v/>
      </c>
      <c r="O66" s="21" t="str">
        <f>IF(G66="","",LOOKUP(N66,{0,50,65,75,85},{"F","P","C","D","HD"}))</f>
        <v/>
      </c>
      <c r="P66" s="23"/>
      <c r="Q66" s="23"/>
      <c r="R66" s="31" t="str">
        <f t="shared" si="12"/>
        <v/>
      </c>
      <c r="S66" s="5"/>
    </row>
    <row r="67" spans="2:19" x14ac:dyDescent="0.3">
      <c r="B67" s="120" t="str">
        <f t="shared" si="9"/>
        <v xml:space="preserve">MBIS5022 </v>
      </c>
      <c r="C67" s="6"/>
      <c r="D67" s="6"/>
      <c r="E67" s="32"/>
      <c r="F67" s="32"/>
      <c r="G67" s="87"/>
      <c r="H67" s="37"/>
      <c r="I67" s="37"/>
      <c r="J67" s="37"/>
      <c r="K67" s="132"/>
      <c r="L67" s="44"/>
      <c r="M67" s="19" t="str">
        <f t="shared" si="10"/>
        <v/>
      </c>
      <c r="N67" s="20" t="str">
        <f t="shared" si="11"/>
        <v/>
      </c>
      <c r="O67" s="21" t="str">
        <f>IF(G67="","",LOOKUP(N67,{0,50,65,75,85},{"F","P","C","D","HD"}))</f>
        <v/>
      </c>
      <c r="P67" s="23"/>
      <c r="Q67" s="23"/>
      <c r="R67" s="31" t="str">
        <f t="shared" si="12"/>
        <v/>
      </c>
      <c r="S67" s="5"/>
    </row>
    <row r="68" spans="2:19" x14ac:dyDescent="0.3">
      <c r="B68" s="120" t="str">
        <f t="shared" si="9"/>
        <v xml:space="preserve">MBIS5022 </v>
      </c>
      <c r="C68" s="6"/>
      <c r="D68" s="6"/>
      <c r="E68" s="32"/>
      <c r="F68" s="32"/>
      <c r="G68" s="65"/>
      <c r="H68" s="132"/>
      <c r="I68" s="132"/>
      <c r="J68" s="132"/>
      <c r="K68" s="132"/>
      <c r="L68" s="40"/>
      <c r="M68" s="19" t="str">
        <f t="shared" si="10"/>
        <v/>
      </c>
      <c r="N68" s="20" t="str">
        <f t="shared" si="11"/>
        <v/>
      </c>
      <c r="O68" s="21" t="str">
        <f>IF(G68="","",LOOKUP(N68,{0,50,65,75,85},{"F","P","C","D","HD"}))</f>
        <v/>
      </c>
      <c r="P68" s="23"/>
      <c r="Q68" s="23"/>
      <c r="R68" s="31" t="str">
        <f t="shared" si="12"/>
        <v/>
      </c>
      <c r="S68" s="5"/>
    </row>
    <row r="69" spans="2:19" x14ac:dyDescent="0.3">
      <c r="B69" s="120" t="str">
        <f t="shared" si="9"/>
        <v xml:space="preserve">MBIS5022 </v>
      </c>
      <c r="C69" s="6"/>
      <c r="D69" s="6"/>
      <c r="E69" s="23"/>
      <c r="F69" s="23"/>
      <c r="G69" s="66"/>
      <c r="H69" s="132"/>
      <c r="I69" s="132"/>
      <c r="J69" s="132"/>
      <c r="K69" s="132"/>
      <c r="L69" s="44"/>
      <c r="M69" s="19" t="str">
        <f t="shared" si="10"/>
        <v/>
      </c>
      <c r="N69" s="20" t="str">
        <f t="shared" si="11"/>
        <v/>
      </c>
      <c r="O69" s="21" t="str">
        <f>IF(G69="","",LOOKUP(N69,{0,50,65,75,85},{"F","P","C","D","HD"}))</f>
        <v/>
      </c>
      <c r="P69" s="23"/>
      <c r="Q69" s="23"/>
      <c r="R69" s="31" t="str">
        <f t="shared" si="12"/>
        <v/>
      </c>
      <c r="S69" s="5"/>
    </row>
    <row r="70" spans="2:19" x14ac:dyDescent="0.3">
      <c r="B70" s="120" t="str">
        <f t="shared" si="9"/>
        <v xml:space="preserve">MBIS5022 </v>
      </c>
      <c r="C70" s="6"/>
      <c r="D70" s="6"/>
      <c r="E70" s="23"/>
      <c r="F70" s="23"/>
      <c r="G70" s="66"/>
      <c r="H70" s="132"/>
      <c r="I70" s="132"/>
      <c r="J70" s="132"/>
      <c r="K70" s="132"/>
      <c r="L70" s="44"/>
      <c r="M70" s="19" t="str">
        <f t="shared" si="10"/>
        <v/>
      </c>
      <c r="N70" s="20" t="str">
        <f t="shared" si="11"/>
        <v/>
      </c>
      <c r="O70" s="21" t="str">
        <f>IF(G70="","",LOOKUP(N70,{0,50,65,75,85},{"F","P","C","D","HD"}))</f>
        <v/>
      </c>
      <c r="P70" s="23"/>
      <c r="Q70" s="23"/>
      <c r="R70" s="31" t="str">
        <f t="shared" si="12"/>
        <v/>
      </c>
      <c r="S70" s="5"/>
    </row>
    <row r="71" spans="2:19" x14ac:dyDescent="0.3">
      <c r="B71" s="120" t="str">
        <f t="shared" si="9"/>
        <v xml:space="preserve">MBIS5022 </v>
      </c>
      <c r="C71" s="6"/>
      <c r="D71" s="6"/>
      <c r="E71" s="23"/>
      <c r="F71" s="23"/>
      <c r="G71" s="66"/>
      <c r="H71" s="132"/>
      <c r="I71" s="132"/>
      <c r="J71" s="132"/>
      <c r="K71" s="132"/>
      <c r="L71" s="44"/>
      <c r="M71" s="19" t="str">
        <f t="shared" si="10"/>
        <v/>
      </c>
      <c r="N71" s="20" t="str">
        <f t="shared" si="11"/>
        <v/>
      </c>
      <c r="O71" s="21" t="str">
        <f>IF(G71="","",LOOKUP(N71,{0,50,65,75,85},{"F","P","C","D","HD"}))</f>
        <v/>
      </c>
      <c r="P71" s="23"/>
      <c r="Q71" s="23"/>
      <c r="R71" s="31" t="str">
        <f t="shared" si="12"/>
        <v/>
      </c>
      <c r="S71" s="5"/>
    </row>
    <row r="72" spans="2:19" x14ac:dyDescent="0.3">
      <c r="B72" s="120" t="str">
        <f t="shared" si="9"/>
        <v xml:space="preserve">MBIS5022 </v>
      </c>
      <c r="C72" s="6"/>
      <c r="D72" s="6"/>
      <c r="E72" s="23"/>
      <c r="F72" s="23"/>
      <c r="G72" s="87"/>
      <c r="H72" s="132"/>
      <c r="I72" s="132"/>
      <c r="J72" s="132"/>
      <c r="K72" s="132"/>
      <c r="L72" s="44"/>
      <c r="M72" s="19" t="str">
        <f t="shared" si="10"/>
        <v/>
      </c>
      <c r="N72" s="20" t="str">
        <f t="shared" si="11"/>
        <v/>
      </c>
      <c r="O72" s="21" t="str">
        <f>IF(G72="","",LOOKUP(N72,{0,50,65,75,85},{"F","P","C","D","HD"}))</f>
        <v/>
      </c>
      <c r="P72" s="23"/>
      <c r="Q72" s="23"/>
      <c r="R72" s="31" t="str">
        <f t="shared" si="12"/>
        <v/>
      </c>
      <c r="S72" s="5"/>
    </row>
    <row r="73" spans="2:19" x14ac:dyDescent="0.3">
      <c r="B73" s="120" t="str">
        <f t="shared" si="9"/>
        <v xml:space="preserve">MBIS5022 </v>
      </c>
      <c r="C73" s="6"/>
      <c r="D73" s="6"/>
      <c r="E73" s="23"/>
      <c r="F73" s="23"/>
      <c r="G73" s="87"/>
      <c r="H73" s="134"/>
      <c r="I73" s="134"/>
      <c r="J73" s="134"/>
      <c r="K73" s="132"/>
      <c r="L73" s="40"/>
      <c r="M73" s="19" t="str">
        <f t="shared" si="10"/>
        <v/>
      </c>
      <c r="N73" s="20" t="str">
        <f t="shared" si="11"/>
        <v/>
      </c>
      <c r="O73" s="21" t="str">
        <f>IF(G73="","",LOOKUP(N73,{0,50,65,75,85},{"F","P","C","D","HD"}))</f>
        <v/>
      </c>
      <c r="P73" s="23"/>
      <c r="Q73" s="23"/>
      <c r="R73" s="31" t="str">
        <f t="shared" si="12"/>
        <v/>
      </c>
      <c r="S73" s="5"/>
    </row>
    <row r="74" spans="2:19" x14ac:dyDescent="0.3">
      <c r="B74" s="120" t="str">
        <f t="shared" si="9"/>
        <v xml:space="preserve">MBIS5022 </v>
      </c>
      <c r="C74" s="6"/>
      <c r="D74" s="6"/>
      <c r="E74" s="23"/>
      <c r="F74" s="23"/>
      <c r="G74" s="87"/>
      <c r="H74" s="132"/>
      <c r="I74" s="132"/>
      <c r="J74" s="132"/>
      <c r="K74" s="132"/>
      <c r="L74" s="44"/>
      <c r="M74" s="19" t="str">
        <f t="shared" si="10"/>
        <v/>
      </c>
      <c r="N74" s="20" t="str">
        <f t="shared" si="11"/>
        <v/>
      </c>
      <c r="O74" s="21" t="str">
        <f>IF(G74="","",LOOKUP(N74,{0,50,65,75,85},{"F","P","C","D","HD"}))</f>
        <v/>
      </c>
      <c r="P74" s="23"/>
      <c r="Q74" s="23"/>
      <c r="R74" s="31" t="str">
        <f t="shared" si="12"/>
        <v/>
      </c>
      <c r="S74" s="5"/>
    </row>
    <row r="75" spans="2:19" x14ac:dyDescent="0.3">
      <c r="B75" s="120" t="str">
        <f t="shared" si="9"/>
        <v xml:space="preserve">MBIS5022 </v>
      </c>
      <c r="C75" s="6"/>
      <c r="D75" s="6"/>
      <c r="E75" s="32"/>
      <c r="F75" s="32"/>
      <c r="G75" s="87"/>
      <c r="H75" s="37"/>
      <c r="I75" s="37"/>
      <c r="J75" s="37"/>
      <c r="K75" s="132"/>
      <c r="L75" s="42"/>
      <c r="M75" s="19" t="str">
        <f t="shared" si="10"/>
        <v/>
      </c>
      <c r="N75" s="20" t="str">
        <f t="shared" si="11"/>
        <v/>
      </c>
      <c r="O75" s="21" t="str">
        <f>IF(G75="","",LOOKUP(N75,{0,50,65,75,85},{"F","P","C","D","HD"}))</f>
        <v/>
      </c>
      <c r="P75" s="23"/>
      <c r="Q75" s="23"/>
      <c r="R75" s="31" t="str">
        <f t="shared" si="12"/>
        <v/>
      </c>
      <c r="S75" s="5"/>
    </row>
    <row r="76" spans="2:19" x14ac:dyDescent="0.3">
      <c r="B76" s="120" t="str">
        <f t="shared" si="9"/>
        <v xml:space="preserve">MBIS5022 </v>
      </c>
      <c r="C76" s="6"/>
      <c r="D76" s="6"/>
      <c r="E76" s="82"/>
      <c r="F76" s="82"/>
      <c r="G76" s="87"/>
      <c r="H76" s="134"/>
      <c r="I76" s="134"/>
      <c r="J76" s="134"/>
      <c r="K76" s="132"/>
      <c r="L76" s="71"/>
      <c r="M76" s="72" t="str">
        <f t="shared" si="10"/>
        <v/>
      </c>
      <c r="N76" s="73" t="str">
        <f t="shared" si="11"/>
        <v/>
      </c>
      <c r="O76" s="74" t="str">
        <f>IF(G76="","",LOOKUP(N76,{0,50,65,75,85},{"F","P","C","D","HD"}))</f>
        <v/>
      </c>
      <c r="P76" s="77"/>
      <c r="Q76" s="77"/>
      <c r="R76" s="31" t="str">
        <f t="shared" si="12"/>
        <v/>
      </c>
      <c r="S76" s="5"/>
    </row>
    <row r="77" spans="2:19" x14ac:dyDescent="0.3">
      <c r="B77" s="120" t="str">
        <f t="shared" si="9"/>
        <v xml:space="preserve">MBIS5022 </v>
      </c>
      <c r="C77" s="6"/>
      <c r="D77" s="6"/>
      <c r="E77" s="80"/>
      <c r="F77" s="80"/>
      <c r="G77" s="87"/>
      <c r="H77" s="135"/>
      <c r="I77" s="135"/>
      <c r="J77" s="135"/>
      <c r="K77" s="132"/>
      <c r="L77" s="43"/>
      <c r="M77" s="19" t="str">
        <f t="shared" si="10"/>
        <v/>
      </c>
      <c r="N77" s="20" t="str">
        <f t="shared" si="11"/>
        <v/>
      </c>
      <c r="O77" s="21" t="str">
        <f>IF(G77="","",LOOKUP(N77,{0,50,65,75,85},{"F","P","C","D","HD"}))</f>
        <v/>
      </c>
      <c r="P77" s="33"/>
      <c r="Q77" s="23"/>
      <c r="R77" s="31" t="str">
        <f t="shared" si="12"/>
        <v/>
      </c>
      <c r="S77" s="5"/>
    </row>
    <row r="78" spans="2:19" x14ac:dyDescent="0.3">
      <c r="B78" s="120" t="str">
        <f t="shared" si="9"/>
        <v xml:space="preserve">MBIS5022 </v>
      </c>
      <c r="C78" s="6"/>
      <c r="D78" s="6"/>
      <c r="E78" s="23"/>
      <c r="F78" s="23"/>
      <c r="G78" s="66"/>
      <c r="H78" s="132"/>
      <c r="I78" s="132"/>
      <c r="J78" s="132"/>
      <c r="K78" s="132"/>
      <c r="L78" s="44"/>
      <c r="M78" s="19" t="str">
        <f t="shared" si="10"/>
        <v/>
      </c>
      <c r="N78" s="20" t="str">
        <f t="shared" si="11"/>
        <v/>
      </c>
      <c r="O78" s="21" t="str">
        <f>IF(G78="","",LOOKUP(N78,{0,50,65,75,85},{"F","P","C","D","HD"}))</f>
        <v/>
      </c>
      <c r="P78" s="23"/>
      <c r="Q78" s="23"/>
      <c r="R78" s="31" t="str">
        <f t="shared" si="12"/>
        <v/>
      </c>
      <c r="S78" s="5"/>
    </row>
    <row r="79" spans="2:19" x14ac:dyDescent="0.3">
      <c r="B79" s="120" t="str">
        <f t="shared" si="9"/>
        <v xml:space="preserve">MBIS5022 </v>
      </c>
      <c r="C79" s="6"/>
      <c r="D79" s="6"/>
      <c r="E79" s="23"/>
      <c r="F79" s="23"/>
      <c r="G79" s="66"/>
      <c r="H79" s="132"/>
      <c r="I79" s="132"/>
      <c r="J79" s="132"/>
      <c r="K79" s="132"/>
      <c r="L79" s="44"/>
      <c r="M79" s="19" t="str">
        <f t="shared" si="10"/>
        <v/>
      </c>
      <c r="N79" s="20" t="str">
        <f t="shared" si="11"/>
        <v/>
      </c>
      <c r="O79" s="21" t="str">
        <f>IF(G79="","",LOOKUP(N79,{0,50,65,75,85},{"F","P","C","D","HD"}))</f>
        <v/>
      </c>
      <c r="P79" s="23"/>
      <c r="Q79" s="23"/>
      <c r="R79" s="31" t="str">
        <f t="shared" si="12"/>
        <v/>
      </c>
      <c r="S79" s="5"/>
    </row>
    <row r="80" spans="2:19" x14ac:dyDescent="0.3">
      <c r="B80" s="120" t="str">
        <f t="shared" si="9"/>
        <v xml:space="preserve">MBIS5022 </v>
      </c>
      <c r="C80" s="6"/>
      <c r="D80" s="6"/>
      <c r="E80" s="82"/>
      <c r="F80" s="82"/>
      <c r="G80" s="87"/>
      <c r="H80" s="138"/>
      <c r="I80" s="138"/>
      <c r="J80" s="138"/>
      <c r="K80" s="132"/>
      <c r="L80" s="44"/>
      <c r="M80" s="19" t="str">
        <f t="shared" si="10"/>
        <v/>
      </c>
      <c r="N80" s="20" t="str">
        <f t="shared" si="11"/>
        <v/>
      </c>
      <c r="O80" s="21" t="str">
        <f>IF(G80="","",LOOKUP(N80,{0,50,65,75,85},{"F","P","C","D","HD"}))</f>
        <v/>
      </c>
      <c r="P80" s="23"/>
      <c r="Q80" s="23"/>
      <c r="R80" s="31" t="str">
        <f t="shared" si="12"/>
        <v/>
      </c>
      <c r="S80" s="5"/>
    </row>
    <row r="81" spans="2:19" x14ac:dyDescent="0.3">
      <c r="B81" s="120" t="str">
        <f t="shared" si="9"/>
        <v xml:space="preserve">MBIS5022 </v>
      </c>
      <c r="C81" s="6"/>
      <c r="D81" s="6"/>
      <c r="E81" s="32"/>
      <c r="F81" s="32"/>
      <c r="G81" s="87"/>
      <c r="H81" s="37"/>
      <c r="I81" s="37"/>
      <c r="J81" s="37"/>
      <c r="K81" s="132"/>
      <c r="L81" s="40"/>
      <c r="M81" s="19" t="str">
        <f t="shared" si="10"/>
        <v/>
      </c>
      <c r="N81" s="20" t="str">
        <f t="shared" si="11"/>
        <v/>
      </c>
      <c r="O81" s="21" t="str">
        <f>IF(G81="","",LOOKUP(N81,{0,50,65,75,85},{"F","P","C","D","HD"}))</f>
        <v/>
      </c>
      <c r="P81" s="23"/>
      <c r="Q81" s="23"/>
      <c r="R81" s="31" t="str">
        <f t="shared" si="12"/>
        <v/>
      </c>
      <c r="S81" s="5"/>
    </row>
    <row r="82" spans="2:19" x14ac:dyDescent="0.3">
      <c r="B82" s="120" t="str">
        <f t="shared" si="9"/>
        <v xml:space="preserve">MBIS5022 </v>
      </c>
      <c r="C82" s="6"/>
      <c r="D82" s="6"/>
      <c r="E82" s="82"/>
      <c r="F82" s="82"/>
      <c r="G82" s="87"/>
      <c r="H82" s="37"/>
      <c r="I82" s="37"/>
      <c r="J82" s="135"/>
      <c r="K82" s="132"/>
      <c r="L82" s="40"/>
      <c r="M82" s="19" t="str">
        <f t="shared" si="10"/>
        <v/>
      </c>
      <c r="N82" s="20" t="str">
        <f t="shared" si="11"/>
        <v/>
      </c>
      <c r="O82" s="21" t="str">
        <f>IF(G82="","",LOOKUP(N82,{0,50,65,75,85},{"F","P","C","D","HD"}))</f>
        <v/>
      </c>
      <c r="P82" s="23"/>
      <c r="Q82" s="23"/>
      <c r="R82" s="31" t="str">
        <f t="shared" si="12"/>
        <v/>
      </c>
      <c r="S82" s="5"/>
    </row>
    <row r="83" spans="2:19" x14ac:dyDescent="0.3">
      <c r="B83" s="120" t="str">
        <f t="shared" si="9"/>
        <v xml:space="preserve">MBIS5022 </v>
      </c>
      <c r="C83" s="6"/>
      <c r="D83" s="6"/>
      <c r="E83" s="29"/>
      <c r="F83" s="29"/>
      <c r="G83" s="87"/>
      <c r="H83" s="132"/>
      <c r="I83" s="139"/>
      <c r="J83" s="139"/>
      <c r="K83" s="132"/>
      <c r="L83" s="42"/>
      <c r="M83" s="19" t="str">
        <f t="shared" si="10"/>
        <v/>
      </c>
      <c r="N83" s="20" t="str">
        <f t="shared" si="11"/>
        <v/>
      </c>
      <c r="O83" s="21" t="str">
        <f>IF(G83="","",LOOKUP(N83,{0,50,65,75,85},{"F","P","C","D","HD"}))</f>
        <v/>
      </c>
      <c r="P83" s="23"/>
      <c r="Q83" s="23"/>
      <c r="R83" s="31" t="str">
        <f t="shared" si="12"/>
        <v/>
      </c>
      <c r="S83" s="5"/>
    </row>
    <row r="84" spans="2:19" x14ac:dyDescent="0.3">
      <c r="B84" s="120" t="str">
        <f t="shared" si="9"/>
        <v xml:space="preserve">MBIS5022 </v>
      </c>
      <c r="C84" s="6"/>
      <c r="D84" s="6"/>
      <c r="E84" s="23"/>
      <c r="F84" s="23"/>
      <c r="G84" s="66"/>
      <c r="H84" s="132"/>
      <c r="I84" s="132"/>
      <c r="J84" s="132"/>
      <c r="K84" s="132"/>
      <c r="L84" s="44"/>
      <c r="M84" s="19" t="str">
        <f t="shared" si="10"/>
        <v/>
      </c>
      <c r="N84" s="20" t="str">
        <f t="shared" si="11"/>
        <v/>
      </c>
      <c r="O84" s="21" t="str">
        <f>IF(G84="","",LOOKUP(N84,{0,50,65,75,85},{"F","P","C","D","HD"}))</f>
        <v/>
      </c>
      <c r="P84" s="23"/>
      <c r="Q84" s="23"/>
      <c r="R84" s="31" t="str">
        <f t="shared" si="12"/>
        <v/>
      </c>
      <c r="S84" s="5"/>
    </row>
    <row r="85" spans="2:19" x14ac:dyDescent="0.3">
      <c r="B85" s="120" t="str">
        <f t="shared" si="9"/>
        <v xml:space="preserve">MBIS5022 </v>
      </c>
      <c r="C85" s="6"/>
      <c r="D85" s="6"/>
      <c r="E85" s="23"/>
      <c r="F85" s="23"/>
      <c r="G85" s="66"/>
      <c r="H85" s="132"/>
      <c r="I85" s="132"/>
      <c r="J85" s="132"/>
      <c r="K85" s="132"/>
      <c r="L85" s="44"/>
      <c r="M85" s="19" t="str">
        <f t="shared" si="10"/>
        <v/>
      </c>
      <c r="N85" s="20" t="str">
        <f t="shared" si="11"/>
        <v/>
      </c>
      <c r="O85" s="21" t="str">
        <f>IF(G85="","",LOOKUP(N85,{0,50,65,75,85},{"F","P","C","D","HD"}))</f>
        <v/>
      </c>
      <c r="P85" s="23"/>
      <c r="Q85" s="23"/>
      <c r="R85" s="31" t="str">
        <f t="shared" si="12"/>
        <v/>
      </c>
      <c r="S85" s="5"/>
    </row>
    <row r="86" spans="2:19" x14ac:dyDescent="0.3">
      <c r="B86" s="120" t="str">
        <f t="shared" si="9"/>
        <v xml:space="preserve">MBIS5022 </v>
      </c>
      <c r="C86" s="6"/>
      <c r="D86" s="6"/>
      <c r="E86" s="23"/>
      <c r="F86" s="23"/>
      <c r="G86" s="66"/>
      <c r="H86" s="132"/>
      <c r="I86" s="132"/>
      <c r="J86" s="132"/>
      <c r="K86" s="132"/>
      <c r="L86" s="44"/>
      <c r="M86" s="19" t="str">
        <f t="shared" si="10"/>
        <v/>
      </c>
      <c r="N86" s="20" t="str">
        <f t="shared" si="11"/>
        <v/>
      </c>
      <c r="O86" s="21" t="str">
        <f>IF(G86="","",LOOKUP(N86,{0,50,65,75,85},{"F","P","C","D","HD"}))</f>
        <v/>
      </c>
      <c r="P86" s="23"/>
      <c r="Q86" s="23"/>
      <c r="R86" s="31" t="str">
        <f t="shared" si="12"/>
        <v/>
      </c>
      <c r="S86" s="5"/>
    </row>
    <row r="87" spans="2:19" x14ac:dyDescent="0.3">
      <c r="B87" s="120" t="str">
        <f t="shared" ref="B87:B150" si="16">E$8&amp;" "&amp;G87</f>
        <v xml:space="preserve">MBIS5022 </v>
      </c>
      <c r="C87" s="6"/>
      <c r="D87" s="6"/>
      <c r="E87" s="23"/>
      <c r="F87" s="23"/>
      <c r="G87" s="66"/>
      <c r="H87" s="132"/>
      <c r="I87" s="132"/>
      <c r="J87" s="132"/>
      <c r="K87" s="132"/>
      <c r="L87" s="44"/>
      <c r="M87" s="19" t="str">
        <f t="shared" ref="M87:M150" si="17">IF(G87="","",SUM(H87:L87))</f>
        <v/>
      </c>
      <c r="N87" s="20" t="str">
        <f t="shared" ref="N87:N150" si="18">IF(G87="","",ROUND(M87,0))</f>
        <v/>
      </c>
      <c r="O87" s="21" t="str">
        <f>IF(G87="","",LOOKUP(N87,{0,50,65,75,85},{"F","P","C","D","HD"}))</f>
        <v/>
      </c>
      <c r="P87" s="23"/>
      <c r="Q87" s="23"/>
      <c r="R87" s="31" t="str">
        <f t="shared" ref="R87:R150" si="19">IF(P87="",O87,P87)</f>
        <v/>
      </c>
      <c r="S87" s="5"/>
    </row>
    <row r="88" spans="2:19" x14ac:dyDescent="0.3">
      <c r="B88" s="120" t="str">
        <f t="shared" si="16"/>
        <v xml:space="preserve">MBIS5022 </v>
      </c>
      <c r="C88" s="6"/>
      <c r="D88" s="6"/>
      <c r="E88" s="23"/>
      <c r="F88" s="23"/>
      <c r="G88" s="66"/>
      <c r="H88" s="132"/>
      <c r="I88" s="132"/>
      <c r="J88" s="132"/>
      <c r="K88" s="132"/>
      <c r="L88" s="44"/>
      <c r="M88" s="19" t="str">
        <f t="shared" si="17"/>
        <v/>
      </c>
      <c r="N88" s="20" t="str">
        <f t="shared" si="18"/>
        <v/>
      </c>
      <c r="O88" s="21" t="str">
        <f>IF(G88="","",LOOKUP(N88,{0,50,65,75,85},{"F","P","C","D","HD"}))</f>
        <v/>
      </c>
      <c r="P88" s="23"/>
      <c r="Q88" s="23"/>
      <c r="R88" s="31" t="str">
        <f t="shared" si="19"/>
        <v/>
      </c>
      <c r="S88" s="5"/>
    </row>
    <row r="89" spans="2:19" x14ac:dyDescent="0.3">
      <c r="B89" s="120" t="str">
        <f t="shared" si="16"/>
        <v xml:space="preserve">MBIS5022 </v>
      </c>
      <c r="C89" s="6"/>
      <c r="D89" s="6"/>
      <c r="E89" s="32"/>
      <c r="F89" s="32"/>
      <c r="G89" s="87"/>
      <c r="H89" s="37"/>
      <c r="I89" s="132"/>
      <c r="J89" s="37"/>
      <c r="K89" s="132"/>
      <c r="L89" s="44"/>
      <c r="M89" s="19" t="str">
        <f t="shared" si="17"/>
        <v/>
      </c>
      <c r="N89" s="20" t="str">
        <f t="shared" si="18"/>
        <v/>
      </c>
      <c r="O89" s="21" t="str">
        <f>IF(G89="","",LOOKUP(N89,{0,50,65,75,85},{"F","P","C","D","HD"}))</f>
        <v/>
      </c>
      <c r="P89" s="23"/>
      <c r="Q89" s="23"/>
      <c r="R89" s="31" t="str">
        <f t="shared" si="19"/>
        <v/>
      </c>
      <c r="S89" s="5"/>
    </row>
    <row r="90" spans="2:19" x14ac:dyDescent="0.3">
      <c r="B90" s="120" t="str">
        <f t="shared" si="16"/>
        <v xml:space="preserve">MBIS5022 </v>
      </c>
      <c r="C90" s="6"/>
      <c r="D90" s="6"/>
      <c r="E90" s="32"/>
      <c r="F90" s="32"/>
      <c r="G90" s="87"/>
      <c r="H90" s="37"/>
      <c r="I90" s="37"/>
      <c r="J90" s="37"/>
      <c r="K90" s="132"/>
      <c r="L90" s="44"/>
      <c r="M90" s="19" t="str">
        <f t="shared" si="17"/>
        <v/>
      </c>
      <c r="N90" s="20" t="str">
        <f t="shared" si="18"/>
        <v/>
      </c>
      <c r="O90" s="21" t="str">
        <f>IF(G90="","",LOOKUP(N90,{0,50,65,75,85},{"F","P","C","D","HD"}))</f>
        <v/>
      </c>
      <c r="P90" s="23"/>
      <c r="Q90" s="23"/>
      <c r="R90" s="31" t="str">
        <f t="shared" si="19"/>
        <v/>
      </c>
      <c r="S90" s="5"/>
    </row>
    <row r="91" spans="2:19" x14ac:dyDescent="0.3">
      <c r="B91" s="120" t="str">
        <f t="shared" si="16"/>
        <v xml:space="preserve">MBIS5022 </v>
      </c>
      <c r="C91" s="6"/>
      <c r="D91" s="6"/>
      <c r="E91" s="32"/>
      <c r="F91" s="32"/>
      <c r="G91" s="87"/>
      <c r="H91" s="132"/>
      <c r="I91" s="132"/>
      <c r="J91" s="132"/>
      <c r="K91" s="132"/>
      <c r="L91" s="44"/>
      <c r="M91" s="19" t="str">
        <f t="shared" si="17"/>
        <v/>
      </c>
      <c r="N91" s="20" t="str">
        <f t="shared" si="18"/>
        <v/>
      </c>
      <c r="O91" s="21" t="str">
        <f>IF(G91="","",LOOKUP(N91,{0,50,65,75,85},{"F","P","C","D","HD"}))</f>
        <v/>
      </c>
      <c r="P91" s="23"/>
      <c r="Q91" s="23"/>
      <c r="R91" s="31" t="str">
        <f t="shared" si="19"/>
        <v/>
      </c>
      <c r="S91" s="5"/>
    </row>
    <row r="92" spans="2:19" x14ac:dyDescent="0.3">
      <c r="B92" s="120" t="str">
        <f t="shared" si="16"/>
        <v xml:space="preserve">MBIS5022 </v>
      </c>
      <c r="C92" s="6"/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7"/>
        <v/>
      </c>
      <c r="N92" s="20" t="str">
        <f t="shared" si="18"/>
        <v/>
      </c>
      <c r="O92" s="21" t="str">
        <f>IF(G92="","",LOOKUP(N92,{0,50,65,75,85},{"F","P","C","D","HD"}))</f>
        <v/>
      </c>
      <c r="P92" s="23"/>
      <c r="Q92" s="23"/>
      <c r="R92" s="31" t="str">
        <f t="shared" si="19"/>
        <v/>
      </c>
      <c r="S92" s="5"/>
    </row>
    <row r="93" spans="2:19" x14ac:dyDescent="0.3">
      <c r="B93" s="120" t="str">
        <f t="shared" si="16"/>
        <v xml:space="preserve">MBIS5022 </v>
      </c>
      <c r="C93" s="6"/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7"/>
        <v/>
      </c>
      <c r="N93" s="20" t="str">
        <f t="shared" si="18"/>
        <v/>
      </c>
      <c r="O93" s="21" t="str">
        <f>IF(G93="","",LOOKUP(N93,{0,50,65,75,85},{"F","P","C","D","HD"}))</f>
        <v/>
      </c>
      <c r="P93" s="23"/>
      <c r="Q93" s="23"/>
      <c r="R93" s="31" t="str">
        <f t="shared" si="19"/>
        <v/>
      </c>
      <c r="S93" s="5"/>
    </row>
    <row r="94" spans="2:19" x14ac:dyDescent="0.3">
      <c r="B94" s="120" t="str">
        <f t="shared" si="16"/>
        <v xml:space="preserve">MBIS5022 </v>
      </c>
      <c r="C94" s="6"/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7"/>
        <v/>
      </c>
      <c r="N94" s="20" t="str">
        <f t="shared" si="18"/>
        <v/>
      </c>
      <c r="O94" s="21" t="str">
        <f>IF(G94="","",LOOKUP(N94,{0,50,65,75,85},{"F","P","C","D","HD"}))</f>
        <v/>
      </c>
      <c r="P94" s="23"/>
      <c r="Q94" s="23"/>
      <c r="R94" s="31" t="str">
        <f t="shared" si="19"/>
        <v/>
      </c>
      <c r="S94" s="5"/>
    </row>
    <row r="95" spans="2:19" x14ac:dyDescent="0.3">
      <c r="B95" s="120" t="str">
        <f t="shared" si="16"/>
        <v xml:space="preserve">MBIS5022 </v>
      </c>
      <c r="C95" s="6"/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7"/>
        <v/>
      </c>
      <c r="N95" s="20" t="str">
        <f t="shared" si="18"/>
        <v/>
      </c>
      <c r="O95" s="21" t="str">
        <f>IF(G95="","",LOOKUP(N95,{0,50,65,75,85},{"F","P","C","D","HD"}))</f>
        <v/>
      </c>
      <c r="P95" s="23"/>
      <c r="Q95" s="23"/>
      <c r="R95" s="31" t="str">
        <f t="shared" si="19"/>
        <v/>
      </c>
      <c r="S95" s="5"/>
    </row>
    <row r="96" spans="2:19" x14ac:dyDescent="0.3">
      <c r="B96" s="120" t="str">
        <f t="shared" si="16"/>
        <v xml:space="preserve">MBIS5022 </v>
      </c>
      <c r="C96" s="6"/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7"/>
        <v/>
      </c>
      <c r="N96" s="20" t="str">
        <f t="shared" si="18"/>
        <v/>
      </c>
      <c r="O96" s="21" t="str">
        <f>IF(G96="","",LOOKUP(N96,{0,50,65,75,85},{"F","P","C","D","HD"}))</f>
        <v/>
      </c>
      <c r="P96" s="23"/>
      <c r="Q96" s="23"/>
      <c r="R96" s="31" t="str">
        <f t="shared" si="19"/>
        <v/>
      </c>
      <c r="S96" s="5"/>
    </row>
    <row r="97" spans="2:19" x14ac:dyDescent="0.3">
      <c r="B97" s="120" t="str">
        <f t="shared" si="16"/>
        <v xml:space="preserve">MBIS5022 </v>
      </c>
      <c r="C97" s="6"/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7"/>
        <v/>
      </c>
      <c r="N97" s="20" t="str">
        <f t="shared" si="18"/>
        <v/>
      </c>
      <c r="O97" s="21" t="str">
        <f>IF(G97="","",LOOKUP(N97,{0,50,65,75,85},{"F","P","C","D","HD"}))</f>
        <v/>
      </c>
      <c r="P97" s="23"/>
      <c r="Q97" s="23"/>
      <c r="R97" s="31" t="str">
        <f t="shared" si="19"/>
        <v/>
      </c>
      <c r="S97" s="5"/>
    </row>
    <row r="98" spans="2:19" x14ac:dyDescent="0.3">
      <c r="B98" s="120" t="str">
        <f t="shared" si="16"/>
        <v xml:space="preserve">MBIS5022 </v>
      </c>
      <c r="C98" s="6"/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7"/>
        <v/>
      </c>
      <c r="N98" s="20" t="str">
        <f t="shared" si="18"/>
        <v/>
      </c>
      <c r="O98" s="21" t="str">
        <f>IF(G98="","",LOOKUP(N98,{0,50,65,75,85},{"F","P","C","D","HD"}))</f>
        <v/>
      </c>
      <c r="P98" s="23"/>
      <c r="Q98" s="23"/>
      <c r="R98" s="31" t="str">
        <f t="shared" si="19"/>
        <v/>
      </c>
      <c r="S98" s="5"/>
    </row>
    <row r="99" spans="2:19" x14ac:dyDescent="0.3">
      <c r="B99" s="120" t="str">
        <f t="shared" si="16"/>
        <v xml:space="preserve">MBIS5022 </v>
      </c>
      <c r="C99" s="6"/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7"/>
        <v/>
      </c>
      <c r="N99" s="20" t="str">
        <f t="shared" si="18"/>
        <v/>
      </c>
      <c r="O99" s="21" t="str">
        <f>IF(G99="","",LOOKUP(N99,{0,50,65,75,85},{"F","P","C","D","HD"}))</f>
        <v/>
      </c>
      <c r="P99" s="23"/>
      <c r="Q99" s="23"/>
      <c r="R99" s="31" t="str">
        <f t="shared" si="19"/>
        <v/>
      </c>
      <c r="S99" s="5"/>
    </row>
    <row r="100" spans="2:19" x14ac:dyDescent="0.3">
      <c r="B100" s="120" t="str">
        <f t="shared" si="16"/>
        <v xml:space="preserve">MBIS5022 </v>
      </c>
      <c r="C100" s="6"/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7"/>
        <v/>
      </c>
      <c r="N100" s="20" t="str">
        <f t="shared" si="18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19"/>
        <v/>
      </c>
      <c r="S100" s="5"/>
    </row>
    <row r="101" spans="2:19" x14ac:dyDescent="0.3">
      <c r="B101" s="120" t="str">
        <f t="shared" si="16"/>
        <v xml:space="preserve">MBIS5022 </v>
      </c>
      <c r="C101" s="6"/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7"/>
        <v/>
      </c>
      <c r="N101" s="20" t="str">
        <f t="shared" si="18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19"/>
        <v/>
      </c>
      <c r="S101" s="5"/>
    </row>
    <row r="102" spans="2:19" x14ac:dyDescent="0.3">
      <c r="B102" s="120" t="str">
        <f t="shared" si="16"/>
        <v xml:space="preserve">MBIS5022 </v>
      </c>
      <c r="C102" s="6"/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7"/>
        <v/>
      </c>
      <c r="N102" s="20" t="str">
        <f t="shared" si="18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19"/>
        <v/>
      </c>
      <c r="S102" s="5"/>
    </row>
    <row r="103" spans="2:19" x14ac:dyDescent="0.3">
      <c r="B103" s="120" t="str">
        <f t="shared" si="16"/>
        <v xml:space="preserve">MBIS5022 </v>
      </c>
      <c r="C103" s="6"/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7"/>
        <v/>
      </c>
      <c r="N103" s="20" t="str">
        <f t="shared" si="18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19"/>
        <v/>
      </c>
      <c r="S103" s="5"/>
    </row>
    <row r="104" spans="2:19" x14ac:dyDescent="0.3">
      <c r="B104" s="120" t="str">
        <f t="shared" si="16"/>
        <v xml:space="preserve">MBIS5022 </v>
      </c>
      <c r="C104" s="6"/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7"/>
        <v/>
      </c>
      <c r="N104" s="20" t="str">
        <f t="shared" si="18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19"/>
        <v/>
      </c>
      <c r="S104" s="5"/>
    </row>
    <row r="105" spans="2:19" x14ac:dyDescent="0.3">
      <c r="B105" s="120" t="str">
        <f t="shared" si="16"/>
        <v xml:space="preserve">MBIS5022 </v>
      </c>
      <c r="C105" s="6"/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7"/>
        <v/>
      </c>
      <c r="N105" s="20" t="str">
        <f t="shared" si="18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19"/>
        <v/>
      </c>
      <c r="S105" s="5"/>
    </row>
    <row r="106" spans="2:19" x14ac:dyDescent="0.3">
      <c r="B106" s="120" t="str">
        <f t="shared" si="16"/>
        <v xml:space="preserve">MBIS5022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7"/>
        <v/>
      </c>
      <c r="N106" s="20" t="str">
        <f t="shared" si="18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9"/>
        <v/>
      </c>
      <c r="S106" s="5"/>
    </row>
    <row r="107" spans="2:19" x14ac:dyDescent="0.3">
      <c r="B107" s="120" t="str">
        <f t="shared" si="16"/>
        <v xml:space="preserve">MBIS5022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7"/>
        <v/>
      </c>
      <c r="N107" s="20" t="str">
        <f t="shared" si="18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9"/>
        <v/>
      </c>
      <c r="S107" s="5"/>
    </row>
    <row r="108" spans="2:19" x14ac:dyDescent="0.3">
      <c r="B108" s="120" t="str">
        <f t="shared" si="16"/>
        <v xml:space="preserve">MBIS5022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7"/>
        <v/>
      </c>
      <c r="N108" s="20" t="str">
        <f t="shared" si="18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9"/>
        <v/>
      </c>
      <c r="S108" s="5"/>
    </row>
    <row r="109" spans="2:19" x14ac:dyDescent="0.3">
      <c r="B109" s="120" t="str">
        <f t="shared" si="16"/>
        <v xml:space="preserve">MBIS5022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7"/>
        <v/>
      </c>
      <c r="N109" s="20" t="str">
        <f t="shared" si="18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9"/>
        <v/>
      </c>
      <c r="S109" s="5"/>
    </row>
    <row r="110" spans="2:19" x14ac:dyDescent="0.3">
      <c r="B110" s="120" t="str">
        <f t="shared" si="16"/>
        <v xml:space="preserve">MBIS5022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7"/>
        <v/>
      </c>
      <c r="N110" s="20" t="str">
        <f t="shared" si="18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9"/>
        <v/>
      </c>
      <c r="S110" s="5"/>
    </row>
    <row r="111" spans="2:19" x14ac:dyDescent="0.3">
      <c r="B111" s="120" t="str">
        <f t="shared" si="16"/>
        <v xml:space="preserve">MBIS5022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7"/>
        <v/>
      </c>
      <c r="N111" s="20" t="str">
        <f t="shared" si="18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9"/>
        <v/>
      </c>
      <c r="S111" s="5"/>
    </row>
    <row r="112" spans="2:19" x14ac:dyDescent="0.3">
      <c r="B112" s="120" t="str">
        <f t="shared" si="16"/>
        <v xml:space="preserve">MBIS5022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7"/>
        <v/>
      </c>
      <c r="N112" s="20" t="str">
        <f t="shared" si="18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9"/>
        <v/>
      </c>
      <c r="S112" s="5"/>
    </row>
    <row r="113" spans="2:31" x14ac:dyDescent="0.3">
      <c r="B113" s="120" t="str">
        <f t="shared" si="16"/>
        <v xml:space="preserve">MBIS5022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7"/>
        <v/>
      </c>
      <c r="N113" s="20" t="str">
        <f t="shared" si="18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9"/>
        <v/>
      </c>
      <c r="S113" s="5"/>
    </row>
    <row r="114" spans="2:31" x14ac:dyDescent="0.3">
      <c r="B114" s="120" t="str">
        <f t="shared" si="16"/>
        <v xml:space="preserve">MBIS5022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7"/>
        <v/>
      </c>
      <c r="N114" s="20" t="str">
        <f t="shared" si="18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9"/>
        <v/>
      </c>
      <c r="S114" s="5"/>
    </row>
    <row r="115" spans="2:31" x14ac:dyDescent="0.3">
      <c r="B115" s="120" t="str">
        <f t="shared" si="16"/>
        <v xml:space="preserve">MBIS5022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7"/>
        <v/>
      </c>
      <c r="N115" s="20" t="str">
        <f t="shared" si="18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9"/>
        <v/>
      </c>
      <c r="S115" s="5"/>
    </row>
    <row r="116" spans="2:31" x14ac:dyDescent="0.3">
      <c r="B116" s="120" t="str">
        <f t="shared" si="16"/>
        <v xml:space="preserve">MBIS5022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7"/>
        <v/>
      </c>
      <c r="N116" s="20" t="str">
        <f t="shared" si="18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9"/>
        <v/>
      </c>
      <c r="S116" s="5"/>
    </row>
    <row r="117" spans="2:31" x14ac:dyDescent="0.3">
      <c r="B117" s="120" t="str">
        <f t="shared" si="16"/>
        <v xml:space="preserve">MBIS5022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7"/>
        <v/>
      </c>
      <c r="N117" s="20" t="str">
        <f t="shared" si="18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9"/>
        <v/>
      </c>
      <c r="S117" s="5"/>
    </row>
    <row r="118" spans="2:31" x14ac:dyDescent="0.3">
      <c r="B118" s="120" t="str">
        <f t="shared" si="16"/>
        <v xml:space="preserve">MBIS5022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7"/>
        <v/>
      </c>
      <c r="N118" s="20" t="str">
        <f t="shared" si="18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9"/>
        <v/>
      </c>
      <c r="S118" s="5"/>
    </row>
    <row r="119" spans="2:31" x14ac:dyDescent="0.3">
      <c r="B119" s="120" t="str">
        <f t="shared" si="16"/>
        <v xml:space="preserve">MBIS5022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7"/>
        <v/>
      </c>
      <c r="N119" s="20" t="str">
        <f t="shared" si="18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9"/>
        <v/>
      </c>
      <c r="S119" s="5"/>
    </row>
    <row r="120" spans="2:31" x14ac:dyDescent="0.3">
      <c r="B120" s="120" t="str">
        <f t="shared" si="16"/>
        <v xml:space="preserve">MBIS5022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7"/>
        <v/>
      </c>
      <c r="N120" s="20" t="str">
        <f t="shared" si="18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9"/>
        <v/>
      </c>
      <c r="S120" s="5"/>
    </row>
    <row r="121" spans="2:31" x14ac:dyDescent="0.3">
      <c r="B121" s="120" t="str">
        <f t="shared" si="16"/>
        <v xml:space="preserve">MBIS5022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7"/>
        <v/>
      </c>
      <c r="N121" s="20" t="str">
        <f t="shared" si="18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9"/>
        <v/>
      </c>
      <c r="S121" s="5"/>
    </row>
    <row r="122" spans="2:31" x14ac:dyDescent="0.3">
      <c r="B122" s="120" t="str">
        <f t="shared" si="16"/>
        <v xml:space="preserve">MBIS5022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7"/>
        <v/>
      </c>
      <c r="N122" s="20" t="str">
        <f t="shared" si="18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9"/>
        <v/>
      </c>
      <c r="S122" s="5"/>
    </row>
    <row r="123" spans="2:31" x14ac:dyDescent="0.3">
      <c r="B123" s="120" t="str">
        <f t="shared" si="16"/>
        <v xml:space="preserve">MBIS5022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7"/>
        <v/>
      </c>
      <c r="N123" s="20" t="str">
        <f t="shared" si="18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19"/>
        <v/>
      </c>
      <c r="S123" s="5"/>
    </row>
    <row r="124" spans="2:31" x14ac:dyDescent="0.3">
      <c r="B124" s="120" t="str">
        <f t="shared" si="16"/>
        <v xml:space="preserve">MBIS5022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7"/>
        <v/>
      </c>
      <c r="N124" s="20" t="str">
        <f t="shared" si="18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19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 xml:space="preserve">MBIS5022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7"/>
        <v/>
      </c>
      <c r="N125" s="20" t="str">
        <f t="shared" si="18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9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 xml:space="preserve">MBIS5022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7"/>
        <v/>
      </c>
      <c r="N126" s="20" t="str">
        <f t="shared" si="18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19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 xml:space="preserve">MBIS5022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7"/>
        <v/>
      </c>
      <c r="N127" s="20" t="str">
        <f t="shared" si="18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19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 xml:space="preserve">MBIS5022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7"/>
        <v/>
      </c>
      <c r="N128" s="20" t="str">
        <f t="shared" si="18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9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 xml:space="preserve">MBIS5022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7"/>
        <v/>
      </c>
      <c r="N129" s="20" t="str">
        <f t="shared" si="18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9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 xml:space="preserve">MBIS5022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7"/>
        <v/>
      </c>
      <c r="N130" s="73" t="str">
        <f t="shared" si="18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19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 xml:space="preserve">MBIS5022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7"/>
        <v/>
      </c>
      <c r="N131" s="20" t="str">
        <f t="shared" si="18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9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 xml:space="preserve">MBIS5022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7"/>
        <v/>
      </c>
      <c r="N132" s="20" t="str">
        <f t="shared" si="18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9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 xml:space="preserve">MBIS5022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7"/>
        <v/>
      </c>
      <c r="N133" s="20" t="str">
        <f t="shared" si="18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9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 xml:space="preserve">MBIS5022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7"/>
        <v/>
      </c>
      <c r="N134" s="20" t="str">
        <f t="shared" si="18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9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 xml:space="preserve">MBIS5022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7"/>
        <v/>
      </c>
      <c r="N135" s="20" t="str">
        <f t="shared" si="18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19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 xml:space="preserve">MBIS5022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7"/>
        <v/>
      </c>
      <c r="N136" s="20" t="str">
        <f t="shared" si="18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9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 xml:space="preserve">MBIS5022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7"/>
        <v/>
      </c>
      <c r="N137" s="20" t="str">
        <f t="shared" si="18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19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 xml:space="preserve">MBIS5022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7"/>
        <v/>
      </c>
      <c r="N138" s="20" t="str">
        <f t="shared" si="18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19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 xml:space="preserve">MBIS5022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7"/>
        <v/>
      </c>
      <c r="N139" s="20" t="str">
        <f t="shared" si="18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9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 xml:space="preserve">MBIS5022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7"/>
        <v/>
      </c>
      <c r="N140" s="20" t="str">
        <f t="shared" si="18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9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MBIS5022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7"/>
        <v/>
      </c>
      <c r="N141" s="20" t="str">
        <f t="shared" si="18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9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MBIS5022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7"/>
        <v/>
      </c>
      <c r="N142" s="20" t="str">
        <f t="shared" si="18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9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MBIS5022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7"/>
        <v/>
      </c>
      <c r="N143" s="20" t="str">
        <f t="shared" si="18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9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MBIS5022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7"/>
        <v/>
      </c>
      <c r="N144" s="20" t="str">
        <f t="shared" si="18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9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MBIS5022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7"/>
        <v/>
      </c>
      <c r="N145" s="20" t="str">
        <f t="shared" si="18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9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MBIS5022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7"/>
        <v/>
      </c>
      <c r="N146" s="20" t="str">
        <f t="shared" si="18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9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MBIS5022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7"/>
        <v/>
      </c>
      <c r="N147" s="20" t="str">
        <f t="shared" si="18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9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MBIS5022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7"/>
        <v/>
      </c>
      <c r="N148" s="20" t="str">
        <f t="shared" si="18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9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MBIS5022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7"/>
        <v/>
      </c>
      <c r="N149" s="20" t="str">
        <f t="shared" si="18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9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MBIS5022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7"/>
        <v/>
      </c>
      <c r="N150" s="20" t="str">
        <f t="shared" si="18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9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3" si="20">E$8&amp;" "&amp;G151</f>
        <v xml:space="preserve">MBIS5022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1">IF(G151="","",SUM(H151:L151))</f>
        <v/>
      </c>
      <c r="N151" s="20" t="str">
        <f t="shared" ref="N151:N214" si="22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3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0"/>
        <v xml:space="preserve">MBIS5022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1"/>
        <v/>
      </c>
      <c r="N152" s="20" t="str">
        <f t="shared" si="22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3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0"/>
        <v xml:space="preserve">MBIS5022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1"/>
        <v/>
      </c>
      <c r="N153" s="20" t="str">
        <f t="shared" si="22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3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0"/>
        <v xml:space="preserve">MBIS5022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1"/>
        <v/>
      </c>
      <c r="N154" s="20" t="str">
        <f t="shared" si="22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3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0"/>
        <v xml:space="preserve">MBIS5022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1"/>
        <v/>
      </c>
      <c r="N155" s="20" t="str">
        <f t="shared" si="22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3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0"/>
        <v xml:space="preserve">MBIS5022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1"/>
        <v/>
      </c>
      <c r="N156" s="20" t="str">
        <f t="shared" si="22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3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0"/>
        <v xml:space="preserve">MBIS5022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1"/>
        <v/>
      </c>
      <c r="N157" s="20" t="str">
        <f t="shared" si="22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3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0"/>
        <v xml:space="preserve">MBIS5022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1"/>
        <v/>
      </c>
      <c r="N158" s="20" t="str">
        <f t="shared" si="22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3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0"/>
        <v xml:space="preserve">MBIS5022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1"/>
        <v/>
      </c>
      <c r="N159" s="20" t="str">
        <f t="shared" si="22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3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0"/>
        <v xml:space="preserve">MBIS5022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1"/>
        <v/>
      </c>
      <c r="N160" s="20" t="str">
        <f t="shared" si="22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3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0"/>
        <v xml:space="preserve">MBIS5022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1"/>
        <v/>
      </c>
      <c r="N161" s="20" t="str">
        <f t="shared" si="22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3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0"/>
        <v xml:space="preserve">MBIS5022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1"/>
        <v/>
      </c>
      <c r="N162" s="20" t="str">
        <f t="shared" si="22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3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0"/>
        <v xml:space="preserve">MBIS5022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1"/>
        <v/>
      </c>
      <c r="N163" s="20" t="str">
        <f t="shared" si="22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3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0"/>
        <v xml:space="preserve">MBIS5022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1"/>
        <v/>
      </c>
      <c r="N164" s="20" t="str">
        <f t="shared" si="22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3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0"/>
        <v xml:space="preserve">MBIS5022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1"/>
        <v/>
      </c>
      <c r="N165" s="20" t="str">
        <f t="shared" si="22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3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0"/>
        <v xml:space="preserve">MBIS5022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1"/>
        <v/>
      </c>
      <c r="N166" s="20" t="str">
        <f t="shared" si="22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3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0"/>
        <v xml:space="preserve">MBIS5022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1"/>
        <v/>
      </c>
      <c r="N167" s="20" t="str">
        <f t="shared" si="22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3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0"/>
        <v xml:space="preserve">MBIS5022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1"/>
        <v/>
      </c>
      <c r="N168" s="20" t="str">
        <f t="shared" si="22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3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0"/>
        <v xml:space="preserve">MBIS5022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1"/>
        <v/>
      </c>
      <c r="N169" s="20" t="str">
        <f t="shared" si="22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3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0"/>
        <v xml:space="preserve">MBIS5022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1"/>
        <v/>
      </c>
      <c r="N170" s="20" t="str">
        <f t="shared" si="22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3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0"/>
        <v xml:space="preserve">MBIS5022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1"/>
        <v/>
      </c>
      <c r="N171" s="20" t="str">
        <f t="shared" si="22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3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0"/>
        <v xml:space="preserve">MBIS5022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1"/>
        <v/>
      </c>
      <c r="N172" s="20" t="str">
        <f t="shared" si="22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3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0"/>
        <v xml:space="preserve">MBIS5022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1"/>
        <v/>
      </c>
      <c r="N173" s="20" t="str">
        <f t="shared" si="22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3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0"/>
        <v xml:space="preserve">MBIS5022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1"/>
        <v/>
      </c>
      <c r="N174" s="20" t="str">
        <f t="shared" si="22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3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0"/>
        <v xml:space="preserve">MBIS5022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1"/>
        <v/>
      </c>
      <c r="N175" s="20" t="str">
        <f t="shared" si="22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3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0"/>
        <v xml:space="preserve">MBIS5022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1"/>
        <v/>
      </c>
      <c r="N176" s="20" t="str">
        <f t="shared" si="22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3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0"/>
        <v xml:space="preserve">MBIS5022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1"/>
        <v/>
      </c>
      <c r="N177" s="20" t="str">
        <f t="shared" si="22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3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0"/>
        <v xml:space="preserve">MBIS5022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1"/>
        <v/>
      </c>
      <c r="N178" s="20" t="str">
        <f t="shared" si="22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3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0"/>
        <v xml:space="preserve">MBIS5022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1"/>
        <v/>
      </c>
      <c r="N179" s="20" t="str">
        <f t="shared" si="22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3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0"/>
        <v xml:space="preserve">MBIS5022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1"/>
        <v/>
      </c>
      <c r="N180" s="20" t="str">
        <f t="shared" si="22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3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0"/>
        <v xml:space="preserve">MBIS5022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1"/>
        <v/>
      </c>
      <c r="N181" s="20" t="str">
        <f t="shared" si="22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3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0"/>
        <v xml:space="preserve">MBIS5022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1"/>
        <v/>
      </c>
      <c r="N182" s="20" t="str">
        <f t="shared" si="22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3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0"/>
        <v xml:space="preserve">MBIS5022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1"/>
        <v/>
      </c>
      <c r="N183" s="20" t="str">
        <f t="shared" si="22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3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0"/>
        <v xml:space="preserve">MBIS5022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1"/>
        <v/>
      </c>
      <c r="N184" s="20" t="str">
        <f t="shared" si="22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3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0"/>
        <v xml:space="preserve">MBIS5022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1"/>
        <v/>
      </c>
      <c r="N185" s="20" t="str">
        <f t="shared" si="22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3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0"/>
        <v xml:space="preserve">MBIS5022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1"/>
        <v/>
      </c>
      <c r="N186" s="20" t="str">
        <f t="shared" si="22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3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0"/>
        <v xml:space="preserve">MBIS5022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1"/>
        <v/>
      </c>
      <c r="N187" s="20" t="str">
        <f t="shared" si="22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3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0"/>
        <v xml:space="preserve">MBIS5022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1"/>
        <v/>
      </c>
      <c r="N188" s="20" t="str">
        <f t="shared" si="22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3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0"/>
        <v xml:space="preserve">MBIS5022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1"/>
        <v/>
      </c>
      <c r="N189" s="20" t="str">
        <f t="shared" si="22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3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0"/>
        <v xml:space="preserve">MBIS5022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1"/>
        <v/>
      </c>
      <c r="N190" s="20" t="str">
        <f t="shared" si="22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3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0"/>
        <v xml:space="preserve">MBIS5022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1"/>
        <v/>
      </c>
      <c r="N191" s="20" t="str">
        <f t="shared" si="22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3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0"/>
        <v xml:space="preserve">MBIS5022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1"/>
        <v/>
      </c>
      <c r="N192" s="20" t="str">
        <f t="shared" si="22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3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0"/>
        <v xml:space="preserve">MBIS5022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1"/>
        <v/>
      </c>
      <c r="N193" s="20" t="str">
        <f t="shared" si="22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3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0"/>
        <v xml:space="preserve">MBIS5022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1"/>
        <v/>
      </c>
      <c r="N194" s="20" t="str">
        <f t="shared" si="22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3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0"/>
        <v xml:space="preserve">MBIS5022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1"/>
        <v/>
      </c>
      <c r="N195" s="20" t="str">
        <f t="shared" si="22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3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0"/>
        <v xml:space="preserve">MBIS5022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1"/>
        <v/>
      </c>
      <c r="N196" s="20" t="str">
        <f t="shared" si="22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3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0"/>
        <v xml:space="preserve">MBIS5022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1"/>
        <v/>
      </c>
      <c r="N197" s="20" t="str">
        <f t="shared" si="22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3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0"/>
        <v xml:space="preserve">MBIS5022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1"/>
        <v/>
      </c>
      <c r="N198" s="20" t="str">
        <f t="shared" si="22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3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0"/>
        <v xml:space="preserve">MBIS5022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1"/>
        <v/>
      </c>
      <c r="N199" s="20" t="str">
        <f t="shared" si="22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3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0"/>
        <v xml:space="preserve">MBIS5022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1"/>
        <v/>
      </c>
      <c r="N200" s="20" t="str">
        <f t="shared" si="22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3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0"/>
        <v xml:space="preserve">MBIS5022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1"/>
        <v/>
      </c>
      <c r="N201" s="20" t="str">
        <f t="shared" si="22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3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0"/>
        <v xml:space="preserve">MBIS5022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1"/>
        <v/>
      </c>
      <c r="N202" s="20" t="str">
        <f t="shared" si="22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3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0"/>
        <v xml:space="preserve">MBIS5022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1"/>
        <v/>
      </c>
      <c r="N203" s="20" t="str">
        <f t="shared" si="22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3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0"/>
        <v xml:space="preserve">MBIS5022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1"/>
        <v/>
      </c>
      <c r="N204" s="20" t="str">
        <f t="shared" si="22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3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0"/>
        <v xml:space="preserve">MBIS5022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1"/>
        <v/>
      </c>
      <c r="N205" s="20" t="str">
        <f t="shared" si="22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3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0"/>
        <v xml:space="preserve">MBIS5022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1"/>
        <v/>
      </c>
      <c r="N206" s="20" t="str">
        <f t="shared" si="22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3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0"/>
        <v xml:space="preserve">MBIS5022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1"/>
        <v/>
      </c>
      <c r="N207" s="20" t="str">
        <f t="shared" si="22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3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0"/>
        <v xml:space="preserve">MBIS5022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1"/>
        <v/>
      </c>
      <c r="N208" s="73" t="str">
        <f t="shared" si="22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3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0"/>
        <v xml:space="preserve">MBIS5022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1"/>
        <v/>
      </c>
      <c r="N209" s="20" t="str">
        <f t="shared" si="22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3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0"/>
        <v xml:space="preserve">MBIS5022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1"/>
        <v/>
      </c>
      <c r="N210" s="20" t="str">
        <f t="shared" si="22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3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0"/>
        <v xml:space="preserve">MBIS5022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1"/>
        <v/>
      </c>
      <c r="N211" s="20" t="str">
        <f t="shared" si="22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3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0"/>
        <v xml:space="preserve">MBIS5022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1"/>
        <v/>
      </c>
      <c r="N212" s="20" t="str">
        <f t="shared" si="22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3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0"/>
        <v xml:space="preserve">MBIS5022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1"/>
        <v/>
      </c>
      <c r="N213" s="20" t="str">
        <f t="shared" si="22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3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ref="B214:B276" si="24">E$8&amp;" "&amp;G214</f>
        <v xml:space="preserve">MBIS5022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1"/>
        <v/>
      </c>
      <c r="N214" s="20" t="str">
        <f t="shared" si="22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3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si="24"/>
        <v xml:space="preserve">MBIS5022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5">IF(G215="","",SUM(H215:L215))</f>
        <v/>
      </c>
      <c r="N215" s="20" t="str">
        <f t="shared" ref="N215:N275" si="26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7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4"/>
        <v xml:space="preserve">MBIS5022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5"/>
        <v/>
      </c>
      <c r="N216" s="20" t="str">
        <f t="shared" si="26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7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4"/>
        <v xml:space="preserve">MBIS5022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5"/>
        <v/>
      </c>
      <c r="N217" s="20" t="str">
        <f t="shared" si="26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7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4"/>
        <v xml:space="preserve">MBIS5022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5"/>
        <v/>
      </c>
      <c r="N218" s="20" t="str">
        <f t="shared" si="26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7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4"/>
        <v xml:space="preserve">MBIS5022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5"/>
        <v/>
      </c>
      <c r="N219" s="20" t="str">
        <f t="shared" si="26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7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4"/>
        <v xml:space="preserve">MBIS5022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5"/>
        <v/>
      </c>
      <c r="N220" s="20" t="str">
        <f t="shared" si="26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7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4"/>
        <v xml:space="preserve">MBIS5022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5"/>
        <v/>
      </c>
      <c r="N221" s="20" t="str">
        <f t="shared" si="26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7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4"/>
        <v xml:space="preserve">MBIS5022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5"/>
        <v/>
      </c>
      <c r="N222" s="73" t="str">
        <f t="shared" si="26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7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4"/>
        <v xml:space="preserve">MBIS5022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5"/>
        <v/>
      </c>
      <c r="N223" s="73" t="str">
        <f t="shared" si="26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7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4"/>
        <v xml:space="preserve">MBIS5022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5"/>
        <v/>
      </c>
      <c r="N224" s="20" t="str">
        <f t="shared" si="26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7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4"/>
        <v xml:space="preserve">MBIS5022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5"/>
        <v/>
      </c>
      <c r="N225" s="20" t="str">
        <f t="shared" si="26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7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4"/>
        <v xml:space="preserve">MBIS5022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5"/>
        <v/>
      </c>
      <c r="N226" s="20" t="str">
        <f t="shared" si="26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7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4"/>
        <v xml:space="preserve">MBIS5022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5"/>
        <v/>
      </c>
      <c r="N227" s="20" t="str">
        <f t="shared" si="26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7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4"/>
        <v xml:space="preserve">MBIS5022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5"/>
        <v/>
      </c>
      <c r="N228" s="20" t="str">
        <f t="shared" si="26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7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4"/>
        <v xml:space="preserve">MBIS5022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5"/>
        <v/>
      </c>
      <c r="N229" s="20" t="str">
        <f t="shared" si="26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7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4"/>
        <v xml:space="preserve">MBIS5022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5"/>
        <v/>
      </c>
      <c r="N230" s="20" t="str">
        <f t="shared" si="26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7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4"/>
        <v xml:space="preserve">MBIS5022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5"/>
        <v/>
      </c>
      <c r="N231" s="20" t="str">
        <f t="shared" si="26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7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4"/>
        <v xml:space="preserve">MBIS5022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5"/>
        <v/>
      </c>
      <c r="N232" s="20" t="str">
        <f t="shared" si="26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7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4"/>
        <v xml:space="preserve">MBIS5022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5"/>
        <v/>
      </c>
      <c r="N233" s="20" t="str">
        <f t="shared" si="26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7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4"/>
        <v xml:space="preserve">MBIS5022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5"/>
        <v/>
      </c>
      <c r="N234" s="20" t="str">
        <f t="shared" si="26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7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4"/>
        <v xml:space="preserve">MBIS5022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5"/>
        <v/>
      </c>
      <c r="N235" s="20" t="str">
        <f t="shared" si="26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7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4"/>
        <v xml:space="preserve">MBIS5022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5"/>
        <v/>
      </c>
      <c r="N236" s="20" t="str">
        <f t="shared" si="26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7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4"/>
        <v xml:space="preserve">MBIS5022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5"/>
        <v/>
      </c>
      <c r="N237" s="73" t="str">
        <f t="shared" si="26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7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4"/>
        <v xml:space="preserve">MBIS5022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5"/>
        <v/>
      </c>
      <c r="N238" s="20" t="str">
        <f t="shared" si="26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7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4"/>
        <v xml:space="preserve">MBIS5022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5"/>
        <v/>
      </c>
      <c r="N239" s="20" t="str">
        <f t="shared" si="26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7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4"/>
        <v xml:space="preserve">MBIS5022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5"/>
        <v/>
      </c>
      <c r="N240" s="20" t="str">
        <f t="shared" si="26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7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4"/>
        <v xml:space="preserve">MBIS5022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5"/>
        <v/>
      </c>
      <c r="N241" s="20" t="str">
        <f t="shared" si="26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7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4"/>
        <v xml:space="preserve">MBIS5022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5"/>
        <v/>
      </c>
      <c r="N242" s="20" t="str">
        <f t="shared" si="26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7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4"/>
        <v xml:space="preserve">MBIS5022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5"/>
        <v/>
      </c>
      <c r="N243" s="20" t="str">
        <f t="shared" si="26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7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4"/>
        <v xml:space="preserve">MBIS5022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5"/>
        <v/>
      </c>
      <c r="N244" s="20" t="str">
        <f t="shared" si="26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7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4"/>
        <v xml:space="preserve">MBIS5022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5"/>
        <v/>
      </c>
      <c r="N245" s="20" t="str">
        <f t="shared" si="26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7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4"/>
        <v xml:space="preserve">MBIS5022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5"/>
        <v/>
      </c>
      <c r="N246" s="20" t="str">
        <f t="shared" si="26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7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4"/>
        <v xml:space="preserve">MBIS5022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5"/>
        <v/>
      </c>
      <c r="N247" s="20" t="str">
        <f t="shared" si="26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7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4"/>
        <v xml:space="preserve">MBIS5022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5"/>
        <v/>
      </c>
      <c r="N248" s="20" t="str">
        <f t="shared" si="26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7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4"/>
        <v xml:space="preserve">MBIS5022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5"/>
        <v/>
      </c>
      <c r="N249" s="20" t="str">
        <f t="shared" si="26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7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4"/>
        <v xml:space="preserve">MBIS5022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5"/>
        <v/>
      </c>
      <c r="N250" s="20" t="str">
        <f t="shared" si="26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7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4"/>
        <v xml:space="preserve">MBIS5022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5"/>
        <v/>
      </c>
      <c r="N251" s="20" t="str">
        <f t="shared" si="26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7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4"/>
        <v xml:space="preserve">MBIS5022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5"/>
        <v/>
      </c>
      <c r="N252" s="20" t="str">
        <f t="shared" si="26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7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4"/>
        <v xml:space="preserve">MBIS5022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5"/>
        <v/>
      </c>
      <c r="N253" s="20" t="str">
        <f t="shared" si="26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7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4"/>
        <v xml:space="preserve">MBIS5022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5"/>
        <v/>
      </c>
      <c r="N254" s="20" t="str">
        <f t="shared" si="26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7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4"/>
        <v xml:space="preserve">MBIS5022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5"/>
        <v/>
      </c>
      <c r="N255" s="20" t="str">
        <f t="shared" si="26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7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4"/>
        <v xml:space="preserve">MBIS5022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5"/>
        <v/>
      </c>
      <c r="N256" s="20" t="str">
        <f t="shared" si="26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7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4"/>
        <v xml:space="preserve">MBIS5022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5"/>
        <v/>
      </c>
      <c r="N257" s="20" t="str">
        <f t="shared" si="26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7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4"/>
        <v xml:space="preserve">MBIS5022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5"/>
        <v/>
      </c>
      <c r="N258" s="20" t="str">
        <f t="shared" si="26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7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4"/>
        <v xml:space="preserve">MBIS5022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5"/>
        <v/>
      </c>
      <c r="N259" s="20" t="str">
        <f t="shared" si="26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7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4"/>
        <v xml:space="preserve">MBIS5022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5"/>
        <v/>
      </c>
      <c r="N260" s="20" t="str">
        <f t="shared" si="26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7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4"/>
        <v xml:space="preserve">MBIS5022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5"/>
        <v/>
      </c>
      <c r="N261" s="20" t="str">
        <f t="shared" si="26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7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4"/>
        <v xml:space="preserve">MBIS5022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5"/>
        <v/>
      </c>
      <c r="N262" s="20" t="str">
        <f t="shared" si="26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7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4"/>
        <v xml:space="preserve">MBIS5022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5"/>
        <v/>
      </c>
      <c r="N263" s="20" t="str">
        <f t="shared" si="26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7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4"/>
        <v xml:space="preserve">MBIS5022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5"/>
        <v/>
      </c>
      <c r="N264" s="20" t="str">
        <f t="shared" si="26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7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4"/>
        <v xml:space="preserve">MBIS5022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5"/>
        <v/>
      </c>
      <c r="N265" s="20" t="str">
        <f t="shared" si="26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7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4"/>
        <v xml:space="preserve">MBIS5022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5"/>
        <v/>
      </c>
      <c r="N266" s="20" t="str">
        <f t="shared" si="26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7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4"/>
        <v xml:space="preserve">MBIS5022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5"/>
        <v/>
      </c>
      <c r="N267" s="20" t="str">
        <f t="shared" si="26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7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4"/>
        <v xml:space="preserve">MBIS5022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5"/>
        <v/>
      </c>
      <c r="N268" s="20" t="str">
        <f t="shared" si="26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7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4"/>
        <v xml:space="preserve">MBIS5022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5"/>
        <v/>
      </c>
      <c r="N269" s="20" t="str">
        <f t="shared" si="26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7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4"/>
        <v xml:space="preserve">MBIS5022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5"/>
        <v/>
      </c>
      <c r="N270" s="20" t="str">
        <f t="shared" si="26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7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4"/>
        <v xml:space="preserve">MBIS5022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5"/>
        <v/>
      </c>
      <c r="N271" s="20" t="str">
        <f t="shared" si="26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7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4"/>
        <v xml:space="preserve">MBIS5022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5"/>
        <v/>
      </c>
      <c r="N272" s="20" t="str">
        <f t="shared" si="26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7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4"/>
        <v xml:space="preserve">MBIS5022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5"/>
        <v/>
      </c>
      <c r="N273" s="20" t="str">
        <f t="shared" si="26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7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4"/>
        <v xml:space="preserve">MBIS5022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5"/>
        <v/>
      </c>
      <c r="N274" s="20" t="str">
        <f t="shared" si="26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7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4"/>
        <v xml:space="preserve">MBIS5022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5"/>
        <v/>
      </c>
      <c r="N275" s="20" t="str">
        <f t="shared" si="26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7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4"/>
        <v xml:space="preserve">MBIS5022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8">IF(G276="","",SUM(H276:L276))</f>
        <v/>
      </c>
      <c r="N276" s="20" t="str">
        <f t="shared" ref="N276" si="29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30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ref="B277:B340" si="31">E$8&amp;" "&amp;G277</f>
        <v xml:space="preserve">MBIS5022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2">IF(G277="","",SUM(H277:L277))</f>
        <v/>
      </c>
      <c r="N277" s="20" t="str">
        <f t="shared" ref="N277:N340" si="33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4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31"/>
        <v xml:space="preserve">MBIS5022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2"/>
        <v/>
      </c>
      <c r="N278" s="20" t="str">
        <f t="shared" si="33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4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si="31"/>
        <v xml:space="preserve">MBIS5022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2"/>
        <v/>
      </c>
      <c r="N279" s="20" t="str">
        <f t="shared" si="33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4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31"/>
        <v xml:space="preserve">MBIS5022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2"/>
        <v/>
      </c>
      <c r="N280" s="20" t="str">
        <f t="shared" si="33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4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31"/>
        <v xml:space="preserve">MBIS5022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2"/>
        <v/>
      </c>
      <c r="N281" s="20" t="str">
        <f t="shared" si="33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4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31"/>
        <v xml:space="preserve">MBIS5022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2"/>
        <v/>
      </c>
      <c r="N282" s="20" t="str">
        <f t="shared" si="33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4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31"/>
        <v xml:space="preserve">MBIS5022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2"/>
        <v/>
      </c>
      <c r="N283" s="20" t="str">
        <f t="shared" si="33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4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31"/>
        <v xml:space="preserve">MBIS5022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2"/>
        <v/>
      </c>
      <c r="N284" s="20" t="str">
        <f t="shared" si="33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4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31"/>
        <v xml:space="preserve">MBIS5022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2"/>
        <v/>
      </c>
      <c r="N285" s="20" t="str">
        <f t="shared" si="33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4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31"/>
        <v xml:space="preserve">MBIS5022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2"/>
        <v/>
      </c>
      <c r="N286" s="20" t="str">
        <f t="shared" si="33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4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31"/>
        <v xml:space="preserve">MBIS5022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2"/>
        <v/>
      </c>
      <c r="N287" s="20" t="str">
        <f t="shared" si="33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4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31"/>
        <v xml:space="preserve">MBIS5022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2"/>
        <v/>
      </c>
      <c r="N288" s="20" t="str">
        <f t="shared" si="33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4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31"/>
        <v xml:space="preserve">MBIS5022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2"/>
        <v/>
      </c>
      <c r="N289" s="20" t="str">
        <f t="shared" si="33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4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31"/>
        <v xml:space="preserve">MBIS5022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2"/>
        <v/>
      </c>
      <c r="N290" s="20" t="str">
        <f t="shared" si="33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4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31"/>
        <v xml:space="preserve">MBIS5022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2"/>
        <v/>
      </c>
      <c r="N291" s="20" t="str">
        <f t="shared" si="33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4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31"/>
        <v xml:space="preserve">MBIS5022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2"/>
        <v/>
      </c>
      <c r="N292" s="20" t="str">
        <f t="shared" si="33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4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31"/>
        <v xml:space="preserve">MBIS5022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2"/>
        <v/>
      </c>
      <c r="N293" s="20" t="str">
        <f t="shared" si="33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4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31"/>
        <v xml:space="preserve">MBIS5022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2"/>
        <v/>
      </c>
      <c r="N294" s="20" t="str">
        <f t="shared" si="33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4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31"/>
        <v xml:space="preserve">MBIS5022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2"/>
        <v/>
      </c>
      <c r="N295" s="20" t="str">
        <f t="shared" si="33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4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31"/>
        <v xml:space="preserve">MBIS5022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2"/>
        <v/>
      </c>
      <c r="N296" s="20" t="str">
        <f t="shared" si="33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4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31"/>
        <v xml:space="preserve">MBIS5022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2"/>
        <v/>
      </c>
      <c r="N297" s="20" t="str">
        <f t="shared" si="33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4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31"/>
        <v xml:space="preserve">MBIS5022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2"/>
        <v/>
      </c>
      <c r="N298" s="20" t="str">
        <f t="shared" si="33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4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31"/>
        <v xml:space="preserve">MBIS5022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2"/>
        <v/>
      </c>
      <c r="N299" s="20" t="str">
        <f t="shared" si="33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4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31"/>
        <v xml:space="preserve">MBIS5022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2"/>
        <v/>
      </c>
      <c r="N300" s="20" t="str">
        <f t="shared" si="33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4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31"/>
        <v xml:space="preserve">MBIS5022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2"/>
        <v/>
      </c>
      <c r="N301" s="20" t="str">
        <f t="shared" si="33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4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31"/>
        <v xml:space="preserve">MBIS5022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2"/>
        <v/>
      </c>
      <c r="N302" s="20" t="str">
        <f t="shared" si="33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4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31"/>
        <v xml:space="preserve">MBIS5022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2"/>
        <v/>
      </c>
      <c r="N303" s="20" t="str">
        <f t="shared" si="33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4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31"/>
        <v xml:space="preserve">MBIS5022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2"/>
        <v/>
      </c>
      <c r="N304" s="20" t="str">
        <f t="shared" si="33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4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31"/>
        <v xml:space="preserve">MBIS5022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2"/>
        <v/>
      </c>
      <c r="N305" s="20" t="str">
        <f t="shared" si="33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4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31"/>
        <v xml:space="preserve">MBIS5022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2"/>
        <v/>
      </c>
      <c r="N306" s="20" t="str">
        <f t="shared" si="33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4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31"/>
        <v xml:space="preserve">MBIS5022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2"/>
        <v/>
      </c>
      <c r="N307" s="20" t="str">
        <f t="shared" si="33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4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31"/>
        <v xml:space="preserve">MBIS5022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2"/>
        <v/>
      </c>
      <c r="N308" s="20" t="str">
        <f t="shared" si="33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4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31"/>
        <v xml:space="preserve">MBIS5022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2"/>
        <v/>
      </c>
      <c r="N309" s="20" t="str">
        <f t="shared" si="33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4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31"/>
        <v xml:space="preserve">MBIS5022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2"/>
        <v/>
      </c>
      <c r="N310" s="20" t="str">
        <f t="shared" si="33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4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31"/>
        <v xml:space="preserve">MBIS5022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2"/>
        <v/>
      </c>
      <c r="N311" s="20" t="str">
        <f t="shared" si="33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4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31"/>
        <v xml:space="preserve">MBIS5022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2"/>
        <v/>
      </c>
      <c r="N312" s="20" t="str">
        <f t="shared" si="33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4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31"/>
        <v xml:space="preserve">MBIS5022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2"/>
        <v/>
      </c>
      <c r="N313" s="20" t="str">
        <f t="shared" si="33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4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31"/>
        <v xml:space="preserve">MBIS5022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2"/>
        <v/>
      </c>
      <c r="N314" s="20" t="str">
        <f t="shared" si="33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4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31"/>
        <v xml:space="preserve">MBIS5022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2"/>
        <v/>
      </c>
      <c r="N315" s="20" t="str">
        <f t="shared" si="33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4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31"/>
        <v xml:space="preserve">MBIS5022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2"/>
        <v/>
      </c>
      <c r="N316" s="20" t="str">
        <f t="shared" si="33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4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31"/>
        <v xml:space="preserve">MBIS5022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2"/>
        <v/>
      </c>
      <c r="N317" s="20" t="str">
        <f t="shared" si="33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4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31"/>
        <v xml:space="preserve">MBIS5022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2"/>
        <v/>
      </c>
      <c r="N318" s="20" t="str">
        <f t="shared" si="33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4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31"/>
        <v xml:space="preserve">MBIS5022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2"/>
        <v/>
      </c>
      <c r="N319" s="20" t="str">
        <f t="shared" si="33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4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31"/>
        <v xml:space="preserve">MBIS5022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2"/>
        <v/>
      </c>
      <c r="N320" s="20" t="str">
        <f t="shared" si="33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4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31"/>
        <v xml:space="preserve">MBIS5022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2"/>
        <v/>
      </c>
      <c r="N321" s="20" t="str">
        <f t="shared" si="33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4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31"/>
        <v xml:space="preserve">MBIS5022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2"/>
        <v/>
      </c>
      <c r="N322" s="20" t="str">
        <f t="shared" si="33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4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31"/>
        <v xml:space="preserve">MBIS5022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2"/>
        <v/>
      </c>
      <c r="N323" s="20" t="str">
        <f t="shared" si="33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4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31"/>
        <v xml:space="preserve">MBIS5022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2"/>
        <v/>
      </c>
      <c r="N324" s="20" t="str">
        <f t="shared" si="33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4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31"/>
        <v xml:space="preserve">MBIS5022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2"/>
        <v/>
      </c>
      <c r="N325" s="20" t="str">
        <f t="shared" si="33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4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31"/>
        <v xml:space="preserve">MBIS5022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2"/>
        <v/>
      </c>
      <c r="N326" s="20" t="str">
        <f t="shared" si="33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4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31"/>
        <v xml:space="preserve">MBIS5022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2"/>
        <v/>
      </c>
      <c r="N327" s="20" t="str">
        <f t="shared" si="33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4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31"/>
        <v xml:space="preserve">MBIS5022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2"/>
        <v/>
      </c>
      <c r="N328" s="20" t="str">
        <f t="shared" si="33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4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31"/>
        <v xml:space="preserve">MBIS5022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2"/>
        <v/>
      </c>
      <c r="N329" s="20" t="str">
        <f t="shared" si="33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4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31"/>
        <v xml:space="preserve">MBIS5022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2"/>
        <v/>
      </c>
      <c r="N330" s="20" t="str">
        <f t="shared" si="33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4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31"/>
        <v xml:space="preserve">MBIS5022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2"/>
        <v/>
      </c>
      <c r="N331" s="20" t="str">
        <f t="shared" si="33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4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31"/>
        <v xml:space="preserve">MBIS5022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2"/>
        <v/>
      </c>
      <c r="N332" s="20" t="str">
        <f t="shared" si="33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4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31"/>
        <v xml:space="preserve">MBIS5022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2"/>
        <v/>
      </c>
      <c r="N333" s="20" t="str">
        <f t="shared" si="33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4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31"/>
        <v xml:space="preserve">MBIS5022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2"/>
        <v/>
      </c>
      <c r="N334" s="20" t="str">
        <f t="shared" si="33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4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31"/>
        <v xml:space="preserve">MBIS5022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2"/>
        <v/>
      </c>
      <c r="N335" s="20" t="str">
        <f t="shared" si="33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4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31"/>
        <v xml:space="preserve">MBIS5022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2"/>
        <v/>
      </c>
      <c r="N336" s="20" t="str">
        <f t="shared" si="33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4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31"/>
        <v xml:space="preserve">MBIS5022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2"/>
        <v/>
      </c>
      <c r="N337" s="20" t="str">
        <f t="shared" si="33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4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31"/>
        <v xml:space="preserve">MBIS5022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2"/>
        <v/>
      </c>
      <c r="N338" s="20" t="str">
        <f t="shared" si="33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4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31"/>
        <v xml:space="preserve">MBIS5022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2"/>
        <v/>
      </c>
      <c r="N339" s="20" t="str">
        <f t="shared" si="33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4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31"/>
        <v xml:space="preserve">MBIS5022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2"/>
        <v/>
      </c>
      <c r="N340" s="20" t="str">
        <f t="shared" si="33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4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ref="B341:B404" si="35">E$8&amp;" "&amp;G341</f>
        <v xml:space="preserve">MBIS5022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6">IF(G341="","",SUM(H341:L341))</f>
        <v/>
      </c>
      <c r="N341" s="20" t="str">
        <f t="shared" ref="N341:N404" si="37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8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35"/>
        <v xml:space="preserve">MBIS5022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6"/>
        <v/>
      </c>
      <c r="N342" s="20" t="str">
        <f t="shared" si="37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8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si="35"/>
        <v xml:space="preserve">MBIS5022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6"/>
        <v/>
      </c>
      <c r="N343" s="20" t="str">
        <f t="shared" si="37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8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5"/>
        <v xml:space="preserve">MBIS5022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6"/>
        <v/>
      </c>
      <c r="N344" s="20" t="str">
        <f t="shared" si="37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8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5"/>
        <v xml:space="preserve">MBIS5022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6"/>
        <v/>
      </c>
      <c r="N345" s="20" t="str">
        <f t="shared" si="37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8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5"/>
        <v xml:space="preserve">MBIS5022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6"/>
        <v/>
      </c>
      <c r="N346" s="20" t="str">
        <f t="shared" si="37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8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5"/>
        <v xml:space="preserve">MBIS5022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6"/>
        <v/>
      </c>
      <c r="N347" s="20" t="str">
        <f t="shared" si="37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8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5"/>
        <v xml:space="preserve">MBIS5022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6"/>
        <v/>
      </c>
      <c r="N348" s="20" t="str">
        <f t="shared" si="37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8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5"/>
        <v xml:space="preserve">MBIS5022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6"/>
        <v/>
      </c>
      <c r="N349" s="20" t="str">
        <f t="shared" si="37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8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5"/>
        <v xml:space="preserve">MBIS5022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6"/>
        <v/>
      </c>
      <c r="N350" s="20" t="str">
        <f t="shared" si="37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8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5"/>
        <v xml:space="preserve">MBIS5022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6"/>
        <v/>
      </c>
      <c r="N351" s="20" t="str">
        <f t="shared" si="37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8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5"/>
        <v xml:space="preserve">MBIS5022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6"/>
        <v/>
      </c>
      <c r="N352" s="20" t="str">
        <f t="shared" si="37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8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5"/>
        <v xml:space="preserve">MBIS5022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6"/>
        <v/>
      </c>
      <c r="N353" s="20" t="str">
        <f t="shared" si="37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8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5"/>
        <v xml:space="preserve">MBIS5022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6"/>
        <v/>
      </c>
      <c r="N354" s="20" t="str">
        <f t="shared" si="37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8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5"/>
        <v xml:space="preserve">MBIS5022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6"/>
        <v/>
      </c>
      <c r="N355" s="20" t="str">
        <f t="shared" si="37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8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5"/>
        <v xml:space="preserve">MBIS5022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6"/>
        <v/>
      </c>
      <c r="N356" s="20" t="str">
        <f t="shared" si="37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8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5"/>
        <v xml:space="preserve">MBIS5022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6"/>
        <v/>
      </c>
      <c r="N357" s="20" t="str">
        <f t="shared" si="37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8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5"/>
        <v xml:space="preserve">MBIS5022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6"/>
        <v/>
      </c>
      <c r="N358" s="20" t="str">
        <f t="shared" si="37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8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5"/>
        <v xml:space="preserve">MBIS5022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6"/>
        <v/>
      </c>
      <c r="N359" s="20" t="str">
        <f t="shared" si="37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8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5"/>
        <v xml:space="preserve">MBIS5022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6"/>
        <v/>
      </c>
      <c r="N360" s="20" t="str">
        <f t="shared" si="37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8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5"/>
        <v xml:space="preserve">MBIS5022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6"/>
        <v/>
      </c>
      <c r="N361" s="20" t="str">
        <f t="shared" si="37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8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5"/>
        <v xml:space="preserve">MBIS5022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6"/>
        <v/>
      </c>
      <c r="N362" s="20" t="str">
        <f t="shared" si="37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8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5"/>
        <v xml:space="preserve">MBIS5022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6"/>
        <v/>
      </c>
      <c r="N363" s="20" t="str">
        <f t="shared" si="37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8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5"/>
        <v xml:space="preserve">MBIS5022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6"/>
        <v/>
      </c>
      <c r="N364" s="20" t="str">
        <f t="shared" si="37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8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5"/>
        <v xml:space="preserve">MBIS5022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6"/>
        <v/>
      </c>
      <c r="N365" s="20" t="str">
        <f t="shared" si="37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8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5"/>
        <v xml:space="preserve">MBIS5022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6"/>
        <v/>
      </c>
      <c r="N366" s="20" t="str">
        <f t="shared" si="37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8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5"/>
        <v xml:space="preserve">MBIS5022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6"/>
        <v/>
      </c>
      <c r="N367" s="20" t="str">
        <f t="shared" si="37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8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5"/>
        <v xml:space="preserve">MBIS5022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6"/>
        <v/>
      </c>
      <c r="N368" s="20" t="str">
        <f t="shared" si="37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8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5"/>
        <v xml:space="preserve">MBIS5022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6"/>
        <v/>
      </c>
      <c r="N369" s="20" t="str">
        <f t="shared" si="37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8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5"/>
        <v xml:space="preserve">MBIS5022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6"/>
        <v/>
      </c>
      <c r="N370" s="20" t="str">
        <f t="shared" si="37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8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5"/>
        <v xml:space="preserve">MBIS5022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6"/>
        <v/>
      </c>
      <c r="N371" s="20" t="str">
        <f t="shared" si="37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8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5"/>
        <v xml:space="preserve">MBIS5022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6"/>
        <v/>
      </c>
      <c r="N372" s="20" t="str">
        <f t="shared" si="37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8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5"/>
        <v xml:space="preserve">MBIS5022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6"/>
        <v/>
      </c>
      <c r="N373" s="20" t="str">
        <f t="shared" si="37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8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5"/>
        <v xml:space="preserve">MBIS5022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6"/>
        <v/>
      </c>
      <c r="N374" s="20" t="str">
        <f t="shared" si="37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8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5"/>
        <v xml:space="preserve">MBIS5022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6"/>
        <v/>
      </c>
      <c r="N375" s="20" t="str">
        <f t="shared" si="37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8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5"/>
        <v xml:space="preserve">MBIS5022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6"/>
        <v/>
      </c>
      <c r="N376" s="20" t="str">
        <f t="shared" si="37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8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5"/>
        <v xml:space="preserve">MBIS5022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6"/>
        <v/>
      </c>
      <c r="N377" s="20" t="str">
        <f t="shared" si="37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8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5"/>
        <v xml:space="preserve">MBIS5022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6"/>
        <v/>
      </c>
      <c r="N378" s="20" t="str">
        <f t="shared" si="37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8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5"/>
        <v xml:space="preserve">MBIS5022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6"/>
        <v/>
      </c>
      <c r="N379" s="20" t="str">
        <f t="shared" si="37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8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5"/>
        <v xml:space="preserve">MBIS5022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6"/>
        <v/>
      </c>
      <c r="N380" s="20" t="str">
        <f t="shared" si="37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8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5"/>
        <v xml:space="preserve">MBIS5022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6"/>
        <v/>
      </c>
      <c r="N381" s="20" t="str">
        <f t="shared" si="37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8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5"/>
        <v xml:space="preserve">MBIS5022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6"/>
        <v/>
      </c>
      <c r="N382" s="20" t="str">
        <f t="shared" si="37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8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5"/>
        <v xml:space="preserve">MBIS5022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6"/>
        <v/>
      </c>
      <c r="N383" s="20" t="str">
        <f t="shared" si="37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8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5"/>
        <v xml:space="preserve">MBIS5022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6"/>
        <v/>
      </c>
      <c r="N384" s="20" t="str">
        <f t="shared" si="37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8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5"/>
        <v xml:space="preserve">MBIS5022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6"/>
        <v/>
      </c>
      <c r="N385" s="20" t="str">
        <f t="shared" si="37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8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5"/>
        <v xml:space="preserve">MBIS5022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6"/>
        <v/>
      </c>
      <c r="N386" s="20" t="str">
        <f t="shared" si="37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8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5"/>
        <v xml:space="preserve">MBIS5022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6"/>
        <v/>
      </c>
      <c r="N387" s="20" t="str">
        <f t="shared" si="37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8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5"/>
        <v xml:space="preserve">MBIS5022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6"/>
        <v/>
      </c>
      <c r="N388" s="20" t="str">
        <f t="shared" si="37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8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5"/>
        <v xml:space="preserve">MBIS5022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6"/>
        <v/>
      </c>
      <c r="N389" s="20" t="str">
        <f t="shared" si="37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8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5"/>
        <v xml:space="preserve">MBIS5022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6"/>
        <v/>
      </c>
      <c r="N390" s="20" t="str">
        <f t="shared" si="37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8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5"/>
        <v xml:space="preserve">MBIS5022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6"/>
        <v/>
      </c>
      <c r="N391" s="20" t="str">
        <f t="shared" si="37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8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5"/>
        <v xml:space="preserve">MBIS5022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6"/>
        <v/>
      </c>
      <c r="N392" s="20" t="str">
        <f t="shared" si="37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8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5"/>
        <v xml:space="preserve">MBIS5022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6"/>
        <v/>
      </c>
      <c r="N393" s="20" t="str">
        <f t="shared" si="37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8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5"/>
        <v xml:space="preserve">MBIS5022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6"/>
        <v/>
      </c>
      <c r="N394" s="20" t="str">
        <f t="shared" si="37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8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5"/>
        <v xml:space="preserve">MBIS5022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6"/>
        <v/>
      </c>
      <c r="N395" s="20" t="str">
        <f t="shared" si="37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8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5"/>
        <v xml:space="preserve">MBIS5022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6"/>
        <v/>
      </c>
      <c r="N396" s="20" t="str">
        <f t="shared" si="37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8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5"/>
        <v xml:space="preserve">MBIS5022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6"/>
        <v/>
      </c>
      <c r="N397" s="20" t="str">
        <f t="shared" si="37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8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5"/>
        <v xml:space="preserve">MBIS5022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6"/>
        <v/>
      </c>
      <c r="N398" s="20" t="str">
        <f t="shared" si="37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8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5"/>
        <v xml:space="preserve">MBIS5022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6"/>
        <v/>
      </c>
      <c r="N399" s="20" t="str">
        <f t="shared" si="37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8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5"/>
        <v xml:space="preserve">MBIS5022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6"/>
        <v/>
      </c>
      <c r="N400" s="20" t="str">
        <f t="shared" si="37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8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5"/>
        <v xml:space="preserve">MBIS5022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6"/>
        <v/>
      </c>
      <c r="N401" s="20" t="str">
        <f t="shared" si="37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8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5"/>
        <v xml:space="preserve">MBIS5022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6"/>
        <v/>
      </c>
      <c r="N402" s="20" t="str">
        <f t="shared" si="37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8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5"/>
        <v xml:space="preserve">MBIS5022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6"/>
        <v/>
      </c>
      <c r="N403" s="20" t="str">
        <f t="shared" si="37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8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5"/>
        <v xml:space="preserve">MBIS5022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6"/>
        <v/>
      </c>
      <c r="N404" s="20" t="str">
        <f t="shared" si="37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8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ref="B405:B468" si="39">E$8&amp;" "&amp;G405</f>
        <v xml:space="preserve">MBIS5022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40">IF(G405="","",SUM(H405:L405))</f>
        <v/>
      </c>
      <c r="N405" s="20" t="str">
        <f t="shared" ref="N405:N468" si="41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2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9"/>
        <v xml:space="preserve">MBIS5022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40"/>
        <v/>
      </c>
      <c r="N406" s="20" t="str">
        <f t="shared" si="41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2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si="39"/>
        <v xml:space="preserve">MBIS5022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40"/>
        <v/>
      </c>
      <c r="N407" s="20" t="str">
        <f t="shared" si="41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2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9"/>
        <v xml:space="preserve">MBIS5022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40"/>
        <v/>
      </c>
      <c r="N408" s="20" t="str">
        <f t="shared" si="41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2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9"/>
        <v xml:space="preserve">MBIS5022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40"/>
        <v/>
      </c>
      <c r="N409" s="20" t="str">
        <f t="shared" si="41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2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9"/>
        <v xml:space="preserve">MBIS5022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40"/>
        <v/>
      </c>
      <c r="N410" s="20" t="str">
        <f t="shared" si="41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2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9"/>
        <v xml:space="preserve">MBIS5022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40"/>
        <v/>
      </c>
      <c r="N411" s="20" t="str">
        <f t="shared" si="41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2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9"/>
        <v xml:space="preserve">MBIS5022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40"/>
        <v/>
      </c>
      <c r="N412" s="20" t="str">
        <f t="shared" si="41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2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9"/>
        <v xml:space="preserve">MBIS5022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40"/>
        <v/>
      </c>
      <c r="N413" s="20" t="str">
        <f t="shared" si="41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2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9"/>
        <v xml:space="preserve">MBIS5022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40"/>
        <v/>
      </c>
      <c r="N414" s="20" t="str">
        <f t="shared" si="41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2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9"/>
        <v xml:space="preserve">MBIS5022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40"/>
        <v/>
      </c>
      <c r="N415" s="20" t="str">
        <f t="shared" si="41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2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9"/>
        <v xml:space="preserve">MBIS5022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40"/>
        <v/>
      </c>
      <c r="N416" s="20" t="str">
        <f t="shared" si="41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2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9"/>
        <v xml:space="preserve">MBIS5022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40"/>
        <v/>
      </c>
      <c r="N417" s="20" t="str">
        <f t="shared" si="41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2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9"/>
        <v xml:space="preserve">MBIS5022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40"/>
        <v/>
      </c>
      <c r="N418" s="20" t="str">
        <f t="shared" si="41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2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9"/>
        <v xml:space="preserve">MBIS5022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40"/>
        <v/>
      </c>
      <c r="N419" s="20" t="str">
        <f t="shared" si="41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2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9"/>
        <v xml:space="preserve">MBIS5022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40"/>
        <v/>
      </c>
      <c r="N420" s="20" t="str">
        <f t="shared" si="41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2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9"/>
        <v xml:space="preserve">MBIS5022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40"/>
        <v/>
      </c>
      <c r="N421" s="20" t="str">
        <f t="shared" si="41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2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9"/>
        <v xml:space="preserve">MBIS5022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40"/>
        <v/>
      </c>
      <c r="N422" s="20" t="str">
        <f t="shared" si="41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2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9"/>
        <v xml:space="preserve">MBIS5022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40"/>
        <v/>
      </c>
      <c r="N423" s="20" t="str">
        <f t="shared" si="41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2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9"/>
        <v xml:space="preserve">MBIS5022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40"/>
        <v/>
      </c>
      <c r="N424" s="20" t="str">
        <f t="shared" si="41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2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9"/>
        <v xml:space="preserve">MBIS5022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40"/>
        <v/>
      </c>
      <c r="N425" s="20" t="str">
        <f t="shared" si="41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2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9"/>
        <v xml:space="preserve">MBIS5022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40"/>
        <v/>
      </c>
      <c r="N426" s="20" t="str">
        <f t="shared" si="41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2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9"/>
        <v xml:space="preserve">MBIS5022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40"/>
        <v/>
      </c>
      <c r="N427" s="20" t="str">
        <f t="shared" si="41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2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9"/>
        <v xml:space="preserve">MBIS5022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40"/>
        <v/>
      </c>
      <c r="N428" s="20" t="str">
        <f t="shared" si="41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2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9"/>
        <v xml:space="preserve">MBIS5022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40"/>
        <v/>
      </c>
      <c r="N429" s="20" t="str">
        <f t="shared" si="41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2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9"/>
        <v xml:space="preserve">MBIS5022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40"/>
        <v/>
      </c>
      <c r="N430" s="20" t="str">
        <f t="shared" si="41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2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9"/>
        <v xml:space="preserve">MBIS5022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40"/>
        <v/>
      </c>
      <c r="N431" s="20" t="str">
        <f t="shared" si="41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2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9"/>
        <v xml:space="preserve">MBIS5022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40"/>
        <v/>
      </c>
      <c r="N432" s="20" t="str">
        <f t="shared" si="41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2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9"/>
        <v xml:space="preserve">MBIS5022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40"/>
        <v/>
      </c>
      <c r="N433" s="20" t="str">
        <f t="shared" si="41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2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9"/>
        <v xml:space="preserve">MBIS5022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40"/>
        <v/>
      </c>
      <c r="N434" s="20" t="str">
        <f t="shared" si="41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2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9"/>
        <v xml:space="preserve">MBIS5022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40"/>
        <v/>
      </c>
      <c r="N435" s="20" t="str">
        <f t="shared" si="41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2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9"/>
        <v xml:space="preserve">MBIS5022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40"/>
        <v/>
      </c>
      <c r="N436" s="20" t="str">
        <f t="shared" si="41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2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9"/>
        <v xml:space="preserve">MBIS5022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40"/>
        <v/>
      </c>
      <c r="N437" s="20" t="str">
        <f t="shared" si="41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2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9"/>
        <v xml:space="preserve">MBIS5022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40"/>
        <v/>
      </c>
      <c r="N438" s="20" t="str">
        <f t="shared" si="41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2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9"/>
        <v xml:space="preserve">MBIS5022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40"/>
        <v/>
      </c>
      <c r="N439" s="20" t="str">
        <f t="shared" si="41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2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9"/>
        <v xml:space="preserve">MBIS5022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40"/>
        <v/>
      </c>
      <c r="N440" s="20" t="str">
        <f t="shared" si="41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2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9"/>
        <v xml:space="preserve">MBIS5022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40"/>
        <v/>
      </c>
      <c r="N441" s="20" t="str">
        <f t="shared" si="41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2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9"/>
        <v xml:space="preserve">MBIS5022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40"/>
        <v/>
      </c>
      <c r="N442" s="20" t="str">
        <f t="shared" si="41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2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9"/>
        <v xml:space="preserve">MBIS5022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40"/>
        <v/>
      </c>
      <c r="N443" s="20" t="str">
        <f t="shared" si="41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2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9"/>
        <v xml:space="preserve">MBIS5022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40"/>
        <v/>
      </c>
      <c r="N444" s="20" t="str">
        <f t="shared" si="41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2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9"/>
        <v xml:space="preserve">MBIS5022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40"/>
        <v/>
      </c>
      <c r="N445" s="20" t="str">
        <f t="shared" si="41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2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9"/>
        <v xml:space="preserve">MBIS5022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40"/>
        <v/>
      </c>
      <c r="N446" s="20" t="str">
        <f t="shared" si="41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2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9"/>
        <v xml:space="preserve">MBIS5022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40"/>
        <v/>
      </c>
      <c r="N447" s="20" t="str">
        <f t="shared" si="41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2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9"/>
        <v xml:space="preserve">MBIS5022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40"/>
        <v/>
      </c>
      <c r="N448" s="20" t="str">
        <f t="shared" si="41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2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9"/>
        <v xml:space="preserve">MBIS5022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40"/>
        <v/>
      </c>
      <c r="N449" s="20" t="str">
        <f t="shared" si="41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2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9"/>
        <v xml:space="preserve">MBIS5022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40"/>
        <v/>
      </c>
      <c r="N450" s="20" t="str">
        <f t="shared" si="41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2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9"/>
        <v xml:space="preserve">MBIS5022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40"/>
        <v/>
      </c>
      <c r="N451" s="20" t="str">
        <f t="shared" si="41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2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9"/>
        <v xml:space="preserve">MBIS5022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40"/>
        <v/>
      </c>
      <c r="N452" s="20" t="str">
        <f t="shared" si="41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2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9"/>
        <v xml:space="preserve">MBIS5022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40"/>
        <v/>
      </c>
      <c r="N453" s="20" t="str">
        <f t="shared" si="41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2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9"/>
        <v xml:space="preserve">MBIS5022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40"/>
        <v/>
      </c>
      <c r="N454" s="20" t="str">
        <f t="shared" si="41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2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9"/>
        <v xml:space="preserve">MBIS5022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40"/>
        <v/>
      </c>
      <c r="N455" s="20" t="str">
        <f t="shared" si="41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2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9"/>
        <v xml:space="preserve">MBIS5022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40"/>
        <v/>
      </c>
      <c r="N456" s="20" t="str">
        <f t="shared" si="41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2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9"/>
        <v xml:space="preserve">MBIS5022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40"/>
        <v/>
      </c>
      <c r="N457" s="20" t="str">
        <f t="shared" si="41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2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9"/>
        <v xml:space="preserve">MBIS5022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40"/>
        <v/>
      </c>
      <c r="N458" s="20" t="str">
        <f t="shared" si="41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2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9"/>
        <v xml:space="preserve">MBIS5022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40"/>
        <v/>
      </c>
      <c r="N459" s="20" t="str">
        <f t="shared" si="41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2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9"/>
        <v xml:space="preserve">MBIS5022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40"/>
        <v/>
      </c>
      <c r="N460" s="20" t="str">
        <f t="shared" si="41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2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9"/>
        <v xml:space="preserve">MBIS5022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40"/>
        <v/>
      </c>
      <c r="N461" s="20" t="str">
        <f t="shared" si="41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2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9"/>
        <v xml:space="preserve">MBIS5022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40"/>
        <v/>
      </c>
      <c r="N462" s="20" t="str">
        <f t="shared" si="41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2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9"/>
        <v xml:space="preserve">MBIS5022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40"/>
        <v/>
      </c>
      <c r="N463" s="20" t="str">
        <f t="shared" si="41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2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9"/>
        <v xml:space="preserve">MBIS5022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40"/>
        <v/>
      </c>
      <c r="N464" s="20" t="str">
        <f t="shared" si="41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2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9"/>
        <v xml:space="preserve">MBIS5022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40"/>
        <v/>
      </c>
      <c r="N465" s="20" t="str">
        <f t="shared" si="41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2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9"/>
        <v xml:space="preserve">MBIS5022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40"/>
        <v/>
      </c>
      <c r="N466" s="20" t="str">
        <f t="shared" si="41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2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9"/>
        <v xml:space="preserve">MBIS5022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40"/>
        <v/>
      </c>
      <c r="N467" s="20" t="str">
        <f t="shared" si="41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2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9"/>
        <v xml:space="preserve">MBIS5022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40"/>
        <v/>
      </c>
      <c r="N468" s="20" t="str">
        <f t="shared" si="41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2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ref="B469:B532" si="43">E$8&amp;" "&amp;G469</f>
        <v xml:space="preserve">MBIS5022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4">IF(G469="","",SUM(H469:L469))</f>
        <v/>
      </c>
      <c r="N469" s="20" t="str">
        <f t="shared" ref="N469:N532" si="45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6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43"/>
        <v xml:space="preserve">MBIS5022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4"/>
        <v/>
      </c>
      <c r="N470" s="20" t="str">
        <f t="shared" si="45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6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si="43"/>
        <v xml:space="preserve">MBIS5022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4"/>
        <v/>
      </c>
      <c r="N471" s="20" t="str">
        <f t="shared" si="45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6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3"/>
        <v xml:space="preserve">MBIS5022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4"/>
        <v/>
      </c>
      <c r="N472" s="20" t="str">
        <f t="shared" si="45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6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3"/>
        <v xml:space="preserve">MBIS5022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4"/>
        <v/>
      </c>
      <c r="N473" s="20" t="str">
        <f t="shared" si="45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6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3"/>
        <v xml:space="preserve">MBIS5022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4"/>
        <v/>
      </c>
      <c r="N474" s="20" t="str">
        <f t="shared" si="45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6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3"/>
        <v xml:space="preserve">MBIS5022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4"/>
        <v/>
      </c>
      <c r="N475" s="20" t="str">
        <f t="shared" si="45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6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3"/>
        <v xml:space="preserve">MBIS5022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4"/>
        <v/>
      </c>
      <c r="N476" s="20" t="str">
        <f t="shared" si="45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6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3"/>
        <v xml:space="preserve">MBIS5022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4"/>
        <v/>
      </c>
      <c r="N477" s="20" t="str">
        <f t="shared" si="45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6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3"/>
        <v xml:space="preserve">MBIS5022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4"/>
        <v/>
      </c>
      <c r="N478" s="20" t="str">
        <f t="shared" si="45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6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3"/>
        <v xml:space="preserve">MBIS5022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4"/>
        <v/>
      </c>
      <c r="N479" s="20" t="str">
        <f t="shared" si="45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6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3"/>
        <v xml:space="preserve">MBIS5022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4"/>
        <v/>
      </c>
      <c r="N480" s="20" t="str">
        <f t="shared" si="45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6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3"/>
        <v xml:space="preserve">MBIS5022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4"/>
        <v/>
      </c>
      <c r="N481" s="20" t="str">
        <f t="shared" si="45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6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3"/>
        <v xml:space="preserve">MBIS5022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4"/>
        <v/>
      </c>
      <c r="N482" s="20" t="str">
        <f t="shared" si="45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6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3"/>
        <v xml:space="preserve">MBIS5022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4"/>
        <v/>
      </c>
      <c r="N483" s="20" t="str">
        <f t="shared" si="45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6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3"/>
        <v xml:space="preserve">MBIS5022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4"/>
        <v/>
      </c>
      <c r="N484" s="20" t="str">
        <f t="shared" si="45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6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3"/>
        <v xml:space="preserve">MBIS5022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4"/>
        <v/>
      </c>
      <c r="N485" s="20" t="str">
        <f t="shared" si="45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6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3"/>
        <v xml:space="preserve">MBIS5022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4"/>
        <v/>
      </c>
      <c r="N486" s="20" t="str">
        <f t="shared" si="45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6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3"/>
        <v xml:space="preserve">MBIS5022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4"/>
        <v/>
      </c>
      <c r="N487" s="20" t="str">
        <f t="shared" si="45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6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3"/>
        <v xml:space="preserve">MBIS5022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4"/>
        <v/>
      </c>
      <c r="N488" s="20" t="str">
        <f t="shared" si="45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6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3"/>
        <v xml:space="preserve">MBIS5022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4"/>
        <v/>
      </c>
      <c r="N489" s="20" t="str">
        <f t="shared" si="45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6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3"/>
        <v xml:space="preserve">MBIS5022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4"/>
        <v/>
      </c>
      <c r="N490" s="20" t="str">
        <f t="shared" si="45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6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3"/>
        <v xml:space="preserve">MBIS5022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4"/>
        <v/>
      </c>
      <c r="N491" s="20" t="str">
        <f t="shared" si="45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6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3"/>
        <v xml:space="preserve">MBIS5022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4"/>
        <v/>
      </c>
      <c r="N492" s="20" t="str">
        <f t="shared" si="45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6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3"/>
        <v xml:space="preserve">MBIS5022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4"/>
        <v/>
      </c>
      <c r="N493" s="20" t="str">
        <f t="shared" si="45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6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3"/>
        <v xml:space="preserve">MBIS5022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4"/>
        <v/>
      </c>
      <c r="N494" s="20" t="str">
        <f t="shared" si="45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6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3"/>
        <v xml:space="preserve">MBIS5022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4"/>
        <v/>
      </c>
      <c r="N495" s="20" t="str">
        <f t="shared" si="45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6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3"/>
        <v xml:space="preserve">MBIS5022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4"/>
        <v/>
      </c>
      <c r="N496" s="20" t="str">
        <f t="shared" si="45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6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3"/>
        <v xml:space="preserve">MBIS5022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4"/>
        <v/>
      </c>
      <c r="N497" s="20" t="str">
        <f t="shared" si="45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6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3"/>
        <v xml:space="preserve">MBIS5022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4"/>
        <v/>
      </c>
      <c r="N498" s="20" t="str">
        <f t="shared" si="45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6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3"/>
        <v xml:space="preserve">MBIS5022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4"/>
        <v/>
      </c>
      <c r="N499" s="20" t="str">
        <f t="shared" si="45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6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3"/>
        <v xml:space="preserve">MBIS5022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4"/>
        <v/>
      </c>
      <c r="N500" s="20" t="str">
        <f t="shared" si="45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6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3"/>
        <v xml:space="preserve">MBIS5022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4"/>
        <v/>
      </c>
      <c r="N501" s="20" t="str">
        <f t="shared" si="45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6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3"/>
        <v xml:space="preserve">MBIS5022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4"/>
        <v/>
      </c>
      <c r="N502" s="20" t="str">
        <f t="shared" si="45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6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3"/>
        <v xml:space="preserve">MBIS5022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4"/>
        <v/>
      </c>
      <c r="N503" s="20" t="str">
        <f t="shared" si="45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6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3"/>
        <v xml:space="preserve">MBIS5022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4"/>
        <v/>
      </c>
      <c r="N504" s="20" t="str">
        <f t="shared" si="45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6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3"/>
        <v xml:space="preserve">MBIS5022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4"/>
        <v/>
      </c>
      <c r="N505" s="20" t="str">
        <f t="shared" si="45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6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3"/>
        <v xml:space="preserve">MBIS5022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4"/>
        <v/>
      </c>
      <c r="N506" s="20" t="str">
        <f t="shared" si="45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6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3"/>
        <v xml:space="preserve">MBIS5022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4"/>
        <v/>
      </c>
      <c r="N507" s="20" t="str">
        <f t="shared" si="45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6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3"/>
        <v xml:space="preserve">MBIS5022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4"/>
        <v/>
      </c>
      <c r="N508" s="20" t="str">
        <f t="shared" si="45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6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3"/>
        <v xml:space="preserve">MBIS5022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4"/>
        <v/>
      </c>
      <c r="N509" s="20" t="str">
        <f t="shared" si="45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6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3"/>
        <v xml:space="preserve">MBIS5022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4"/>
        <v/>
      </c>
      <c r="N510" s="20" t="str">
        <f t="shared" si="45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6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3"/>
        <v xml:space="preserve">MBIS5022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4"/>
        <v/>
      </c>
      <c r="N511" s="20" t="str">
        <f t="shared" si="45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6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3"/>
        <v xml:space="preserve">MBIS5022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4"/>
        <v/>
      </c>
      <c r="N512" s="20" t="str">
        <f t="shared" si="45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6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3"/>
        <v xml:space="preserve">MBIS5022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4"/>
        <v/>
      </c>
      <c r="N513" s="20" t="str">
        <f t="shared" si="45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6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3"/>
        <v xml:space="preserve">MBIS5022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4"/>
        <v/>
      </c>
      <c r="N514" s="20" t="str">
        <f t="shared" si="45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6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3"/>
        <v xml:space="preserve">MBIS5022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4"/>
        <v/>
      </c>
      <c r="N515" s="20" t="str">
        <f t="shared" si="45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6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3"/>
        <v xml:space="preserve">MBIS5022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4"/>
        <v/>
      </c>
      <c r="N516" s="20" t="str">
        <f t="shared" si="45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6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3"/>
        <v xml:space="preserve">MBIS5022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4"/>
        <v/>
      </c>
      <c r="N517" s="20" t="str">
        <f t="shared" si="45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6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3"/>
        <v xml:space="preserve">MBIS5022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4"/>
        <v/>
      </c>
      <c r="N518" s="20" t="str">
        <f t="shared" si="45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6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3"/>
        <v xml:space="preserve">MBIS5022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4"/>
        <v/>
      </c>
      <c r="N519" s="20" t="str">
        <f t="shared" si="45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6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3"/>
        <v xml:space="preserve">MBIS5022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4"/>
        <v/>
      </c>
      <c r="N520" s="20" t="str">
        <f t="shared" si="45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6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3"/>
        <v xml:space="preserve">MBIS5022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4"/>
        <v/>
      </c>
      <c r="N521" s="20" t="str">
        <f t="shared" si="45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6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3"/>
        <v xml:space="preserve">MBIS5022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4"/>
        <v/>
      </c>
      <c r="N522" s="20" t="str">
        <f t="shared" si="45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6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3"/>
        <v xml:space="preserve">MBIS5022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4"/>
        <v/>
      </c>
      <c r="N523" s="20" t="str">
        <f t="shared" si="45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6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3"/>
        <v xml:space="preserve">MBIS5022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4"/>
        <v/>
      </c>
      <c r="N524" s="20" t="str">
        <f t="shared" si="45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6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3"/>
        <v xml:space="preserve">MBIS5022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4"/>
        <v/>
      </c>
      <c r="N525" s="20" t="str">
        <f t="shared" si="45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6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3"/>
        <v xml:space="preserve">MBIS5022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4"/>
        <v/>
      </c>
      <c r="N526" s="20" t="str">
        <f t="shared" si="45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6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3"/>
        <v xml:space="preserve">MBIS5022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4"/>
        <v/>
      </c>
      <c r="N527" s="20" t="str">
        <f t="shared" si="45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6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3"/>
        <v xml:space="preserve">MBIS5022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4"/>
        <v/>
      </c>
      <c r="N528" s="20" t="str">
        <f t="shared" si="45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6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3"/>
        <v xml:space="preserve">MBIS5022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4"/>
        <v/>
      </c>
      <c r="N529" s="20" t="str">
        <f t="shared" si="45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6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3"/>
        <v xml:space="preserve">MBIS5022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4"/>
        <v/>
      </c>
      <c r="N530" s="20" t="str">
        <f t="shared" si="45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6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3"/>
        <v xml:space="preserve">MBIS5022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4"/>
        <v/>
      </c>
      <c r="N531" s="20" t="str">
        <f t="shared" si="45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6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3"/>
        <v xml:space="preserve">MBIS5022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4"/>
        <v/>
      </c>
      <c r="N532" s="20" t="str">
        <f t="shared" si="45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6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ref="B533:B596" si="47">E$8&amp;" "&amp;G533</f>
        <v xml:space="preserve">MBIS5022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8">IF(G533="","",SUM(H533:L533))</f>
        <v/>
      </c>
      <c r="N533" s="20" t="str">
        <f t="shared" ref="N533:N596" si="49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50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7"/>
        <v xml:space="preserve">MBIS5022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8"/>
        <v/>
      </c>
      <c r="N534" s="20" t="str">
        <f t="shared" si="49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50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si="47"/>
        <v xml:space="preserve">MBIS5022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8"/>
        <v/>
      </c>
      <c r="N535" s="20" t="str">
        <f t="shared" si="49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50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7"/>
        <v xml:space="preserve">MBIS5022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8"/>
        <v/>
      </c>
      <c r="N536" s="20" t="str">
        <f t="shared" si="49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50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7"/>
        <v xml:space="preserve">MBIS5022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8"/>
        <v/>
      </c>
      <c r="N537" s="20" t="str">
        <f t="shared" si="49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50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7"/>
        <v xml:space="preserve">MBIS5022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8"/>
        <v/>
      </c>
      <c r="N538" s="20" t="str">
        <f t="shared" si="49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50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7"/>
        <v xml:space="preserve">MBIS5022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8"/>
        <v/>
      </c>
      <c r="N539" s="20" t="str">
        <f t="shared" si="49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50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7"/>
        <v xml:space="preserve">MBIS5022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8"/>
        <v/>
      </c>
      <c r="N540" s="20" t="str">
        <f t="shared" si="49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50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7"/>
        <v xml:space="preserve">MBIS5022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8"/>
        <v/>
      </c>
      <c r="N541" s="20" t="str">
        <f t="shared" si="49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50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7"/>
        <v xml:space="preserve">MBIS5022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8"/>
        <v/>
      </c>
      <c r="N542" s="20" t="str">
        <f t="shared" si="49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50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7"/>
        <v xml:space="preserve">MBIS5022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8"/>
        <v/>
      </c>
      <c r="N543" s="20" t="str">
        <f t="shared" si="49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50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7"/>
        <v xml:space="preserve">MBIS5022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8"/>
        <v/>
      </c>
      <c r="N544" s="20" t="str">
        <f t="shared" si="49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50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7"/>
        <v xml:space="preserve">MBIS5022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8"/>
        <v/>
      </c>
      <c r="N545" s="20" t="str">
        <f t="shared" si="49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50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7"/>
        <v xml:space="preserve">MBIS5022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8"/>
        <v/>
      </c>
      <c r="N546" s="20" t="str">
        <f t="shared" si="49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50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7"/>
        <v xml:space="preserve">MBIS5022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8"/>
        <v/>
      </c>
      <c r="N547" s="20" t="str">
        <f t="shared" si="49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50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7"/>
        <v xml:space="preserve">MBIS5022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8"/>
        <v/>
      </c>
      <c r="N548" s="20" t="str">
        <f t="shared" si="49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50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7"/>
        <v xml:space="preserve">MBIS5022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8"/>
        <v/>
      </c>
      <c r="N549" s="20" t="str">
        <f t="shared" si="49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50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7"/>
        <v xml:space="preserve">MBIS5022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8"/>
        <v/>
      </c>
      <c r="N550" s="20" t="str">
        <f t="shared" si="49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50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7"/>
        <v xml:space="preserve">MBIS5022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8"/>
        <v/>
      </c>
      <c r="N551" s="20" t="str">
        <f t="shared" si="49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50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7"/>
        <v xml:space="preserve">MBIS5022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8"/>
        <v/>
      </c>
      <c r="N552" s="20" t="str">
        <f t="shared" si="49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50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7"/>
        <v xml:space="preserve">MBIS5022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8"/>
        <v/>
      </c>
      <c r="N553" s="20" t="str">
        <f t="shared" si="49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50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7"/>
        <v xml:space="preserve">MBIS5022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8"/>
        <v/>
      </c>
      <c r="N554" s="20" t="str">
        <f t="shared" si="49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50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7"/>
        <v xml:space="preserve">MBIS5022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8"/>
        <v/>
      </c>
      <c r="N555" s="20" t="str">
        <f t="shared" si="49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50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7"/>
        <v xml:space="preserve">MBIS5022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8"/>
        <v/>
      </c>
      <c r="N556" s="20" t="str">
        <f t="shared" si="49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50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7"/>
        <v xml:space="preserve">MBIS5022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8"/>
        <v/>
      </c>
      <c r="N557" s="20" t="str">
        <f t="shared" si="49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50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7"/>
        <v xml:space="preserve">MBIS5022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8"/>
        <v/>
      </c>
      <c r="N558" s="20" t="str">
        <f t="shared" si="49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50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7"/>
        <v xml:space="preserve">MBIS5022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8"/>
        <v/>
      </c>
      <c r="N559" s="20" t="str">
        <f t="shared" si="49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50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7"/>
        <v xml:space="preserve">MBIS5022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8"/>
        <v/>
      </c>
      <c r="N560" s="20" t="str">
        <f t="shared" si="49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50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7"/>
        <v xml:space="preserve">MBIS5022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8"/>
        <v/>
      </c>
      <c r="N561" s="20" t="str">
        <f t="shared" si="49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50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7"/>
        <v xml:space="preserve">MBIS5022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8"/>
        <v/>
      </c>
      <c r="N562" s="20" t="str">
        <f t="shared" si="49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50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7"/>
        <v xml:space="preserve">MBIS5022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8"/>
        <v/>
      </c>
      <c r="N563" s="20" t="str">
        <f t="shared" si="49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50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7"/>
        <v xml:space="preserve">MBIS5022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8"/>
        <v/>
      </c>
      <c r="N564" s="20" t="str">
        <f t="shared" si="49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50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7"/>
        <v xml:space="preserve">MBIS5022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8"/>
        <v/>
      </c>
      <c r="N565" s="20" t="str">
        <f t="shared" si="49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50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7"/>
        <v xml:space="preserve">MBIS5022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8"/>
        <v/>
      </c>
      <c r="N566" s="20" t="str">
        <f t="shared" si="49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50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7"/>
        <v xml:space="preserve">MBIS5022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8"/>
        <v/>
      </c>
      <c r="N567" s="20" t="str">
        <f t="shared" si="49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50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7"/>
        <v xml:space="preserve">MBIS5022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8"/>
        <v/>
      </c>
      <c r="N568" s="20" t="str">
        <f t="shared" si="49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50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7"/>
        <v xml:space="preserve">MBIS5022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8"/>
        <v/>
      </c>
      <c r="N569" s="20" t="str">
        <f t="shared" si="49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50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7"/>
        <v xml:space="preserve">MBIS5022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8"/>
        <v/>
      </c>
      <c r="N570" s="20" t="str">
        <f t="shared" si="49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50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7"/>
        <v xml:space="preserve">MBIS5022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8"/>
        <v/>
      </c>
      <c r="N571" s="20" t="str">
        <f t="shared" si="49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50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7"/>
        <v xml:space="preserve">MBIS5022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8"/>
        <v/>
      </c>
      <c r="N572" s="20" t="str">
        <f t="shared" si="49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50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7"/>
        <v xml:space="preserve">MBIS5022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8"/>
        <v/>
      </c>
      <c r="N573" s="20" t="str">
        <f t="shared" si="49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50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7"/>
        <v xml:space="preserve">MBIS5022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8"/>
        <v/>
      </c>
      <c r="N574" s="20" t="str">
        <f t="shared" si="49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50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7"/>
        <v xml:space="preserve">MBIS5022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8"/>
        <v/>
      </c>
      <c r="N575" s="20" t="str">
        <f t="shared" si="49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50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7"/>
        <v xml:space="preserve">MBIS5022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8"/>
        <v/>
      </c>
      <c r="N576" s="20" t="str">
        <f t="shared" si="49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50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7"/>
        <v xml:space="preserve">MBIS5022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8"/>
        <v/>
      </c>
      <c r="N577" s="20" t="str">
        <f t="shared" si="49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50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7"/>
        <v xml:space="preserve">MBIS5022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8"/>
        <v/>
      </c>
      <c r="N578" s="20" t="str">
        <f t="shared" si="49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50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7"/>
        <v xml:space="preserve">MBIS5022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8"/>
        <v/>
      </c>
      <c r="N579" s="20" t="str">
        <f t="shared" si="49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50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7"/>
        <v xml:space="preserve">MBIS5022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8"/>
        <v/>
      </c>
      <c r="N580" s="20" t="str">
        <f t="shared" si="49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50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7"/>
        <v xml:space="preserve">MBIS5022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8"/>
        <v/>
      </c>
      <c r="N581" s="20" t="str">
        <f t="shared" si="49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50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7"/>
        <v xml:space="preserve">MBIS5022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8"/>
        <v/>
      </c>
      <c r="N582" s="20" t="str">
        <f t="shared" si="49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50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7"/>
        <v xml:space="preserve">MBIS5022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8"/>
        <v/>
      </c>
      <c r="N583" s="20" t="str">
        <f t="shared" si="49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50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7"/>
        <v xml:space="preserve">MBIS5022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8"/>
        <v/>
      </c>
      <c r="N584" s="20" t="str">
        <f t="shared" si="49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50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7"/>
        <v xml:space="preserve">MBIS5022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8"/>
        <v/>
      </c>
      <c r="N585" s="20" t="str">
        <f t="shared" si="49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50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7"/>
        <v xml:space="preserve">MBIS5022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8"/>
        <v/>
      </c>
      <c r="N586" s="20" t="str">
        <f t="shared" si="49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50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7"/>
        <v xml:space="preserve">MBIS5022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8"/>
        <v/>
      </c>
      <c r="N587" s="20" t="str">
        <f t="shared" si="49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50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7"/>
        <v xml:space="preserve">MBIS5022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8"/>
        <v/>
      </c>
      <c r="N588" s="20" t="str">
        <f t="shared" si="49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50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7"/>
        <v xml:space="preserve">MBIS5022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8"/>
        <v/>
      </c>
      <c r="N589" s="20" t="str">
        <f t="shared" si="49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50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7"/>
        <v xml:space="preserve">MBIS5022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8"/>
        <v/>
      </c>
      <c r="N590" s="20" t="str">
        <f t="shared" si="49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50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7"/>
        <v xml:space="preserve">MBIS5022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8"/>
        <v/>
      </c>
      <c r="N591" s="20" t="str">
        <f t="shared" si="49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50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7"/>
        <v xml:space="preserve">MBIS5022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8"/>
        <v/>
      </c>
      <c r="N592" s="20" t="str">
        <f t="shared" si="49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50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7"/>
        <v xml:space="preserve">MBIS5022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8"/>
        <v/>
      </c>
      <c r="N593" s="20" t="str">
        <f t="shared" si="49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50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7"/>
        <v xml:space="preserve">MBIS5022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8"/>
        <v/>
      </c>
      <c r="N594" s="20" t="str">
        <f t="shared" si="49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50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7"/>
        <v xml:space="preserve">MBIS5022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8"/>
        <v/>
      </c>
      <c r="N595" s="20" t="str">
        <f t="shared" si="49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50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7"/>
        <v xml:space="preserve">MBIS5022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8"/>
        <v/>
      </c>
      <c r="N596" s="20" t="str">
        <f t="shared" si="49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50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ref="B597:B660" si="51">E$8&amp;" "&amp;G597</f>
        <v xml:space="preserve">MBIS5022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2">IF(G597="","",SUM(H597:L597))</f>
        <v/>
      </c>
      <c r="N597" s="20" t="str">
        <f t="shared" ref="N597:N660" si="53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4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51"/>
        <v xml:space="preserve">MBIS5022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2"/>
        <v/>
      </c>
      <c r="N598" s="20" t="str">
        <f t="shared" si="53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4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si="51"/>
        <v xml:space="preserve">MBIS5022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2"/>
        <v/>
      </c>
      <c r="N599" s="20" t="str">
        <f t="shared" si="53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4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51"/>
        <v xml:space="preserve">MBIS5022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2"/>
        <v/>
      </c>
      <c r="N600" s="20" t="str">
        <f t="shared" si="53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4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51"/>
        <v xml:space="preserve">MBIS5022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2"/>
        <v/>
      </c>
      <c r="N601" s="20" t="str">
        <f t="shared" si="53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4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51"/>
        <v xml:space="preserve">MBIS5022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2"/>
        <v/>
      </c>
      <c r="N602" s="20" t="str">
        <f t="shared" si="53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4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51"/>
        <v xml:space="preserve">MBIS5022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2"/>
        <v/>
      </c>
      <c r="N603" s="20" t="str">
        <f t="shared" si="53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4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51"/>
        <v xml:space="preserve">MBIS5022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2"/>
        <v/>
      </c>
      <c r="N604" s="20" t="str">
        <f t="shared" si="53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4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51"/>
        <v xml:space="preserve">MBIS5022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2"/>
        <v/>
      </c>
      <c r="N605" s="20" t="str">
        <f t="shared" si="53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4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51"/>
        <v xml:space="preserve">MBIS5022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2"/>
        <v/>
      </c>
      <c r="N606" s="20" t="str">
        <f t="shared" si="53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4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51"/>
        <v xml:space="preserve">MBIS5022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2"/>
        <v/>
      </c>
      <c r="N607" s="20" t="str">
        <f t="shared" si="53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4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51"/>
        <v xml:space="preserve">MBIS5022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2"/>
        <v/>
      </c>
      <c r="N608" s="20" t="str">
        <f t="shared" si="53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4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51"/>
        <v xml:space="preserve">MBIS5022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2"/>
        <v/>
      </c>
      <c r="N609" s="20" t="str">
        <f t="shared" si="53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4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51"/>
        <v xml:space="preserve">MBIS5022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2"/>
        <v/>
      </c>
      <c r="N610" s="20" t="str">
        <f t="shared" si="53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4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51"/>
        <v xml:space="preserve">MBIS5022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2"/>
        <v/>
      </c>
      <c r="N611" s="20" t="str">
        <f t="shared" si="53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4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51"/>
        <v xml:space="preserve">MBIS5022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2"/>
        <v/>
      </c>
      <c r="N612" s="20" t="str">
        <f t="shared" si="53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4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51"/>
        <v xml:space="preserve">MBIS5022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2"/>
        <v/>
      </c>
      <c r="N613" s="20" t="str">
        <f t="shared" si="53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4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51"/>
        <v xml:space="preserve">MBIS5022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2"/>
        <v/>
      </c>
      <c r="N614" s="20" t="str">
        <f t="shared" si="53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4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51"/>
        <v xml:space="preserve">MBIS5022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2"/>
        <v/>
      </c>
      <c r="N615" s="20" t="str">
        <f t="shared" si="53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4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51"/>
        <v xml:space="preserve">MBIS5022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2"/>
        <v/>
      </c>
      <c r="N616" s="20" t="str">
        <f t="shared" si="53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4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51"/>
        <v xml:space="preserve">MBIS5022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2"/>
        <v/>
      </c>
      <c r="N617" s="20" t="str">
        <f t="shared" si="53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4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51"/>
        <v xml:space="preserve">MBIS5022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2"/>
        <v/>
      </c>
      <c r="N618" s="20" t="str">
        <f t="shared" si="53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4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51"/>
        <v xml:space="preserve">MBIS5022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2"/>
        <v/>
      </c>
      <c r="N619" s="20" t="str">
        <f t="shared" si="53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4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51"/>
        <v xml:space="preserve">MBIS5022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2"/>
        <v/>
      </c>
      <c r="N620" s="20" t="str">
        <f t="shared" si="53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4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51"/>
        <v xml:space="preserve">MBIS5022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2"/>
        <v/>
      </c>
      <c r="N621" s="20" t="str">
        <f t="shared" si="53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4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51"/>
        <v xml:space="preserve">MBIS5022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2"/>
        <v/>
      </c>
      <c r="N622" s="20" t="str">
        <f t="shared" si="53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4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51"/>
        <v xml:space="preserve">MBIS5022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2"/>
        <v/>
      </c>
      <c r="N623" s="20" t="str">
        <f t="shared" si="53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4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51"/>
        <v xml:space="preserve">MBIS5022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2"/>
        <v/>
      </c>
      <c r="N624" s="20" t="str">
        <f t="shared" si="53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4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51"/>
        <v xml:space="preserve">MBIS5022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2"/>
        <v/>
      </c>
      <c r="N625" s="20" t="str">
        <f t="shared" si="53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4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51"/>
        <v xml:space="preserve">MBIS5022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2"/>
        <v/>
      </c>
      <c r="N626" s="20" t="str">
        <f t="shared" si="53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4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51"/>
        <v xml:space="preserve">MBIS5022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2"/>
        <v/>
      </c>
      <c r="N627" s="20" t="str">
        <f t="shared" si="53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4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51"/>
        <v xml:space="preserve">MBIS5022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2"/>
        <v/>
      </c>
      <c r="N628" s="20" t="str">
        <f t="shared" si="53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4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51"/>
        <v xml:space="preserve">MBIS5022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2"/>
        <v/>
      </c>
      <c r="N629" s="20" t="str">
        <f t="shared" si="53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4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51"/>
        <v xml:space="preserve">MBIS5022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2"/>
        <v/>
      </c>
      <c r="N630" s="20" t="str">
        <f t="shared" si="53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4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51"/>
        <v xml:space="preserve">MBIS5022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2"/>
        <v/>
      </c>
      <c r="N631" s="20" t="str">
        <f t="shared" si="53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4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51"/>
        <v xml:space="preserve">MBIS5022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2"/>
        <v/>
      </c>
      <c r="N632" s="20" t="str">
        <f t="shared" si="53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4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51"/>
        <v xml:space="preserve">MBIS5022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2"/>
        <v/>
      </c>
      <c r="N633" s="20" t="str">
        <f t="shared" si="53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4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51"/>
        <v xml:space="preserve">MBIS5022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2"/>
        <v/>
      </c>
      <c r="N634" s="20" t="str">
        <f t="shared" si="53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4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51"/>
        <v xml:space="preserve">MBIS5022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2"/>
        <v/>
      </c>
      <c r="N635" s="20" t="str">
        <f t="shared" si="53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4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51"/>
        <v xml:space="preserve">MBIS5022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2"/>
        <v/>
      </c>
      <c r="N636" s="20" t="str">
        <f t="shared" si="53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4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51"/>
        <v xml:space="preserve">MBIS5022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2"/>
        <v/>
      </c>
      <c r="N637" s="20" t="str">
        <f t="shared" si="53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4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51"/>
        <v xml:space="preserve">MBIS5022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2"/>
        <v/>
      </c>
      <c r="N638" s="20" t="str">
        <f t="shared" si="53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4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51"/>
        <v xml:space="preserve">MBIS5022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2"/>
        <v/>
      </c>
      <c r="N639" s="20" t="str">
        <f t="shared" si="53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4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51"/>
        <v xml:space="preserve">MBIS5022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2"/>
        <v/>
      </c>
      <c r="N640" s="20" t="str">
        <f t="shared" si="53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4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51"/>
        <v xml:space="preserve">MBIS5022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2"/>
        <v/>
      </c>
      <c r="N641" s="20" t="str">
        <f t="shared" si="53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4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51"/>
        <v xml:space="preserve">MBIS5022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2"/>
        <v/>
      </c>
      <c r="N642" s="20" t="str">
        <f t="shared" si="53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4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51"/>
        <v xml:space="preserve">MBIS5022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2"/>
        <v/>
      </c>
      <c r="N643" s="20" t="str">
        <f t="shared" si="53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4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51"/>
        <v xml:space="preserve">MBIS5022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2"/>
        <v/>
      </c>
      <c r="N644" s="20" t="str">
        <f t="shared" si="53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4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51"/>
        <v xml:space="preserve">MBIS5022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2"/>
        <v/>
      </c>
      <c r="N645" s="20" t="str">
        <f t="shared" si="53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4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51"/>
        <v xml:space="preserve">MBIS5022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2"/>
        <v/>
      </c>
      <c r="N646" s="20" t="str">
        <f t="shared" si="53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4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51"/>
        <v xml:space="preserve">MBIS5022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2"/>
        <v/>
      </c>
      <c r="N647" s="20" t="str">
        <f t="shared" si="53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4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51"/>
        <v xml:space="preserve">MBIS5022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2"/>
        <v/>
      </c>
      <c r="N648" s="20" t="str">
        <f t="shared" si="53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4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51"/>
        <v xml:space="preserve">MBIS5022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2"/>
        <v/>
      </c>
      <c r="N649" s="20" t="str">
        <f t="shared" si="53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4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51"/>
        <v xml:space="preserve">MBIS5022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2"/>
        <v/>
      </c>
      <c r="N650" s="20" t="str">
        <f t="shared" si="53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4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51"/>
        <v xml:space="preserve">MBIS5022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2"/>
        <v/>
      </c>
      <c r="N651" s="20" t="str">
        <f t="shared" si="53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4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51"/>
        <v xml:space="preserve">MBIS5022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2"/>
        <v/>
      </c>
      <c r="N652" s="20" t="str">
        <f t="shared" si="53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4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51"/>
        <v xml:space="preserve">MBIS5022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2"/>
        <v/>
      </c>
      <c r="N653" s="20" t="str">
        <f t="shared" si="53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4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51"/>
        <v xml:space="preserve">MBIS5022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2"/>
        <v/>
      </c>
      <c r="N654" s="20" t="str">
        <f t="shared" si="53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4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51"/>
        <v xml:space="preserve">MBIS5022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2"/>
        <v/>
      </c>
      <c r="N655" s="20" t="str">
        <f t="shared" si="53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4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51"/>
        <v xml:space="preserve">MBIS5022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2"/>
        <v/>
      </c>
      <c r="N656" s="20" t="str">
        <f t="shared" si="53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4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51"/>
        <v xml:space="preserve">MBIS5022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2"/>
        <v/>
      </c>
      <c r="N657" s="20" t="str">
        <f t="shared" si="53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4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51"/>
        <v xml:space="preserve">MBIS5022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2"/>
        <v/>
      </c>
      <c r="N658" s="20" t="str">
        <f t="shared" si="53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4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51"/>
        <v xml:space="preserve">MBIS5022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2"/>
        <v/>
      </c>
      <c r="N659" s="20" t="str">
        <f t="shared" si="53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4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51"/>
        <v xml:space="preserve">MBIS5022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2"/>
        <v/>
      </c>
      <c r="N660" s="20" t="str">
        <f t="shared" si="53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4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ref="B661:B724" si="55">E$8&amp;" "&amp;G661</f>
        <v xml:space="preserve">MBIS5022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6">IF(G661="","",SUM(H661:L661))</f>
        <v/>
      </c>
      <c r="N661" s="20" t="str">
        <f t="shared" ref="N661:N724" si="57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8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55"/>
        <v xml:space="preserve">MBIS5022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6"/>
        <v/>
      </c>
      <c r="N662" s="20" t="str">
        <f t="shared" si="57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8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si="55"/>
        <v xml:space="preserve">MBIS5022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6"/>
        <v/>
      </c>
      <c r="N663" s="20" t="str">
        <f t="shared" si="57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8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5"/>
        <v xml:space="preserve">MBIS5022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6"/>
        <v/>
      </c>
      <c r="N664" s="20" t="str">
        <f t="shared" si="57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8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5"/>
        <v xml:space="preserve">MBIS5022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6"/>
        <v/>
      </c>
      <c r="N665" s="20" t="str">
        <f t="shared" si="57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8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5"/>
        <v xml:space="preserve">MBIS5022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6"/>
        <v/>
      </c>
      <c r="N666" s="20" t="str">
        <f t="shared" si="57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8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5"/>
        <v xml:space="preserve">MBIS5022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6"/>
        <v/>
      </c>
      <c r="N667" s="20" t="str">
        <f t="shared" si="57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8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5"/>
        <v xml:space="preserve">MBIS5022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6"/>
        <v/>
      </c>
      <c r="N668" s="20" t="str">
        <f t="shared" si="57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8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5"/>
        <v xml:space="preserve">MBIS5022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6"/>
        <v/>
      </c>
      <c r="N669" s="20" t="str">
        <f t="shared" si="57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8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5"/>
        <v xml:space="preserve">MBIS5022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6"/>
        <v/>
      </c>
      <c r="N670" s="20" t="str">
        <f t="shared" si="57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8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5"/>
        <v xml:space="preserve">MBIS5022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6"/>
        <v/>
      </c>
      <c r="N671" s="20" t="str">
        <f t="shared" si="57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8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5"/>
        <v xml:space="preserve">MBIS5022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6"/>
        <v/>
      </c>
      <c r="N672" s="20" t="str">
        <f t="shared" si="57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8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5"/>
        <v xml:space="preserve">MBIS5022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6"/>
        <v/>
      </c>
      <c r="N673" s="20" t="str">
        <f t="shared" si="57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8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5"/>
        <v xml:space="preserve">MBIS5022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6"/>
        <v/>
      </c>
      <c r="N674" s="20" t="str">
        <f t="shared" si="57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8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5"/>
        <v xml:space="preserve">MBIS5022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6"/>
        <v/>
      </c>
      <c r="N675" s="20" t="str">
        <f t="shared" si="57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8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5"/>
        <v xml:space="preserve">MBIS5022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6"/>
        <v/>
      </c>
      <c r="N676" s="20" t="str">
        <f t="shared" si="57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8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5"/>
        <v xml:space="preserve">MBIS5022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6"/>
        <v/>
      </c>
      <c r="N677" s="20" t="str">
        <f t="shared" si="57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8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5"/>
        <v xml:space="preserve">MBIS5022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6"/>
        <v/>
      </c>
      <c r="N678" s="20" t="str">
        <f t="shared" si="57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8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5"/>
        <v xml:space="preserve">MBIS5022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6"/>
        <v/>
      </c>
      <c r="N679" s="20" t="str">
        <f t="shared" si="57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8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5"/>
        <v xml:space="preserve">MBIS5022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6"/>
        <v/>
      </c>
      <c r="N680" s="20" t="str">
        <f t="shared" si="57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8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5"/>
        <v xml:space="preserve">MBIS5022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6"/>
        <v/>
      </c>
      <c r="N681" s="20" t="str">
        <f t="shared" si="57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8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5"/>
        <v xml:space="preserve">MBIS5022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6"/>
        <v/>
      </c>
      <c r="N682" s="20" t="str">
        <f t="shared" si="57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8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5"/>
        <v xml:space="preserve">MBIS5022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6"/>
        <v/>
      </c>
      <c r="N683" s="20" t="str">
        <f t="shared" si="57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8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5"/>
        <v xml:space="preserve">MBIS5022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6"/>
        <v/>
      </c>
      <c r="N684" s="20" t="str">
        <f t="shared" si="57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8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5"/>
        <v xml:space="preserve">MBIS5022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6"/>
        <v/>
      </c>
      <c r="N685" s="20" t="str">
        <f t="shared" si="57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8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5"/>
        <v xml:space="preserve">MBIS5022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6"/>
        <v/>
      </c>
      <c r="N686" s="20" t="str">
        <f t="shared" si="57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8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5"/>
        <v xml:space="preserve">MBIS5022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6"/>
        <v/>
      </c>
      <c r="N687" s="20" t="str">
        <f t="shared" si="57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8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5"/>
        <v xml:space="preserve">MBIS5022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6"/>
        <v/>
      </c>
      <c r="N688" s="20" t="str">
        <f t="shared" si="57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8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5"/>
        <v xml:space="preserve">MBIS5022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6"/>
        <v/>
      </c>
      <c r="N689" s="20" t="str">
        <f t="shared" si="57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8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5"/>
        <v xml:space="preserve">MBIS5022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6"/>
        <v/>
      </c>
      <c r="N690" s="20" t="str">
        <f t="shared" si="57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8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5"/>
        <v xml:space="preserve">MBIS5022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6"/>
        <v/>
      </c>
      <c r="N691" s="20" t="str">
        <f t="shared" si="57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8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5"/>
        <v xml:space="preserve">MBIS5022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6"/>
        <v/>
      </c>
      <c r="N692" s="20" t="str">
        <f t="shared" si="57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8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5"/>
        <v xml:space="preserve">MBIS5022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6"/>
        <v/>
      </c>
      <c r="N693" s="20" t="str">
        <f t="shared" si="57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8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5"/>
        <v xml:space="preserve">MBIS5022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6"/>
        <v/>
      </c>
      <c r="N694" s="20" t="str">
        <f t="shared" si="57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8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5"/>
        <v xml:space="preserve">MBIS5022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6"/>
        <v/>
      </c>
      <c r="N695" s="20" t="str">
        <f t="shared" si="57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8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5"/>
        <v xml:space="preserve">MBIS5022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6"/>
        <v/>
      </c>
      <c r="N696" s="20" t="str">
        <f t="shared" si="57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8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5"/>
        <v xml:space="preserve">MBIS5022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6"/>
        <v/>
      </c>
      <c r="N697" s="20" t="str">
        <f t="shared" si="57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8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5"/>
        <v xml:space="preserve">MBIS5022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6"/>
        <v/>
      </c>
      <c r="N698" s="20" t="str">
        <f t="shared" si="57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8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5"/>
        <v xml:space="preserve">MBIS5022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6"/>
        <v/>
      </c>
      <c r="N699" s="20" t="str">
        <f t="shared" si="57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8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5"/>
        <v xml:space="preserve">MBIS5022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6"/>
        <v/>
      </c>
      <c r="N700" s="20" t="str">
        <f t="shared" si="57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8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5"/>
        <v xml:space="preserve">MBIS5022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6"/>
        <v/>
      </c>
      <c r="N701" s="20" t="str">
        <f t="shared" si="57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5"/>
        <v xml:space="preserve">MBIS5022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6"/>
        <v/>
      </c>
      <c r="N702" s="20" t="str">
        <f t="shared" si="57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5"/>
        <v xml:space="preserve">MBIS5022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6"/>
        <v/>
      </c>
      <c r="N703" s="20" t="str">
        <f t="shared" si="57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5"/>
        <v xml:space="preserve">MBIS5022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6"/>
        <v/>
      </c>
      <c r="N704" s="20" t="str">
        <f t="shared" si="57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5"/>
        <v xml:space="preserve">MBIS5022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6"/>
        <v/>
      </c>
      <c r="N705" s="20" t="str">
        <f t="shared" si="57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5"/>
        <v xml:space="preserve">MBIS5022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6"/>
        <v/>
      </c>
      <c r="N706" s="20" t="str">
        <f t="shared" si="57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5"/>
        <v xml:space="preserve">MBIS5022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6"/>
        <v/>
      </c>
      <c r="N707" s="20" t="str">
        <f t="shared" si="57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5"/>
        <v xml:space="preserve">MBIS5022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6"/>
        <v/>
      </c>
      <c r="N708" s="20" t="str">
        <f t="shared" si="57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5"/>
        <v xml:space="preserve">MBIS5022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6"/>
        <v/>
      </c>
      <c r="N709" s="20" t="str">
        <f t="shared" si="57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5"/>
        <v xml:space="preserve">MBIS5022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6"/>
        <v/>
      </c>
      <c r="N710" s="20" t="str">
        <f t="shared" si="57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5"/>
        <v xml:space="preserve">MBIS5022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6"/>
        <v/>
      </c>
      <c r="N711" s="20" t="str">
        <f t="shared" si="57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5"/>
        <v xml:space="preserve">MBIS5022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6"/>
        <v/>
      </c>
      <c r="N712" s="20" t="str">
        <f t="shared" si="57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5"/>
        <v xml:space="preserve">MBIS5022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6"/>
        <v/>
      </c>
      <c r="N713" s="20" t="str">
        <f t="shared" si="57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5"/>
        <v xml:space="preserve">MBIS5022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6"/>
        <v/>
      </c>
      <c r="N714" s="20" t="str">
        <f t="shared" si="57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5"/>
        <v xml:space="preserve">MBIS5022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6"/>
        <v/>
      </c>
      <c r="N715" s="20" t="str">
        <f t="shared" si="57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5"/>
        <v xml:space="preserve">MBIS5022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6"/>
        <v/>
      </c>
      <c r="N716" s="20" t="str">
        <f t="shared" si="57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5"/>
        <v xml:space="preserve">MBIS5022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6"/>
        <v/>
      </c>
      <c r="N717" s="20" t="str">
        <f t="shared" si="57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5"/>
        <v xml:space="preserve">MBIS5022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6"/>
        <v/>
      </c>
      <c r="N718" s="20" t="str">
        <f t="shared" si="57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5"/>
        <v xml:space="preserve">MBIS5022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6"/>
        <v/>
      </c>
      <c r="N719" s="20" t="str">
        <f t="shared" si="57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5"/>
        <v xml:space="preserve">MBIS5022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6"/>
        <v/>
      </c>
      <c r="N720" s="20" t="str">
        <f t="shared" si="57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5"/>
        <v xml:space="preserve">MBIS5022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6"/>
        <v/>
      </c>
      <c r="N721" s="20" t="str">
        <f t="shared" si="57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5"/>
        <v xml:space="preserve">MBIS5022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6"/>
        <v/>
      </c>
      <c r="N722" s="20" t="str">
        <f t="shared" si="57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5"/>
        <v xml:space="preserve">MBIS5022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6"/>
        <v/>
      </c>
      <c r="N723" s="20" t="str">
        <f t="shared" si="57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5"/>
        <v xml:space="preserve">MBIS5022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6"/>
        <v/>
      </c>
      <c r="N724" s="20" t="str">
        <f t="shared" si="57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ref="B725:B788" si="59">E$8&amp;" "&amp;G725</f>
        <v xml:space="preserve">MBIS5022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60">IF(G725="","",SUM(H725:L725))</f>
        <v/>
      </c>
      <c r="N725" s="20" t="str">
        <f t="shared" ref="N725:N788" si="61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9"/>
        <v xml:space="preserve">MBIS5022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60"/>
        <v/>
      </c>
      <c r="N726" s="20" t="str">
        <f t="shared" si="61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si="59"/>
        <v xml:space="preserve">MBIS5022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60"/>
        <v/>
      </c>
      <c r="N727" s="20" t="str">
        <f t="shared" si="61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9"/>
        <v xml:space="preserve">MBIS5022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60"/>
        <v/>
      </c>
      <c r="N728" s="20" t="str">
        <f t="shared" si="61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9"/>
        <v xml:space="preserve">MBIS5022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60"/>
        <v/>
      </c>
      <c r="N729" s="20" t="str">
        <f t="shared" si="61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9"/>
        <v xml:space="preserve">MBIS5022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60"/>
        <v/>
      </c>
      <c r="N730" s="20" t="str">
        <f t="shared" si="61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9"/>
        <v xml:space="preserve">MBIS5022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60"/>
        <v/>
      </c>
      <c r="N731" s="20" t="str">
        <f t="shared" si="61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9"/>
        <v xml:space="preserve">MBIS5022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60"/>
        <v/>
      </c>
      <c r="N732" s="20" t="str">
        <f t="shared" si="61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9"/>
        <v xml:space="preserve">MBIS5022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60"/>
        <v/>
      </c>
      <c r="N733" s="20" t="str">
        <f t="shared" si="61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9"/>
        <v xml:space="preserve">MBIS5022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60"/>
        <v/>
      </c>
      <c r="N734" s="20" t="str">
        <f t="shared" si="61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9"/>
        <v xml:space="preserve">MBIS5022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60"/>
        <v/>
      </c>
      <c r="N735" s="20" t="str">
        <f t="shared" si="61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9"/>
        <v xml:space="preserve">MBIS5022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60"/>
        <v/>
      </c>
      <c r="N736" s="20" t="str">
        <f t="shared" si="61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9"/>
        <v xml:space="preserve">MBIS5022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60"/>
        <v/>
      </c>
      <c r="N737" s="20" t="str">
        <f t="shared" si="61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9"/>
        <v xml:space="preserve">MBIS5022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60"/>
        <v/>
      </c>
      <c r="N738" s="20" t="str">
        <f t="shared" si="61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9"/>
        <v xml:space="preserve">MBIS5022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60"/>
        <v/>
      </c>
      <c r="N739" s="20" t="str">
        <f t="shared" si="61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9"/>
        <v xml:space="preserve">MBIS5022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60"/>
        <v/>
      </c>
      <c r="N740" s="20" t="str">
        <f t="shared" si="61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9"/>
        <v xml:space="preserve">MBIS5022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60"/>
        <v/>
      </c>
      <c r="N741" s="20" t="str">
        <f t="shared" si="61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9"/>
        <v xml:space="preserve">MBIS5022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60"/>
        <v/>
      </c>
      <c r="N742" s="20" t="str">
        <f t="shared" si="61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9"/>
        <v xml:space="preserve">MBIS5022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60"/>
        <v/>
      </c>
      <c r="N743" s="20" t="str">
        <f t="shared" si="61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9"/>
        <v xml:space="preserve">MBIS5022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60"/>
        <v/>
      </c>
      <c r="N744" s="20" t="str">
        <f t="shared" si="61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9"/>
        <v xml:space="preserve">MBIS5022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60"/>
        <v/>
      </c>
      <c r="N745" s="20" t="str">
        <f t="shared" si="61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9"/>
        <v xml:space="preserve">MBIS5022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60"/>
        <v/>
      </c>
      <c r="N746" s="20" t="str">
        <f t="shared" si="61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9"/>
        <v xml:space="preserve">MBIS5022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60"/>
        <v/>
      </c>
      <c r="N747" s="20" t="str">
        <f t="shared" si="61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9"/>
        <v xml:space="preserve">MBIS5022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60"/>
        <v/>
      </c>
      <c r="N748" s="20" t="str">
        <f t="shared" si="61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9"/>
        <v xml:space="preserve">MBIS5022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60"/>
        <v/>
      </c>
      <c r="N749" s="20" t="str">
        <f t="shared" si="61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9"/>
        <v xml:space="preserve">MBIS5022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60"/>
        <v/>
      </c>
      <c r="N750" s="20" t="str">
        <f t="shared" si="61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9"/>
        <v xml:space="preserve">MBIS5022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60"/>
        <v/>
      </c>
      <c r="N751" s="20" t="str">
        <f t="shared" si="61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9"/>
        <v xml:space="preserve">MBIS5022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60"/>
        <v/>
      </c>
      <c r="N752" s="20" t="str">
        <f t="shared" si="61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9"/>
        <v xml:space="preserve">MBIS5022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60"/>
        <v/>
      </c>
      <c r="N753" s="20" t="str">
        <f t="shared" si="61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9"/>
        <v xml:space="preserve">MBIS5022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60"/>
        <v/>
      </c>
      <c r="N754" s="20" t="str">
        <f t="shared" si="61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9"/>
        <v xml:space="preserve">MBIS5022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60"/>
        <v/>
      </c>
      <c r="N755" s="20" t="str">
        <f t="shared" si="61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9"/>
        <v xml:space="preserve">MBIS5022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60"/>
        <v/>
      </c>
      <c r="N756" s="20" t="str">
        <f t="shared" si="61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9"/>
        <v xml:space="preserve">MBIS5022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60"/>
        <v/>
      </c>
      <c r="N757" s="20" t="str">
        <f t="shared" si="61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9"/>
        <v xml:space="preserve">MBIS5022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60"/>
        <v/>
      </c>
      <c r="N758" s="20" t="str">
        <f t="shared" si="61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9"/>
        <v xml:space="preserve">MBIS5022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60"/>
        <v/>
      </c>
      <c r="N759" s="20" t="str">
        <f t="shared" si="61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9"/>
        <v xml:space="preserve">MBIS5022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60"/>
        <v/>
      </c>
      <c r="N760" s="20" t="str">
        <f t="shared" si="61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9"/>
        <v xml:space="preserve">MBIS5022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60"/>
        <v/>
      </c>
      <c r="N761" s="20" t="str">
        <f t="shared" si="61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9"/>
        <v xml:space="preserve">MBIS5022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60"/>
        <v/>
      </c>
      <c r="N762" s="20" t="str">
        <f t="shared" si="61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9"/>
        <v xml:space="preserve">MBIS5022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60"/>
        <v/>
      </c>
      <c r="N763" s="20" t="str">
        <f t="shared" si="61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9"/>
        <v xml:space="preserve">MBIS5022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60"/>
        <v/>
      </c>
      <c r="N764" s="20" t="str">
        <f t="shared" si="61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9"/>
        <v xml:space="preserve">MBIS5022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60"/>
        <v/>
      </c>
      <c r="N765" s="20" t="str">
        <f t="shared" si="61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9"/>
        <v xml:space="preserve">MBIS5022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60"/>
        <v/>
      </c>
      <c r="N766" s="20" t="str">
        <f t="shared" si="61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9"/>
        <v xml:space="preserve">MBIS5022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60"/>
        <v/>
      </c>
      <c r="N767" s="20" t="str">
        <f t="shared" si="61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9"/>
        <v xml:space="preserve">MBIS5022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60"/>
        <v/>
      </c>
      <c r="N768" s="20" t="str">
        <f t="shared" si="61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9"/>
        <v xml:space="preserve">MBIS5022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60"/>
        <v/>
      </c>
      <c r="N769" s="20" t="str">
        <f t="shared" si="61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9"/>
        <v xml:space="preserve">MBIS5022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60"/>
        <v/>
      </c>
      <c r="N770" s="20" t="str">
        <f t="shared" si="61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9"/>
        <v xml:space="preserve">MBIS5022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60"/>
        <v/>
      </c>
      <c r="N771" s="20" t="str">
        <f t="shared" si="61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9"/>
        <v xml:space="preserve">MBIS5022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60"/>
        <v/>
      </c>
      <c r="N772" s="20" t="str">
        <f t="shared" si="61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9"/>
        <v xml:space="preserve">MBIS5022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60"/>
        <v/>
      </c>
      <c r="N773" s="20" t="str">
        <f t="shared" si="61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9"/>
        <v xml:space="preserve">MBIS5022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60"/>
        <v/>
      </c>
      <c r="N774" s="20" t="str">
        <f t="shared" si="61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9"/>
        <v xml:space="preserve">MBIS5022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60"/>
        <v/>
      </c>
      <c r="N775" s="20" t="str">
        <f t="shared" si="61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9"/>
        <v xml:space="preserve">MBIS5022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60"/>
        <v/>
      </c>
      <c r="N776" s="20" t="str">
        <f t="shared" si="61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9"/>
        <v xml:space="preserve">MBIS5022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60"/>
        <v/>
      </c>
      <c r="N777" s="20" t="str">
        <f t="shared" si="61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9"/>
        <v xml:space="preserve">MBIS5022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60"/>
        <v/>
      </c>
      <c r="N778" s="20" t="str">
        <f t="shared" si="61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9"/>
        <v xml:space="preserve">MBIS5022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60"/>
        <v/>
      </c>
      <c r="N779" s="20" t="str">
        <f t="shared" si="61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9"/>
        <v xml:space="preserve">MBIS5022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60"/>
        <v/>
      </c>
      <c r="N780" s="20" t="str">
        <f t="shared" si="61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9"/>
        <v xml:space="preserve">MBIS5022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60"/>
        <v/>
      </c>
      <c r="N781" s="20" t="str">
        <f t="shared" si="61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9"/>
        <v xml:space="preserve">MBIS5022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60"/>
        <v/>
      </c>
      <c r="N782" s="20" t="str">
        <f t="shared" si="61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9"/>
        <v xml:space="preserve">MBIS5022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60"/>
        <v/>
      </c>
      <c r="N783" s="20" t="str">
        <f t="shared" si="61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9"/>
        <v xml:space="preserve">MBIS5022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60"/>
        <v/>
      </c>
      <c r="N784" s="20" t="str">
        <f t="shared" si="61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9"/>
        <v xml:space="preserve">MBIS5022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60"/>
        <v/>
      </c>
      <c r="N785" s="20" t="str">
        <f t="shared" si="61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9"/>
        <v xml:space="preserve">MBIS5022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60"/>
        <v/>
      </c>
      <c r="N786" s="20" t="str">
        <f t="shared" si="61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9"/>
        <v xml:space="preserve">MBIS5022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60"/>
        <v/>
      </c>
      <c r="N787" s="20" t="str">
        <f t="shared" si="61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9"/>
        <v xml:space="preserve">MBIS5022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60"/>
        <v/>
      </c>
      <c r="N788" s="20" t="str">
        <f t="shared" si="61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ref="B789:B820" si="62">E$8&amp;" "&amp;G789</f>
        <v xml:space="preserve">MBIS5022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3">IF(G789="","",SUM(H789:L789))</f>
        <v/>
      </c>
      <c r="N789" s="20" t="str">
        <f t="shared" ref="N789:N820" si="64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62"/>
        <v xml:space="preserve">MBIS5022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3"/>
        <v/>
      </c>
      <c r="N790" s="20" t="str">
        <f t="shared" si="64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si="62"/>
        <v xml:space="preserve">MBIS5022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3"/>
        <v/>
      </c>
      <c r="N791" s="20" t="str">
        <f t="shared" si="64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62"/>
        <v xml:space="preserve">MBIS5022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3"/>
        <v/>
      </c>
      <c r="N792" s="20" t="str">
        <f t="shared" si="64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62"/>
        <v xml:space="preserve">MBIS5022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3"/>
        <v/>
      </c>
      <c r="N793" s="20" t="str">
        <f t="shared" si="64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62"/>
        <v xml:space="preserve">MBIS5022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3"/>
        <v/>
      </c>
      <c r="N794" s="20" t="str">
        <f t="shared" si="64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62"/>
        <v xml:space="preserve">MBIS5022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3"/>
        <v/>
      </c>
      <c r="N795" s="20" t="str">
        <f t="shared" si="64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62"/>
        <v xml:space="preserve">MBIS5022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3"/>
        <v/>
      </c>
      <c r="N796" s="20" t="str">
        <f t="shared" si="64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62"/>
        <v xml:space="preserve">MBIS5022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3"/>
        <v/>
      </c>
      <c r="N797" s="20" t="str">
        <f t="shared" si="64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62"/>
        <v xml:space="preserve">MBIS5022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3"/>
        <v/>
      </c>
      <c r="N798" s="20" t="str">
        <f t="shared" si="64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62"/>
        <v xml:space="preserve">MBIS5022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3"/>
        <v/>
      </c>
      <c r="N799" s="20" t="str">
        <f t="shared" si="64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62"/>
        <v xml:space="preserve">MBIS5022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3"/>
        <v/>
      </c>
      <c r="N800" s="20" t="str">
        <f t="shared" si="64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62"/>
        <v xml:space="preserve">MBIS5022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3"/>
        <v/>
      </c>
      <c r="N801" s="20" t="str">
        <f t="shared" si="64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62"/>
        <v xml:space="preserve">MBIS5022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3"/>
        <v/>
      </c>
      <c r="N802" s="20" t="str">
        <f t="shared" si="64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62"/>
        <v xml:space="preserve">MBIS5022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3"/>
        <v/>
      </c>
      <c r="N803" s="20" t="str">
        <f t="shared" si="64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62"/>
        <v xml:space="preserve">MBIS5022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3"/>
        <v/>
      </c>
      <c r="N804" s="20" t="str">
        <f t="shared" si="64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62"/>
        <v xml:space="preserve">MBIS5022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3"/>
        <v/>
      </c>
      <c r="N805" s="20" t="str">
        <f t="shared" si="64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62"/>
        <v xml:space="preserve">MBIS5022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3"/>
        <v/>
      </c>
      <c r="N806" s="20" t="str">
        <f t="shared" si="64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62"/>
        <v xml:space="preserve">MBIS5022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3"/>
        <v/>
      </c>
      <c r="N807" s="20" t="str">
        <f t="shared" si="64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62"/>
        <v xml:space="preserve">MBIS5022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3"/>
        <v/>
      </c>
      <c r="N808" s="20" t="str">
        <f t="shared" si="64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62"/>
        <v xml:space="preserve">MBIS5022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3"/>
        <v/>
      </c>
      <c r="N809" s="20" t="str">
        <f t="shared" si="64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62"/>
        <v xml:space="preserve">MBIS5022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3"/>
        <v/>
      </c>
      <c r="N810" s="20" t="str">
        <f t="shared" si="64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62"/>
        <v xml:space="preserve">MBIS5022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3"/>
        <v/>
      </c>
      <c r="N811" s="20" t="str">
        <f t="shared" si="64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62"/>
        <v xml:space="preserve">MBIS5022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3"/>
        <v/>
      </c>
      <c r="N812" s="20" t="str">
        <f t="shared" si="64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62"/>
        <v xml:space="preserve">MBIS5022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3"/>
        <v/>
      </c>
      <c r="N813" s="20" t="str">
        <f t="shared" si="64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62"/>
        <v xml:space="preserve">MBIS5022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3"/>
        <v/>
      </c>
      <c r="N814" s="20" t="str">
        <f t="shared" si="64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62"/>
        <v xml:space="preserve">MBIS5022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3"/>
        <v/>
      </c>
      <c r="N815" s="20" t="str">
        <f t="shared" si="64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62"/>
        <v xml:space="preserve">MBIS5022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3"/>
        <v/>
      </c>
      <c r="N816" s="20" t="str">
        <f t="shared" si="64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62"/>
        <v xml:space="preserve">MBIS5022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3"/>
        <v/>
      </c>
      <c r="N817" s="20" t="str">
        <f t="shared" si="64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62"/>
        <v xml:space="preserve">MBIS5022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3"/>
        <v/>
      </c>
      <c r="N818" s="20" t="str">
        <f t="shared" si="64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62"/>
        <v xml:space="preserve">MBIS5022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3"/>
        <v/>
      </c>
      <c r="N819" s="20" t="str">
        <f t="shared" si="64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62"/>
        <v xml:space="preserve">MBIS5022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3"/>
        <v/>
      </c>
      <c r="N820" s="20" t="str">
        <f t="shared" si="64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>
    <sortState ref="C23:R820">
      <sortCondition ref="N22:N820"/>
    </sortState>
  </autoFilter>
  <sortState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1"/>
  <sheetViews>
    <sheetView topLeftCell="A9" zoomScale="80" zoomScaleNormal="80" workbookViewId="0">
      <selection activeCell="I62" sqref="I62"/>
    </sheetView>
  </sheetViews>
  <sheetFormatPr defaultColWidth="10.77734375" defaultRowHeight="14.4" x14ac:dyDescent="0.3"/>
  <cols>
    <col min="1" max="2" width="1.6640625" style="28" customWidth="1"/>
    <col min="3" max="3" width="13.33203125" style="28" customWidth="1"/>
    <col min="4" max="5" width="10.77734375" style="28"/>
    <col min="6" max="10" width="7.77734375" style="28" customWidth="1"/>
    <col min="11" max="11" width="3.6640625" style="28" customWidth="1"/>
    <col min="12" max="13" width="10.77734375" style="28"/>
    <col min="14" max="18" width="7.77734375" style="28" customWidth="1"/>
    <col min="19" max="19" width="3.33203125" style="28" customWidth="1"/>
    <col min="20" max="21" width="10.77734375" style="28"/>
    <col min="22" max="26" width="7.77734375" style="28" customWidth="1"/>
    <col min="27" max="16384" width="10.77734375" style="28"/>
  </cols>
  <sheetData>
    <row r="1" spans="1:26" ht="6" customHeight="1" x14ac:dyDescent="0.3">
      <c r="A1" s="9" t="s">
        <v>296</v>
      </c>
    </row>
    <row r="2" spans="1:26" ht="7.05" customHeight="1" x14ac:dyDescent="0.3">
      <c r="A2" s="35" t="s">
        <v>297</v>
      </c>
    </row>
    <row r="3" spans="1:26" x14ac:dyDescent="0.3">
      <c r="A3" s="35" t="s">
        <v>587</v>
      </c>
      <c r="C3" s="27" t="str">
        <f>MBIS5022!C2</f>
        <v>Purpose: Grade Book</v>
      </c>
    </row>
    <row r="4" spans="1:26" x14ac:dyDescent="0.3">
      <c r="A4" s="35" t="s">
        <v>588</v>
      </c>
      <c r="C4" s="28" t="str">
        <f>MBIS5022!C3</f>
        <v>Source: Moodle Grade Book</v>
      </c>
      <c r="O4" s="45" t="s">
        <v>336</v>
      </c>
    </row>
    <row r="5" spans="1:26" x14ac:dyDescent="0.3">
      <c r="A5" s="35" t="s">
        <v>589</v>
      </c>
      <c r="C5" s="28" t="str">
        <f>MBIS5022!C4</f>
        <v>Capacity: for 800 students</v>
      </c>
      <c r="O5" s="45" t="s">
        <v>337</v>
      </c>
    </row>
    <row r="6" spans="1:26" x14ac:dyDescent="0.3">
      <c r="A6" s="35" t="s">
        <v>590</v>
      </c>
      <c r="O6" s="45" t="s">
        <v>361</v>
      </c>
    </row>
    <row r="7" spans="1:26" ht="15" thickBot="1" x14ac:dyDescent="0.35">
      <c r="A7" s="35" t="s">
        <v>591</v>
      </c>
      <c r="C7" s="55" t="str">
        <f>MBIS5022!C7</f>
        <v>Term</v>
      </c>
      <c r="D7" s="56" t="str">
        <f>MBIS5022!E7</f>
        <v>2025-S1</v>
      </c>
      <c r="E7" s="57"/>
      <c r="F7" s="57"/>
      <c r="G7" s="57"/>
      <c r="O7" s="45"/>
    </row>
    <row r="8" spans="1:26" ht="15" customHeight="1" thickBot="1" x14ac:dyDescent="0.35">
      <c r="A8" s="35" t="s">
        <v>592</v>
      </c>
      <c r="C8" s="55" t="str">
        <f>MBIS5022!C8</f>
        <v>Unit Code</v>
      </c>
      <c r="D8" s="58" t="str">
        <f>MBIS5022!E8</f>
        <v>MBIS5022</v>
      </c>
      <c r="E8" s="59"/>
      <c r="F8" s="59"/>
      <c r="G8" s="59"/>
      <c r="T8" s="166" t="s">
        <v>338</v>
      </c>
      <c r="U8" s="167" t="s">
        <v>588</v>
      </c>
      <c r="V8" s="167"/>
    </row>
    <row r="9" spans="1:26" ht="15" customHeight="1" thickBot="1" x14ac:dyDescent="0.35">
      <c r="A9" s="35" t="s">
        <v>593</v>
      </c>
      <c r="C9" s="60" t="str">
        <f>MBIS5022!C9</f>
        <v>Unit Name</v>
      </c>
      <c r="D9" s="58" t="str">
        <f>MBIS5022!E9</f>
        <v>Computer Networks and Security</v>
      </c>
      <c r="E9" s="59"/>
      <c r="F9" s="59"/>
      <c r="G9" s="59"/>
      <c r="T9" s="166"/>
      <c r="U9" s="167"/>
      <c r="V9" s="167"/>
    </row>
    <row r="10" spans="1:26" ht="15" customHeight="1" thickBot="1" x14ac:dyDescent="0.35">
      <c r="A10" s="35" t="s">
        <v>594</v>
      </c>
      <c r="C10" s="60" t="str">
        <f>MBIS5022!C10</f>
        <v>Discipline</v>
      </c>
      <c r="D10" s="58" t="str">
        <f>MBIS5022!E10</f>
        <v>ISY</v>
      </c>
      <c r="E10" s="59"/>
      <c r="F10" s="59"/>
      <c r="G10" s="59"/>
      <c r="L10" s="168" t="s">
        <v>338</v>
      </c>
      <c r="M10" s="170" t="s">
        <v>588</v>
      </c>
      <c r="N10" s="170"/>
      <c r="T10" s="166" t="s">
        <v>339</v>
      </c>
      <c r="U10" s="167" t="s">
        <v>686</v>
      </c>
      <c r="V10" s="167"/>
    </row>
    <row r="11" spans="1:26" ht="15" customHeight="1" thickBot="1" x14ac:dyDescent="0.35">
      <c r="C11" s="60" t="str">
        <f>MBIS5022!C11</f>
        <v>No. of Students</v>
      </c>
      <c r="D11" s="58">
        <f>MBIS5022!E11</f>
        <v>8</v>
      </c>
      <c r="E11" s="59"/>
      <c r="F11" s="59"/>
      <c r="G11" s="59"/>
      <c r="L11" s="169"/>
      <c r="M11" s="171"/>
      <c r="N11" s="171"/>
      <c r="T11" s="166"/>
      <c r="U11" s="167"/>
      <c r="V11" s="167"/>
    </row>
    <row r="13" spans="1:26" ht="7.05" customHeight="1" thickBot="1" x14ac:dyDescent="0.35"/>
    <row r="14" spans="1:26" ht="7.05" customHeight="1" x14ac:dyDescent="0.3">
      <c r="D14" s="153" t="str">
        <f>CONCATENATE("Term ",$D$7)</f>
        <v>Term 2025-S1</v>
      </c>
      <c r="E14" s="154"/>
      <c r="F14" s="154"/>
      <c r="G14" s="154"/>
      <c r="H14" s="154"/>
      <c r="I14" s="154"/>
      <c r="J14" s="159"/>
      <c r="L14" s="153" t="str">
        <f>CONCATENATE("Term ",$D$7,": ",$M$10)</f>
        <v>Term 2025-S1: B4</v>
      </c>
      <c r="M14" s="154"/>
      <c r="N14" s="154"/>
      <c r="O14" s="154"/>
      <c r="P14" s="154"/>
      <c r="Q14" s="154"/>
      <c r="R14" s="159"/>
      <c r="T14" s="153" t="str">
        <f>CONCATENATE("Term ",$D$7,": ", $U$8," - ",$U$10)</f>
        <v>Term 2025-S1: B4 - M. AL-Zobbi</v>
      </c>
      <c r="U14" s="154"/>
      <c r="V14" s="154"/>
      <c r="W14" s="154"/>
      <c r="X14" s="154"/>
      <c r="Y14" s="154"/>
      <c r="Z14" s="159"/>
    </row>
    <row r="15" spans="1:26" ht="7.05" customHeight="1" x14ac:dyDescent="0.3">
      <c r="D15" s="155"/>
      <c r="E15" s="156"/>
      <c r="F15" s="156"/>
      <c r="G15" s="156"/>
      <c r="H15" s="156"/>
      <c r="I15" s="156"/>
      <c r="J15" s="160"/>
      <c r="L15" s="155"/>
      <c r="M15" s="156"/>
      <c r="N15" s="156"/>
      <c r="O15" s="156"/>
      <c r="P15" s="156"/>
      <c r="Q15" s="156"/>
      <c r="R15" s="160"/>
      <c r="T15" s="155"/>
      <c r="U15" s="156"/>
      <c r="V15" s="156"/>
      <c r="W15" s="156"/>
      <c r="X15" s="156"/>
      <c r="Y15" s="156"/>
      <c r="Z15" s="160"/>
    </row>
    <row r="16" spans="1:26" ht="7.05" customHeight="1" x14ac:dyDescent="0.3">
      <c r="D16" s="155"/>
      <c r="E16" s="156"/>
      <c r="F16" s="156"/>
      <c r="G16" s="156"/>
      <c r="H16" s="156"/>
      <c r="I16" s="156"/>
      <c r="J16" s="160"/>
      <c r="L16" s="155"/>
      <c r="M16" s="156"/>
      <c r="N16" s="156"/>
      <c r="O16" s="156"/>
      <c r="P16" s="156"/>
      <c r="Q16" s="156"/>
      <c r="R16" s="160"/>
      <c r="T16" s="155"/>
      <c r="U16" s="156"/>
      <c r="V16" s="156"/>
      <c r="W16" s="156"/>
      <c r="X16" s="156"/>
      <c r="Y16" s="156"/>
      <c r="Z16" s="160"/>
    </row>
    <row r="17" spans="4:26" ht="6" customHeight="1" thickBot="1" x14ac:dyDescent="0.35">
      <c r="D17" s="157"/>
      <c r="E17" s="158"/>
      <c r="F17" s="158"/>
      <c r="G17" s="158"/>
      <c r="H17" s="158"/>
      <c r="I17" s="158"/>
      <c r="J17" s="161"/>
      <c r="L17" s="157"/>
      <c r="M17" s="158"/>
      <c r="N17" s="158"/>
      <c r="O17" s="158"/>
      <c r="P17" s="158"/>
      <c r="Q17" s="158"/>
      <c r="R17" s="161"/>
      <c r="T17" s="157"/>
      <c r="U17" s="158"/>
      <c r="V17" s="158"/>
      <c r="W17" s="158"/>
      <c r="X17" s="158"/>
      <c r="Y17" s="158"/>
      <c r="Z17" s="161"/>
    </row>
    <row r="18" spans="4:26" ht="15" thickBot="1" x14ac:dyDescent="0.35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35">
      <c r="D19" s="107" t="s">
        <v>302</v>
      </c>
      <c r="E19" s="113">
        <f>$D$11</f>
        <v>8</v>
      </c>
      <c r="F19" s="104">
        <f>MBIS5022!$H$21</f>
        <v>0.3</v>
      </c>
      <c r="G19" s="104">
        <f>MBIS5022!$I$21</f>
        <v>0.3</v>
      </c>
      <c r="H19" s="104">
        <f>MBIS5022!$J$21</f>
        <v>0.4</v>
      </c>
      <c r="I19" s="104">
        <f>MBIS5022!$K$21</f>
        <v>0</v>
      </c>
      <c r="J19" s="104">
        <f>MBIS5022!$L$21</f>
        <v>0</v>
      </c>
      <c r="L19" s="107" t="s">
        <v>302</v>
      </c>
      <c r="M19" s="113">
        <f>COUNTIF(MBIS5022!$C$23:$C$820,$M$10)</f>
        <v>8</v>
      </c>
      <c r="N19" s="104">
        <f>MBIS5022!$H$21</f>
        <v>0.3</v>
      </c>
      <c r="O19" s="104">
        <f>MBIS5022!$I$21</f>
        <v>0.3</v>
      </c>
      <c r="P19" s="104">
        <f>MBIS5022!$J$21</f>
        <v>0.4</v>
      </c>
      <c r="Q19" s="104">
        <f>MBIS5022!$K$21</f>
        <v>0</v>
      </c>
      <c r="R19" s="104">
        <f>MBIS5022!$L$21</f>
        <v>0</v>
      </c>
      <c r="T19" s="107" t="s">
        <v>302</v>
      </c>
      <c r="U19" s="113">
        <f>COUNTIFS(MBIS5022!$C$23:$C$820,$U$8, MBIS5022!$D$23:$D$820,$U$10)</f>
        <v>0</v>
      </c>
      <c r="V19" s="104">
        <f>MBIS5022!$H$21</f>
        <v>0.3</v>
      </c>
      <c r="W19" s="104">
        <f>MBIS5022!$I$21</f>
        <v>0.3</v>
      </c>
      <c r="X19" s="104">
        <f>MBIS5022!$J$21</f>
        <v>0.4</v>
      </c>
      <c r="Y19" s="104">
        <f>MBIS5022!$K$21</f>
        <v>0</v>
      </c>
      <c r="Z19" s="104">
        <f>MBIS5022!$L$21</f>
        <v>0</v>
      </c>
    </row>
    <row r="20" spans="4:26" ht="15" thickBot="1" x14ac:dyDescent="0.35">
      <c r="D20" s="107" t="s">
        <v>288</v>
      </c>
      <c r="E20" s="107"/>
      <c r="F20" s="108">
        <f>AVERAGEA(MBIS5022!$H$23:$H$820)</f>
        <v>24.8125</v>
      </c>
      <c r="G20" s="108">
        <f>AVERAGEA(MBIS5022!$I$23:$I$820)</f>
        <v>18.75</v>
      </c>
      <c r="H20" s="108">
        <f>AVERAGEA(MBIS5022!$J$23:$J$820)</f>
        <v>24</v>
      </c>
      <c r="I20" s="108" t="e">
        <f>AVERAGEA(MBIS5022!$K$23:$K$820)</f>
        <v>#DIV/0!</v>
      </c>
      <c r="J20" s="108" t="e">
        <f>AVERAGEA(MBIS5022!$L$23:$L$820)</f>
        <v>#DIV/0!</v>
      </c>
      <c r="L20" s="107" t="s">
        <v>288</v>
      </c>
      <c r="M20" s="107"/>
      <c r="N20" s="108">
        <f>SUMIF(MBIS5022!$C$23:$C$820,$M$10,MBIS5022!$H$23:$H$820)/$M$19</f>
        <v>24.8125</v>
      </c>
      <c r="O20" s="108">
        <f>SUMIF(MBIS5022!$C$23:$C$820,$M$10,MBIS5022!$I$23:$I$820)/$M$19</f>
        <v>18.75</v>
      </c>
      <c r="P20" s="108">
        <f>SUMIF(MBIS5022!$C$23:$C$820,$M$10,MBIS5022!$J$23:$J$820)/$M$19</f>
        <v>24</v>
      </c>
      <c r="Q20" s="108">
        <f>SUMIF(MBIS5022!$C$23:$C$820,$M$10,MBIS5022!$K$23:$K$820)/$M$19</f>
        <v>0</v>
      </c>
      <c r="R20" s="108">
        <f>SUMIF(MBIS5022!$C$23:$C$820,$M$10,MBIS5022!$L$23:$L$820)/$M$19</f>
        <v>0</v>
      </c>
      <c r="T20" s="107" t="s">
        <v>288</v>
      </c>
      <c r="U20" s="107"/>
      <c r="V20" s="108" t="e">
        <f>SUMIFS(MBIS5022!$H$23:$H$820,MBIS5022!$D$23:$D$820,$U$10,MBIS5022!$C$23:$C$820,$U$8)/$U$19</f>
        <v>#DIV/0!</v>
      </c>
      <c r="W20" s="108" t="e">
        <f>SUMIFS(MBIS5022!$I$23:$I$820,MBIS5022!$D$23:$D$820,$U$10,MBIS5022!$C$23:$C$820,$U$8)/$U$19</f>
        <v>#DIV/0!</v>
      </c>
      <c r="X20" s="108" t="e">
        <f>SUMIFS(MBIS5022!$J$23:$J$820,MBIS5022!$D$23:$D$820,$U$10,MBIS5022!$C$23:$C$820,$U$8)/$U$19</f>
        <v>#DIV/0!</v>
      </c>
      <c r="Y20" s="108" t="e">
        <f>SUMIFS(MBIS5022!$K$23:$K$820,MBIS5022!$D$23:$D$820,$U$10,MBIS5022!$C$23:$C$820,$U$8)/$U$19</f>
        <v>#DIV/0!</v>
      </c>
      <c r="Z20" s="108" t="e">
        <f>SUMIFS(MBIS5022!$L$23:$L$820,MBIS5022!$D$23:$D$820,$U$10,MBIS5022!$C$23:$C$820,$U$8)/$U$19</f>
        <v>#DIV/0!</v>
      </c>
    </row>
    <row r="21" spans="4:26" ht="15" thickBot="1" x14ac:dyDescent="0.35">
      <c r="D21" s="107" t="s">
        <v>289</v>
      </c>
      <c r="E21" s="107"/>
      <c r="F21" s="109">
        <f>F20/F19/100</f>
        <v>0.82708333333333339</v>
      </c>
      <c r="G21" s="109">
        <f>G20/G19/100</f>
        <v>0.625</v>
      </c>
      <c r="H21" s="109">
        <f>H20/H19/100</f>
        <v>0.6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0.82708333333333339</v>
      </c>
      <c r="O21" s="109">
        <f>O20/O19/100</f>
        <v>0.625</v>
      </c>
      <c r="P21" s="109">
        <f>P20/P19/100</f>
        <v>0.6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7.95" hidden="1" customHeight="1" x14ac:dyDescent="0.3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35">
      <c r="D23" s="152" t="s">
        <v>290</v>
      </c>
      <c r="E23" s="152"/>
      <c r="F23" s="110">
        <f>COUNTIF(MBIS5022!$H$23:$H$820,"DNS")</f>
        <v>0</v>
      </c>
      <c r="G23" s="110">
        <f>COUNTIF(MBIS5022!$I$23:$I$820,"DNS")</f>
        <v>0</v>
      </c>
      <c r="H23" s="110">
        <f>COUNTIF(MBIS5022!$J$23:$J$820,"DNS")</f>
        <v>0</v>
      </c>
      <c r="I23" s="110">
        <f>COUNTIF(MBIS5022!$K$23:$K$820,"DNS")</f>
        <v>0</v>
      </c>
      <c r="J23" s="110">
        <f>COUNTIF(MBIS5022!$L$23:$L$820,"DNS")</f>
        <v>0</v>
      </c>
      <c r="L23" s="152" t="s">
        <v>290</v>
      </c>
      <c r="M23" s="152"/>
      <c r="N23" s="110">
        <f>COUNTIFS(MBIS5022!$H$23:$H$820,"DNS",MBIS5022!$C$23:$C$820,$M$10)</f>
        <v>0</v>
      </c>
      <c r="O23" s="110">
        <f>COUNTIFS(MBIS5022!$I$23:$I$820,"DNS",MBIS5022!$C$23:$C$820,$M$10)</f>
        <v>0</v>
      </c>
      <c r="P23" s="110">
        <f>COUNTIFS(MBIS5022!$J$23:$J$820,"DNS",MBIS5022!$C$23:$C$820,$M$10)</f>
        <v>0</v>
      </c>
      <c r="Q23" s="110">
        <f>COUNTIFS(MBIS5022!$K$23:$K$820,"DNS",MBIS5022!$C$23:$C$820,$M$10)</f>
        <v>0</v>
      </c>
      <c r="R23" s="110">
        <f>COUNTIFS(MBIS5022!$L$23:$L$820,"DNS",MBIS5022!$C$23:$C$820,$M$10)</f>
        <v>0</v>
      </c>
      <c r="T23" s="152" t="s">
        <v>290</v>
      </c>
      <c r="U23" s="152"/>
      <c r="V23" s="110">
        <f>COUNTIFS(MBIS5022!$H$23:$H$820,"DNS",MBIS5022!$D$23:$D$820,$U$10,MBIS5022!$C$23:$C$820,$U$8)</f>
        <v>0</v>
      </c>
      <c r="W23" s="110">
        <f>COUNTIFS(MBIS5022!$I$23:$I$820,"DNS",MBIS5022!$D$23:$D$820,$U$10,MBIS5022!$C$23:$C$820,$U$8)</f>
        <v>0</v>
      </c>
      <c r="X23" s="110">
        <f>COUNTIFS(MBIS5022!$J$23:$J$820,"DNS",MBIS5022!$D$23:$D$820,$U$10,MBIS5022!$C$23:$C$820,$U$8)</f>
        <v>0</v>
      </c>
      <c r="Y23" s="110">
        <f>COUNTIFS(MBIS5022!$K$23:$K$820,"DNS",MBIS5022!$D$23:$D$820,$U$10,MBIS5022!$C$23:$C$820,$U$8)</f>
        <v>0</v>
      </c>
      <c r="Z23" s="110">
        <f>COUNTIFS(MBIS5022!$L$23:$L$820,"DNS",MBIS5022!$D$23:$D$820,$U$10,MBIS5022!$C$23:$C$820,$U$8)</f>
        <v>0</v>
      </c>
    </row>
    <row r="24" spans="4:26" ht="15" thickBot="1" x14ac:dyDescent="0.35">
      <c r="D24" s="152" t="s">
        <v>291</v>
      </c>
      <c r="E24" s="152"/>
      <c r="F24" s="111">
        <f>F23/$D$11</f>
        <v>0</v>
      </c>
      <c r="G24" s="111">
        <f>G23/$D$11</f>
        <v>0</v>
      </c>
      <c r="H24" s="111">
        <f>H23/$D$11</f>
        <v>0</v>
      </c>
      <c r="I24" s="111">
        <f>I23/$D$11</f>
        <v>0</v>
      </c>
      <c r="J24" s="111">
        <f>J23/$D$11</f>
        <v>0</v>
      </c>
      <c r="L24" s="152" t="s">
        <v>291</v>
      </c>
      <c r="M24" s="152"/>
      <c r="N24" s="111">
        <f>N23/$M$19</f>
        <v>0</v>
      </c>
      <c r="O24" s="111">
        <f>O23/$M$19</f>
        <v>0</v>
      </c>
      <c r="P24" s="111">
        <f>P23/$M$19</f>
        <v>0</v>
      </c>
      <c r="Q24" s="111">
        <f>Q23/$M$19</f>
        <v>0</v>
      </c>
      <c r="R24" s="111">
        <f>R23/$M$19</f>
        <v>0</v>
      </c>
      <c r="T24" s="152" t="s">
        <v>291</v>
      </c>
      <c r="U24" s="152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.05" hidden="1" customHeight="1" x14ac:dyDescent="0.3">
      <c r="D25" s="103"/>
      <c r="E25" s="103"/>
      <c r="F25" s="112">
        <f>F19*100/2</f>
        <v>15</v>
      </c>
      <c r="G25" s="112">
        <f>G19*100/2</f>
        <v>15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15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15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35">
      <c r="D26" s="152" t="s">
        <v>292</v>
      </c>
      <c r="E26" s="152"/>
      <c r="F26" s="110">
        <f>COUNTIF(MBIS5022!$H$23:$H$820,"&lt;"&amp;F25)</f>
        <v>0</v>
      </c>
      <c r="G26" s="110">
        <f>COUNTIF(MBIS5022!$I$23:$I$820,"&lt;"&amp;G25)</f>
        <v>1</v>
      </c>
      <c r="H26" s="110">
        <f>COUNTIF(MBIS5022!$J$23:$J$820,"&lt;"&amp;H25)</f>
        <v>0</v>
      </c>
      <c r="I26" s="110">
        <f>COUNTIF(MBIS5022!$K$23:$K$820,"&lt;"&amp;I25)</f>
        <v>0</v>
      </c>
      <c r="J26" s="110">
        <f>COUNTIF(MBIS5022!$L$23:$L$820,"&lt;"&amp;J25)</f>
        <v>0</v>
      </c>
      <c r="L26" s="152" t="s">
        <v>292</v>
      </c>
      <c r="M26" s="152"/>
      <c r="N26" s="110">
        <f>COUNTIFS(MBIS5022!$H$23:$H$820,"&lt;"&amp;N25,MBIS5022!$C$23:$C$820,$M$10)</f>
        <v>0</v>
      </c>
      <c r="O26" s="110">
        <f>COUNTIFS(MBIS5022!$I$23:$I$820,"&lt;"&amp;O25,MBIS5022!$C$23:$C$820,$M$10)</f>
        <v>1</v>
      </c>
      <c r="P26" s="110">
        <f>COUNTIFS(MBIS5022!$J$23:$J$820,"&lt;"&amp;P25,MBIS5022!$C$23:$C$820,$M$10)</f>
        <v>0</v>
      </c>
      <c r="Q26" s="110">
        <f>COUNTIFS(MBIS5022!$K$23:$K$820,"&lt;"&amp;Q25,MBIS5022!$C$23:$C$820,$M$10)</f>
        <v>0</v>
      </c>
      <c r="R26" s="110">
        <f>COUNTIFS(MBIS5022!$L$23:$L$820,"&lt;"&amp;R25,MBIS5022!$C$23:$C$820,$M$10)</f>
        <v>0</v>
      </c>
      <c r="T26" s="152" t="s">
        <v>292</v>
      </c>
      <c r="U26" s="152"/>
      <c r="V26" s="110">
        <f>COUNTIFS(MBIS5022!$H$23:$H$820,"&lt;"&amp;V25,MBIS5022!$D$23:$D$820,$U$10,MBIS5022!$C$23:$C$820,$U$8)</f>
        <v>0</v>
      </c>
      <c r="W26" s="110">
        <f>COUNTIFS(MBIS5022!$I$23:$I$820,"&lt;"&amp;W25,MBIS5022!$D$23:$D$820,$U$10,MBIS5022!$C$23:$C$820,$U$8)</f>
        <v>0</v>
      </c>
      <c r="X26" s="110">
        <f>COUNTIFS(MBIS5022!$J$23:$J$820,"&lt;"&amp;X25,MBIS5022!$D$23:$D$820,$U$10,MBIS5022!$C$23:$C$820,$U$8)</f>
        <v>0</v>
      </c>
      <c r="Y26" s="110">
        <f>COUNTIFS(MBIS5022!$K$23:$K$820,"&lt;"&amp;Y25,MBIS5022!$D$23:$D$820,$U$10,MBIS5022!$C$23:$C$820,$U$8)</f>
        <v>0</v>
      </c>
      <c r="Z26" s="110">
        <f>COUNTIFS(MBIS5022!$L$23:$L$820,"&lt;"&amp;Z25,MBIS5022!$D$23:$D$820,$U$10,MBIS5022!$C$23:$C$820,$U$8)</f>
        <v>0</v>
      </c>
    </row>
    <row r="27" spans="4:26" ht="15" thickBot="1" x14ac:dyDescent="0.35">
      <c r="D27" s="152" t="s">
        <v>293</v>
      </c>
      <c r="E27" s="152"/>
      <c r="F27" s="111">
        <f>F26/$D$11</f>
        <v>0</v>
      </c>
      <c r="G27" s="111">
        <f>G26/$D$11</f>
        <v>0.125</v>
      </c>
      <c r="H27" s="111">
        <f>H26/$D$11</f>
        <v>0</v>
      </c>
      <c r="I27" s="111">
        <f>I26/$D$11</f>
        <v>0</v>
      </c>
      <c r="J27" s="111">
        <f>J26/$D$11</f>
        <v>0</v>
      </c>
      <c r="L27" s="152" t="s">
        <v>293</v>
      </c>
      <c r="M27" s="152"/>
      <c r="N27" s="111">
        <f>N26/$M$19</f>
        <v>0</v>
      </c>
      <c r="O27" s="111">
        <f>O26/$M$19</f>
        <v>0.125</v>
      </c>
      <c r="P27" s="111">
        <f>P26/$M$19</f>
        <v>0</v>
      </c>
      <c r="Q27" s="111">
        <f>Q26/$M$19</f>
        <v>0</v>
      </c>
      <c r="R27" s="111">
        <f>R26/$M$19</f>
        <v>0</v>
      </c>
      <c r="T27" s="152" t="s">
        <v>293</v>
      </c>
      <c r="U27" s="152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.05" hidden="1" customHeight="1" thickBot="1" x14ac:dyDescent="0.35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.05" customHeight="1" thickBot="1" x14ac:dyDescent="0.35">
      <c r="D29" s="162" t="s">
        <v>677</v>
      </c>
      <c r="E29" s="162"/>
      <c r="F29" s="162"/>
      <c r="G29" s="162"/>
      <c r="H29" s="163"/>
      <c r="I29" s="164"/>
      <c r="J29" s="165"/>
      <c r="L29" s="162" t="s">
        <v>677</v>
      </c>
      <c r="M29" s="162"/>
      <c r="N29" s="162"/>
      <c r="O29" s="162"/>
      <c r="P29" s="163"/>
      <c r="Q29" s="164"/>
      <c r="R29" s="165"/>
      <c r="T29" s="162" t="s">
        <v>677</v>
      </c>
      <c r="U29" s="162"/>
      <c r="V29" s="162"/>
      <c r="W29" s="162"/>
      <c r="X29" s="163"/>
      <c r="Y29" s="164"/>
      <c r="Z29" s="165"/>
    </row>
    <row r="30" spans="4:26" ht="15" customHeight="1" thickBot="1" x14ac:dyDescent="0.35">
      <c r="D30" s="107" t="s">
        <v>288</v>
      </c>
      <c r="E30" s="107"/>
      <c r="F30" s="108">
        <f>SUMIF(MBIS5022!$M$23:$M$820,"&gt;=15",MBIS5022!$H$23:$H$820)/COUNTIF(MBIS5022!$M$23:$M$820,"&gt;=15")</f>
        <v>24.8125</v>
      </c>
      <c r="G30" s="108">
        <f>SUMIF(MBIS5022!$M$23:$M$820,"&gt;=15",MBIS5022!$I$23:$I$820)/COUNTIF(MBIS5022!$M$23:$M$820,"&gt;=15")</f>
        <v>18.75</v>
      </c>
      <c r="H30" s="108">
        <f>SUMIF(MBIS5022!$M$23:$M$820,"&gt;=15",MBIS5022!$J$23:$J$820)/COUNTIF(MBIS5022!$M$23:$M$820,"&gt;=15")</f>
        <v>24</v>
      </c>
      <c r="I30" s="108">
        <f>SUMIF(MBIS5022!$M$23:$M$820,"&gt;=15",MBIS5022!$K$23:$K$820)/COUNTIF(MBIS5022!$M$23:$M$820,"&gt;=15")</f>
        <v>0</v>
      </c>
      <c r="J30" s="108">
        <f>SUMIF(MBIS5022!$M$23:$M$820,"&gt;=15",MBIS5022!$L$23:$L$820)/COUNTIF(MBIS5022!$M$23:$M$820,"&gt;=15")</f>
        <v>0</v>
      </c>
      <c r="L30" s="107" t="s">
        <v>288</v>
      </c>
      <c r="M30" s="107"/>
      <c r="N30" s="108">
        <f>SUMIFS(MBIS5022!$H$23:$H$820,MBIS5022!$M$23:$M$820,"&gt;=15",MBIS5022!$C$23:$C$820,$M$10)/COUNTIFS(MBIS5022!$M$23:$M$820,"&gt;=15",MBIS5022!$C$23:$C$820,$M$10)</f>
        <v>24.8125</v>
      </c>
      <c r="O30" s="108">
        <f>SUMIFS(MBIS5022!$I$23:$I$820,MBIS5022!$M$23:$M$820,"&gt;=15",MBIS5022!$C$23:$C$820,$M$10)/COUNTIFS(MBIS5022!$M$23:$M$820,"&gt;=15",MBIS5022!$C$23:$C$820,$M$10)</f>
        <v>18.75</v>
      </c>
      <c r="P30" s="108">
        <f>SUMIFS(MBIS5022!$J$23:$J$820,MBIS5022!$M$23:$M$820,"&gt;=15",MBIS5022!$C$23:$C$820,$M$10)/COUNTIFS(MBIS5022!$M$23:$M$820,"&gt;=15",MBIS5022!$C$23:$C$820,$M$10)</f>
        <v>24</v>
      </c>
      <c r="Q30" s="108">
        <f>SUMIFS(MBIS5022!$K$23:$K$820,MBIS5022!$M$23:$M$820,"&gt;=15",MBIS5022!$C$23:$C$820,$M$10)/COUNTIFS(MBIS5022!$M$23:$M$820,"&gt;=15",MBIS5022!$C$23:$C$820,$M$10)</f>
        <v>0</v>
      </c>
      <c r="R30" s="108">
        <f>SUMIFS(MBIS5022!$L$23:$L$820,MBIS5022!$M$23:$M$820,"&gt;=15",MBIS5022!$C$23:$C$820,$M$10)/COUNTIFS(MBIS5022!$M$23:$M$820,"&gt;=15",MBIS5022!$C$23:$C$820,$M$10)</f>
        <v>0</v>
      </c>
      <c r="T30" s="107" t="s">
        <v>288</v>
      </c>
      <c r="U30" s="107"/>
      <c r="V30" s="108" t="e">
        <f>SUMIFS(MBIS5022!$H$23:$H$820,MBIS5022!$M$23:$M$820,"&gt;=15",MBIS5022!$D$23:$D$820,$U$10,MBIS5022!$C$23:$C$820,$U$8)/COUNTIFS(MBIS5022!$M$23:$M$820,"&gt;=15",MBIS5022!$D$23:$D$820,$U$10,MBIS5022!$C$23:$C$820,$U$8)</f>
        <v>#DIV/0!</v>
      </c>
      <c r="W30" s="108" t="e">
        <f>SUMIFS(MBIS5022!$I$23:$I$820,MBIS5022!$M$23:$M$820,"&gt;=15",MBIS5022!$D$23:$D$820,$U$10,MBIS5022!$C$23:$C$820,$U$8)/COUNTIFS(MBIS5022!$M$23:$M$820,"&gt;=15",MBIS5022!$D$23:$D$820,$U$10,MBIS5022!$C$23:$C$820,$U$8)</f>
        <v>#DIV/0!</v>
      </c>
      <c r="X30" s="108" t="e">
        <f>SUMIFS(MBIS5022!$J$23:$J$820,MBIS5022!$M$23:$M$820,"&gt;=15",MBIS5022!$D$23:$D$820,$U$10,MBIS5022!$C$23:$C$820,$U$8)/COUNTIFS(MBIS5022!$M$23:$M$820,"&gt;=15",MBIS5022!$D$23:$D$820,$U$10,MBIS5022!$C$23:$C$820,$U$8)</f>
        <v>#DIV/0!</v>
      </c>
      <c r="Y30" s="108" t="e">
        <f>SUMIFS(MBIS5022!$K$23:$K$820,MBIS5022!$M$23:$M$820,"&gt;=15",MBIS5022!$D$23:$D$820,$U$10,MBIS5022!$C$23:$C$820,$U$8)/COUNTIFS(MBIS5022!$M$23:$M$820,"&gt;=15",MBIS5022!$D$23:$D$820,$U$10,MBIS5022!$C$23:$C$820,$U$8)</f>
        <v>#DIV/0!</v>
      </c>
      <c r="Z30" s="108" t="e">
        <f>SUMIFS(MBIS5022!$L$23:$L$820,MBIS5022!$M$23:$M$820,"&gt;=15",MBIS5022!$D$23:$D$820,$U$10,MBIS5022!$C$23:$C$820,$U$8)/COUNTIFS(MBIS5022!$M$23:$M$820,"&gt;=15",MBIS5022!$D$23:$D$820,$U$10,MBIS5022!$C$23:$C$820,$U$8)</f>
        <v>#DIV/0!</v>
      </c>
    </row>
    <row r="31" spans="4:26" ht="15" thickBot="1" x14ac:dyDescent="0.35">
      <c r="D31" s="107" t="s">
        <v>289</v>
      </c>
      <c r="E31" s="107"/>
      <c r="F31" s="109">
        <f>F30/F19/100</f>
        <v>0.82708333333333339</v>
      </c>
      <c r="G31" s="109">
        <f>G30/G19/100</f>
        <v>0.625</v>
      </c>
      <c r="H31" s="109">
        <f>H30/H19/100</f>
        <v>0.6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0.82708333333333339</v>
      </c>
      <c r="O31" s="109">
        <f>O30/O19/100</f>
        <v>0.625</v>
      </c>
      <c r="P31" s="109">
        <f>P30/P19/100</f>
        <v>0.6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.05" hidden="1" customHeight="1" x14ac:dyDescent="0.3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35">
      <c r="D33" s="152" t="s">
        <v>290</v>
      </c>
      <c r="E33" s="152"/>
      <c r="F33" s="110">
        <f>COUNTIFS(MBIS5022!$H$23:$H$820,"DNS",MBIS5022!$M$23:$M$820,"&gt;=15")</f>
        <v>0</v>
      </c>
      <c r="G33" s="110">
        <f>COUNTIFS(MBIS5022!$I$23:$I$820,"DNS",MBIS5022!$M$23:$M$820,"&gt;=15")</f>
        <v>0</v>
      </c>
      <c r="H33" s="110">
        <f>COUNTIFS(MBIS5022!$J$23:$J$820,"DNS",MBIS5022!$M$23:$M$820,"&gt;=15")</f>
        <v>0</v>
      </c>
      <c r="I33" s="110">
        <f>COUNTIFS(MBIS5022!$K$23:$K$820,"DNS",MBIS5022!$M$23:$M$820,"&gt;=15")</f>
        <v>0</v>
      </c>
      <c r="J33" s="110">
        <f>COUNTIFS(MBIS5022!$L$23:$L$820,"DNS",MBIS5022!$M$23:$M$820,"&gt;=15")</f>
        <v>0</v>
      </c>
      <c r="L33" s="152" t="s">
        <v>290</v>
      </c>
      <c r="M33" s="152"/>
      <c r="N33" s="110">
        <f>COUNTIFS(MBIS5022!$H$23:$H$820,"DNS",MBIS5022!$M$23:$M$820,"&gt;=15",MBIS5022!$C$23:$C$820,$M$10)</f>
        <v>0</v>
      </c>
      <c r="O33" s="110">
        <f>COUNTIFS(MBIS5022!$I$23:$I$820,"DNS",MBIS5022!$M$23:$M$820,"&gt;=15",MBIS5022!$C$23:$C$820,$M$10)</f>
        <v>0</v>
      </c>
      <c r="P33" s="110">
        <f>COUNTIFS(MBIS5022!$J$23:$J$820,"DNS",MBIS5022!$M$23:$M$820,"&gt;=15",MBIS5022!$C$23:$C$820,$M$10)</f>
        <v>0</v>
      </c>
      <c r="Q33" s="110">
        <f>COUNTIFS(MBIS5022!$K$23:$K$820,"DNS",MBIS5022!$M$23:$M$820,"&gt;=15",MBIS5022!$C$23:$C$820,$M$10)</f>
        <v>0</v>
      </c>
      <c r="R33" s="110">
        <f>COUNTIFS(MBIS5022!$L$23:$L$820,"DNS",MBIS5022!$M$23:$M$820,"&gt;=15",MBIS5022!$C$23:$C$820,$M$10)</f>
        <v>0</v>
      </c>
      <c r="T33" s="152" t="s">
        <v>290</v>
      </c>
      <c r="U33" s="152"/>
      <c r="V33" s="110">
        <f>COUNTIFS(MBIS5022!$H$23:$H$820,"DNS",MBIS5022!$M$23:$M$820,"&gt;=15",MBIS5022!$D$23:$D$820,$U$10,MBIS5022!$C$23:$C$820,$U$8)</f>
        <v>0</v>
      </c>
      <c r="W33" s="110">
        <f>COUNTIFS(MBIS5022!$I$23:$I$820,"DNS",MBIS5022!$M$23:$M$820,"&gt;=15",MBIS5022!$D$23:$D$820,$U$10,MBIS5022!$C$23:$C$820,$U$8)</f>
        <v>0</v>
      </c>
      <c r="X33" s="110">
        <f>COUNTIFS(MBIS5022!$J$23:$J$820,"DNS",MBIS5022!$M$23:$M$820,"&gt;=15",MBIS5022!$D$23:$D$820,$U$10,MBIS5022!$C$23:$C$820,$U$8)</f>
        <v>0</v>
      </c>
      <c r="Y33" s="110">
        <f>COUNTIFS(MBIS5022!$K$23:$K$820,"DNS",MBIS5022!$M$23:$M$820,"&gt;=15",MBIS5022!$D$23:$D$820,$U$10,MBIS5022!$C$23:$C$820,$U$8)</f>
        <v>0</v>
      </c>
      <c r="Z33" s="110">
        <f>COUNTIFS(MBIS5022!$L$23:$L$820,"DNS",MBIS5022!$M$23:$M$820,"&gt;=15",MBIS5022!$D$23:$D$820,$U$10,MBIS5022!$C$23:$C$820,$U$8)</f>
        <v>0</v>
      </c>
    </row>
    <row r="34" spans="4:26" ht="15" thickBot="1" x14ac:dyDescent="0.35">
      <c r="D34" s="152" t="s">
        <v>291</v>
      </c>
      <c r="E34" s="152"/>
      <c r="F34" s="111">
        <f>F33/$D$11</f>
        <v>0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52" t="s">
        <v>291</v>
      </c>
      <c r="M34" s="152"/>
      <c r="N34" s="111">
        <f>N33/$M$19</f>
        <v>0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52" t="s">
        <v>291</v>
      </c>
      <c r="U34" s="152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.05" hidden="1" customHeight="1" x14ac:dyDescent="0.3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35">
      <c r="D36" s="152" t="s">
        <v>292</v>
      </c>
      <c r="E36" s="152"/>
      <c r="F36" s="110">
        <f>COUNTIFS(MBIS5022!$H$23:$H$820,"&lt;"&amp;F25,MBIS5022!$M$23:$M$820,"&gt;=15")</f>
        <v>0</v>
      </c>
      <c r="G36" s="110">
        <f>COUNTIFS(MBIS5022!$I$23:$I$820,"&lt;"&amp;G25,MBIS5022!$M$23:$M$820,"&gt;=15")</f>
        <v>1</v>
      </c>
      <c r="H36" s="110">
        <f>COUNTIFS(MBIS5022!$J$23:$J$820,"&lt;"&amp;H25,MBIS5022!$M$23:$M$820,"&gt;=15")</f>
        <v>0</v>
      </c>
      <c r="I36" s="110">
        <f>COUNTIFS(MBIS5022!$K$23:$K$820,"&lt;"&amp;I25,MBIS5022!$M$23:$M$820,"&gt;=15")</f>
        <v>0</v>
      </c>
      <c r="J36" s="110">
        <f>COUNTIFS(MBIS5022!$L$23:$L$820,"&lt;"&amp;J25,MBIS5022!$M$23:$M$820,"&gt;=15")</f>
        <v>0</v>
      </c>
      <c r="L36" s="152" t="s">
        <v>292</v>
      </c>
      <c r="M36" s="152"/>
      <c r="N36" s="110">
        <f>COUNTIFS(MBIS5022!$H$23:$H$820,"&lt;"&amp;N25,MBIS5022!$M$23:$M$820,"&gt;=15",MBIS5022!$C$23:$C$820,$M$10)</f>
        <v>0</v>
      </c>
      <c r="O36" s="110">
        <f>COUNTIFS(MBIS5022!$I$23:$I$820,"&lt;"&amp;O25,MBIS5022!$M$23:$M$820,"&gt;=15",MBIS5022!$C$23:$C$820,$M$10)</f>
        <v>1</v>
      </c>
      <c r="P36" s="110">
        <f>COUNTIFS(MBIS5022!$J$23:$J$820,"&lt;"&amp;P25,MBIS5022!$M$23:$M$820,"&gt;=15",MBIS5022!$C$23:$C$820,$M$10)</f>
        <v>0</v>
      </c>
      <c r="Q36" s="110">
        <f>COUNTIFS(MBIS5022!$K$23:$K$820,"&lt;"&amp;Q25,MBIS5022!$M$23:$M$820,"&gt;=15",MBIS5022!$C$23:$C$820,$M$10)</f>
        <v>0</v>
      </c>
      <c r="R36" s="110">
        <f>COUNTIFS(MBIS5022!$L$23:$L$820,"&lt;"&amp;R25,MBIS5022!$M$23:$M$820,"&gt;=15",MBIS5022!$C$23:$C$820,$M$10)</f>
        <v>0</v>
      </c>
      <c r="T36" s="152" t="s">
        <v>292</v>
      </c>
      <c r="U36" s="152"/>
      <c r="V36" s="110">
        <f>COUNTIFS(MBIS5022!$H$23:$H$820,"&lt;"&amp;V25,MBIS5022!$M$23:$M$820,"&gt;=15",MBIS5022!$D$23:$D$820,$U$10,MBIS5022!$C$23:$C$820,$U$8)</f>
        <v>0</v>
      </c>
      <c r="W36" s="110">
        <f>COUNTIFS(MBIS5022!$I$23:$I$820,"&lt;"&amp;W25,MBIS5022!$M$23:$M$820,"&gt;=15",MBIS5022!$D$23:$D$820,$U$10,MBIS5022!$C$23:$C$820,$U$8)</f>
        <v>0</v>
      </c>
      <c r="X36" s="110">
        <f>COUNTIFS(MBIS5022!$J$23:$J$820,"&lt;"&amp;X25,MBIS5022!$M$23:$M$820,"&gt;=15",MBIS5022!$D$23:$D$820,$U$10,MBIS5022!$C$23:$C$820,$U$8)</f>
        <v>0</v>
      </c>
      <c r="Y36" s="110">
        <f>COUNTIFS(MBIS5022!$K$23:$K$820,"&lt;"&amp;Y25,MBIS5022!$M$23:$M$820,"&gt;=15",MBIS5022!$D$23:$D$820,$U$10,MBIS5022!$C$23:$C$820,$U$8)</f>
        <v>0</v>
      </c>
      <c r="Z36" s="110">
        <f>COUNTIFS(MBIS5022!$L$23:$L$820,"&lt;"&amp;Z25,MBIS5022!$M$23:$M$820,"&gt;=15",MBIS5022!$D$23:$D$820,$U$10,MBIS5022!$C$23:$C$820,$U$8)</f>
        <v>0</v>
      </c>
    </row>
    <row r="37" spans="4:26" ht="15" thickBot="1" x14ac:dyDescent="0.35">
      <c r="D37" s="152" t="s">
        <v>293</v>
      </c>
      <c r="E37" s="152"/>
      <c r="F37" s="111">
        <f>F36/$D$11</f>
        <v>0</v>
      </c>
      <c r="G37" s="111">
        <f>G36/$D$11</f>
        <v>0.125</v>
      </c>
      <c r="H37" s="111">
        <f>H36/$D$11</f>
        <v>0</v>
      </c>
      <c r="I37" s="111">
        <f>I36/$D$11</f>
        <v>0</v>
      </c>
      <c r="J37" s="111">
        <f>J36/$D$11</f>
        <v>0</v>
      </c>
      <c r="L37" s="152" t="s">
        <v>293</v>
      </c>
      <c r="M37" s="152"/>
      <c r="N37" s="111">
        <f>N36/$M$19</f>
        <v>0</v>
      </c>
      <c r="O37" s="111">
        <f>O36/$M$19</f>
        <v>0.125</v>
      </c>
      <c r="P37" s="111">
        <f>P36/$M$19</f>
        <v>0</v>
      </c>
      <c r="Q37" s="111">
        <f>Q36/$M$19</f>
        <v>0</v>
      </c>
      <c r="R37" s="111">
        <f>R36/$M$19</f>
        <v>0</v>
      </c>
      <c r="T37" s="152" t="s">
        <v>293</v>
      </c>
      <c r="U37" s="152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7.95" customHeight="1" x14ac:dyDescent="0.3">
      <c r="T39" s="101"/>
      <c r="U39" s="101"/>
      <c r="V39" s="101"/>
      <c r="W39" s="101"/>
      <c r="X39" s="101"/>
      <c r="Y39" s="101"/>
      <c r="Z39" s="101"/>
    </row>
    <row r="40" spans="4:26" ht="7.05" customHeight="1" x14ac:dyDescent="0.3">
      <c r="T40" s="101"/>
      <c r="U40" s="101"/>
      <c r="V40" s="101"/>
      <c r="W40" s="101"/>
      <c r="X40" s="101"/>
      <c r="Y40" s="101"/>
      <c r="Z40" s="101"/>
    </row>
    <row r="41" spans="4:26" ht="7.05" customHeight="1" x14ac:dyDescent="0.3">
      <c r="T41" s="101"/>
      <c r="U41" s="101"/>
      <c r="V41" s="101"/>
      <c r="W41" s="101"/>
      <c r="X41" s="101"/>
      <c r="Y41" s="101"/>
      <c r="Z41" s="101"/>
    </row>
    <row r="42" spans="4:26" ht="4.95" customHeight="1" x14ac:dyDescent="0.3">
      <c r="T42" s="101"/>
      <c r="U42" s="101"/>
      <c r="V42" s="101"/>
      <c r="W42" s="101"/>
      <c r="X42" s="101"/>
      <c r="Y42" s="101"/>
      <c r="Z42" s="101"/>
    </row>
    <row r="43" spans="4:26" x14ac:dyDescent="0.3">
      <c r="V43" s="89"/>
      <c r="W43" s="89"/>
      <c r="X43" s="89"/>
      <c r="Y43" s="89"/>
      <c r="Z43" s="89"/>
    </row>
    <row r="44" spans="4:26" x14ac:dyDescent="0.3">
      <c r="T44" s="90"/>
      <c r="U44" s="91"/>
      <c r="V44" s="89"/>
      <c r="W44" s="89"/>
      <c r="X44" s="89"/>
      <c r="Y44" s="89"/>
      <c r="Z44" s="89"/>
    </row>
    <row r="45" spans="4:26" x14ac:dyDescent="0.3">
      <c r="V45" s="92"/>
      <c r="W45" s="92"/>
      <c r="X45" s="92"/>
      <c r="Y45" s="92"/>
      <c r="Z45" s="91"/>
    </row>
    <row r="46" spans="4:26" x14ac:dyDescent="0.3">
      <c r="T46" s="93"/>
      <c r="U46" s="93"/>
      <c r="V46" s="94"/>
      <c r="W46" s="94"/>
      <c r="X46" s="94"/>
      <c r="Y46" s="94"/>
      <c r="Z46" s="94"/>
    </row>
    <row r="47" spans="4:26" x14ac:dyDescent="0.3">
      <c r="T47" s="93"/>
      <c r="U47" s="93"/>
      <c r="V47" s="95"/>
      <c r="W47" s="95"/>
      <c r="X47" s="95"/>
      <c r="Y47" s="95"/>
      <c r="Z47" s="95"/>
    </row>
    <row r="48" spans="4:26" ht="6" customHeight="1" x14ac:dyDescent="0.3"/>
    <row r="49" spans="18:26" x14ac:dyDescent="0.3">
      <c r="T49" s="100"/>
      <c r="U49" s="100"/>
      <c r="V49" s="96"/>
      <c r="W49" s="96"/>
      <c r="X49" s="96"/>
      <c r="Y49" s="96"/>
      <c r="Z49" s="96"/>
    </row>
    <row r="50" spans="18:26" x14ac:dyDescent="0.3">
      <c r="T50" s="100"/>
      <c r="U50" s="100"/>
      <c r="V50" s="97"/>
      <c r="W50" s="97"/>
      <c r="X50" s="97"/>
      <c r="Y50" s="97"/>
      <c r="Z50" s="97"/>
    </row>
    <row r="51" spans="18:26" ht="7.05" customHeight="1" x14ac:dyDescent="0.3">
      <c r="V51" s="98"/>
      <c r="W51" s="98"/>
      <c r="X51" s="98"/>
      <c r="Y51" s="98"/>
      <c r="Z51" s="98"/>
    </row>
    <row r="52" spans="18:26" x14ac:dyDescent="0.3">
      <c r="T52" s="100"/>
      <c r="U52" s="100"/>
      <c r="V52" s="96"/>
      <c r="W52" s="96"/>
      <c r="X52" s="96"/>
      <c r="Y52" s="96"/>
      <c r="Z52" s="96"/>
    </row>
    <row r="53" spans="18:26" x14ac:dyDescent="0.3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">
      <c r="R54" s="45"/>
    </row>
    <row r="55" spans="18:26" ht="6" customHeight="1" x14ac:dyDescent="0.3">
      <c r="R55" s="45"/>
    </row>
    <row r="56" spans="18:26" ht="15" customHeight="1" x14ac:dyDescent="0.3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">
      <c r="R57" s="102"/>
      <c r="T57" s="93"/>
      <c r="U57" s="93"/>
      <c r="V57" s="95"/>
      <c r="W57" s="95"/>
      <c r="X57" s="95"/>
      <c r="Y57" s="95"/>
      <c r="Z57" s="95"/>
    </row>
    <row r="58" spans="18:26" ht="7.05" customHeight="1" x14ac:dyDescent="0.3">
      <c r="R58" s="102"/>
    </row>
    <row r="59" spans="18:26" x14ac:dyDescent="0.3">
      <c r="R59" s="102"/>
      <c r="T59" s="100"/>
      <c r="U59" s="100"/>
      <c r="V59" s="96"/>
      <c r="W59" s="96"/>
      <c r="X59" s="96"/>
      <c r="Y59" s="96"/>
      <c r="Z59" s="96"/>
    </row>
    <row r="60" spans="18:26" x14ac:dyDescent="0.3">
      <c r="R60" s="102"/>
      <c r="T60" s="100"/>
      <c r="U60" s="100"/>
      <c r="V60" s="97"/>
      <c r="W60" s="97"/>
      <c r="X60" s="97"/>
      <c r="Y60" s="97"/>
      <c r="Z60" s="97"/>
    </row>
    <row r="61" spans="18:26" ht="7.05" customHeight="1" x14ac:dyDescent="0.3">
      <c r="R61" s="102"/>
      <c r="V61" s="99"/>
      <c r="W61" s="99"/>
      <c r="X61" s="99"/>
      <c r="Y61" s="99"/>
      <c r="Z61" s="99"/>
    </row>
    <row r="62" spans="18:26" x14ac:dyDescent="0.3">
      <c r="R62" s="102"/>
      <c r="T62" s="100"/>
      <c r="U62" s="100"/>
      <c r="V62" s="96"/>
      <c r="W62" s="96"/>
      <c r="X62" s="96"/>
      <c r="Y62" s="96"/>
      <c r="Z62" s="96"/>
    </row>
    <row r="63" spans="18:26" x14ac:dyDescent="0.3">
      <c r="R63" s="102"/>
      <c r="T63" s="100"/>
      <c r="U63" s="100"/>
      <c r="V63" s="97"/>
      <c r="W63" s="97"/>
      <c r="X63" s="97"/>
      <c r="Y63" s="97"/>
      <c r="Z63" s="97"/>
    </row>
    <row r="64" spans="18:26" x14ac:dyDescent="0.3">
      <c r="R64" s="45"/>
    </row>
    <row r="65" spans="18:26" ht="15" customHeight="1" x14ac:dyDescent="0.3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">
      <c r="T67" s="101"/>
      <c r="U67" s="101"/>
      <c r="V67" s="101"/>
      <c r="W67" s="101"/>
      <c r="X67" s="101"/>
      <c r="Y67" s="101"/>
      <c r="Z67" s="101"/>
    </row>
    <row r="68" spans="18:26" ht="15" customHeight="1" x14ac:dyDescent="0.3">
      <c r="T68" s="101"/>
      <c r="U68" s="101"/>
      <c r="V68" s="101"/>
      <c r="W68" s="101"/>
      <c r="X68" s="101"/>
      <c r="Y68" s="101"/>
      <c r="Z68" s="101"/>
    </row>
    <row r="69" spans="18:26" x14ac:dyDescent="0.3">
      <c r="V69" s="89"/>
      <c r="W69" s="89"/>
      <c r="X69" s="89"/>
      <c r="Y69" s="89"/>
      <c r="Z69" s="89"/>
    </row>
    <row r="70" spans="18:26" x14ac:dyDescent="0.3">
      <c r="T70" s="90"/>
      <c r="U70" s="91"/>
      <c r="V70" s="89"/>
      <c r="W70" s="89"/>
      <c r="X70" s="89"/>
      <c r="Y70" s="89"/>
      <c r="Z70" s="89"/>
    </row>
    <row r="71" spans="18:26" x14ac:dyDescent="0.3">
      <c r="V71" s="92"/>
      <c r="W71" s="92"/>
      <c r="X71" s="92"/>
      <c r="Y71" s="92"/>
      <c r="Z71" s="91"/>
    </row>
    <row r="72" spans="18:26" x14ac:dyDescent="0.3">
      <c r="T72" s="93"/>
      <c r="U72" s="93"/>
      <c r="V72" s="94"/>
      <c r="W72" s="94"/>
      <c r="X72" s="94"/>
      <c r="Y72" s="94"/>
      <c r="Z72" s="94"/>
    </row>
    <row r="73" spans="18:26" x14ac:dyDescent="0.3">
      <c r="T73" s="93"/>
      <c r="U73" s="93"/>
      <c r="V73" s="95"/>
      <c r="W73" s="95"/>
      <c r="X73" s="95"/>
      <c r="Y73" s="95"/>
      <c r="Z73" s="95"/>
    </row>
    <row r="75" spans="18:26" x14ac:dyDescent="0.3">
      <c r="T75" s="100"/>
      <c r="U75" s="100"/>
      <c r="V75" s="96"/>
      <c r="W75" s="96"/>
      <c r="X75" s="96"/>
      <c r="Y75" s="96"/>
      <c r="Z75" s="96"/>
    </row>
    <row r="76" spans="18:26" x14ac:dyDescent="0.3">
      <c r="T76" s="100"/>
      <c r="U76" s="100"/>
      <c r="V76" s="97"/>
      <c r="W76" s="97"/>
      <c r="X76" s="97"/>
      <c r="Y76" s="97"/>
      <c r="Z76" s="97"/>
    </row>
    <row r="77" spans="18:26" x14ac:dyDescent="0.3">
      <c r="V77" s="98"/>
      <c r="W77" s="98"/>
      <c r="X77" s="98"/>
      <c r="Y77" s="98"/>
      <c r="Z77" s="98"/>
    </row>
    <row r="78" spans="18:26" x14ac:dyDescent="0.3">
      <c r="T78" s="100"/>
      <c r="U78" s="100"/>
      <c r="V78" s="96"/>
      <c r="W78" s="96"/>
      <c r="X78" s="96"/>
      <c r="Y78" s="96"/>
      <c r="Z78" s="96"/>
    </row>
    <row r="79" spans="18:26" x14ac:dyDescent="0.3">
      <c r="R79" s="45"/>
      <c r="T79" s="100"/>
      <c r="U79" s="100"/>
      <c r="V79" s="97"/>
      <c r="W79" s="97"/>
      <c r="X79" s="97"/>
      <c r="Y79" s="97"/>
      <c r="Z79" s="97"/>
    </row>
    <row r="80" spans="18:26" x14ac:dyDescent="0.3">
      <c r="R80" s="45"/>
    </row>
    <row r="81" spans="18:26" x14ac:dyDescent="0.3">
      <c r="R81" s="45"/>
    </row>
    <row r="82" spans="18:26" ht="15" customHeight="1" x14ac:dyDescent="0.3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">
      <c r="R83" s="102"/>
      <c r="T83" s="93"/>
      <c r="U83" s="93"/>
      <c r="V83" s="95"/>
      <c r="W83" s="95"/>
      <c r="X83" s="95"/>
      <c r="Y83" s="95"/>
      <c r="Z83" s="95"/>
    </row>
    <row r="84" spans="18:26" x14ac:dyDescent="0.3">
      <c r="R84" s="102"/>
    </row>
    <row r="85" spans="18:26" x14ac:dyDescent="0.3">
      <c r="R85" s="102"/>
      <c r="T85" s="100"/>
      <c r="U85" s="100"/>
      <c r="V85" s="96"/>
      <c r="W85" s="96"/>
      <c r="X85" s="96"/>
      <c r="Y85" s="96"/>
      <c r="Z85" s="96"/>
    </row>
    <row r="86" spans="18:26" x14ac:dyDescent="0.3">
      <c r="R86" s="102"/>
      <c r="T86" s="100"/>
      <c r="U86" s="100"/>
      <c r="V86" s="97"/>
      <c r="W86" s="97"/>
      <c r="X86" s="97"/>
      <c r="Y86" s="97"/>
      <c r="Z86" s="97"/>
    </row>
    <row r="87" spans="18:26" x14ac:dyDescent="0.3">
      <c r="R87" s="102"/>
      <c r="V87" s="99"/>
      <c r="W87" s="99"/>
      <c r="X87" s="99"/>
      <c r="Y87" s="99"/>
      <c r="Z87" s="99"/>
    </row>
    <row r="88" spans="18:26" x14ac:dyDescent="0.3">
      <c r="R88" s="102"/>
      <c r="T88" s="100"/>
      <c r="U88" s="100"/>
      <c r="V88" s="96"/>
      <c r="W88" s="96"/>
      <c r="X88" s="96"/>
      <c r="Y88" s="96"/>
      <c r="Z88" s="96"/>
    </row>
    <row r="89" spans="18:26" x14ac:dyDescent="0.3">
      <c r="R89" s="102"/>
      <c r="T89" s="100"/>
      <c r="U89" s="100"/>
      <c r="V89" s="97"/>
      <c r="W89" s="97"/>
      <c r="X89" s="97"/>
      <c r="Y89" s="97"/>
      <c r="Z89" s="97"/>
    </row>
    <row r="90" spans="18:26" x14ac:dyDescent="0.3">
      <c r="R90" s="45"/>
    </row>
    <row r="91" spans="18:26" x14ac:dyDescent="0.3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B2:AI173"/>
  <sheetViews>
    <sheetView showGridLines="0" topLeftCell="AD140" zoomScale="110" zoomScaleNormal="110" workbookViewId="0">
      <selection activeCell="AF156" sqref="AF156"/>
    </sheetView>
  </sheetViews>
  <sheetFormatPr defaultColWidth="9.21875" defaultRowHeight="18" x14ac:dyDescent="0.35"/>
  <cols>
    <col min="1" max="16384" width="9.21875" style="68"/>
  </cols>
  <sheetData>
    <row r="2" spans="2:2" x14ac:dyDescent="0.35">
      <c r="B2" s="67" t="s">
        <v>34</v>
      </c>
    </row>
    <row r="4" spans="2:2" x14ac:dyDescent="0.35">
      <c r="B4" s="68" t="s">
        <v>348</v>
      </c>
    </row>
    <row r="16" spans="2:2" x14ac:dyDescent="0.35">
      <c r="B16" s="68" t="s">
        <v>352</v>
      </c>
    </row>
    <row r="21" spans="2:2" x14ac:dyDescent="0.35">
      <c r="B21" s="68" t="s">
        <v>345</v>
      </c>
    </row>
    <row r="22" spans="2:2" x14ac:dyDescent="0.35">
      <c r="B22" s="68" t="s">
        <v>357</v>
      </c>
    </row>
    <row r="28" spans="2:2" x14ac:dyDescent="0.35">
      <c r="B28" s="68" t="s">
        <v>341</v>
      </c>
    </row>
    <row r="29" spans="2:2" x14ac:dyDescent="0.35">
      <c r="B29" s="68" t="s">
        <v>358</v>
      </c>
    </row>
    <row r="45" spans="2:2" x14ac:dyDescent="0.35">
      <c r="B45" s="68" t="s">
        <v>349</v>
      </c>
    </row>
    <row r="59" spans="2:2" x14ac:dyDescent="0.35">
      <c r="B59" s="68" t="s">
        <v>359</v>
      </c>
    </row>
    <row r="60" spans="2:2" x14ac:dyDescent="0.35">
      <c r="B60" s="68" t="s">
        <v>360</v>
      </c>
    </row>
    <row r="78" spans="2:2" x14ac:dyDescent="0.35">
      <c r="B78" s="68" t="s">
        <v>353</v>
      </c>
    </row>
    <row r="79" spans="2:2" x14ac:dyDescent="0.35">
      <c r="B79" s="68" t="s">
        <v>344</v>
      </c>
    </row>
    <row r="87" spans="2:2" x14ac:dyDescent="0.35">
      <c r="B87" s="68" t="s">
        <v>287</v>
      </c>
    </row>
    <row r="99" spans="2:2" x14ac:dyDescent="0.35">
      <c r="B99" s="68" t="s">
        <v>350</v>
      </c>
    </row>
    <row r="100" spans="2:2" x14ac:dyDescent="0.35">
      <c r="B100" s="68" t="s">
        <v>351</v>
      </c>
    </row>
    <row r="118" spans="2:2" x14ac:dyDescent="0.35">
      <c r="B118" s="68" t="s">
        <v>346</v>
      </c>
    </row>
    <row r="134" spans="2:2" x14ac:dyDescent="0.35">
      <c r="B134" s="68" t="s">
        <v>347</v>
      </c>
    </row>
    <row r="152" spans="2:2" x14ac:dyDescent="0.35">
      <c r="B152" s="68" t="s">
        <v>354</v>
      </c>
    </row>
    <row r="169" spans="2:35" x14ac:dyDescent="0.35">
      <c r="B169" s="68" t="s">
        <v>355</v>
      </c>
    </row>
    <row r="171" spans="2:35" x14ac:dyDescent="0.35">
      <c r="B171" s="68" t="s">
        <v>356</v>
      </c>
    </row>
    <row r="173" spans="2:35" x14ac:dyDescent="0.3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2"/>
  <sheetViews>
    <sheetView showGridLines="0" topLeftCell="A103" zoomScale="130" zoomScaleNormal="130" workbookViewId="0">
      <selection activeCell="G23" sqref="G23:G105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">
      <c r="B23" s="120" t="str">
        <f t="shared" ref="B23:B86" si="9">E$8&amp;" "&amp;G23</f>
        <v>BISY2008 x1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 t="str">
        <f>"x" &amp; ROW(A1)</f>
        <v>x1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">
      <c r="B24" s="120" t="str">
        <f>E$8&amp;" "&amp;G24</f>
        <v>BISY2008 x2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 t="str">
        <f t="shared" ref="G24:G87" si="13">"x" &amp; ROW(A2)</f>
        <v>x2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BISY2008 x3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 t="str">
        <f t="shared" si="13"/>
        <v>x3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BISY2008 x4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 t="str">
        <f t="shared" si="13"/>
        <v>x4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BISY2008 x5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 t="str">
        <f t="shared" si="13"/>
        <v>x5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BISY2008 x6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 t="str">
        <f t="shared" si="13"/>
        <v>x6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BISY2008 x7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 t="str">
        <f t="shared" si="13"/>
        <v>x7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BISY2008 x8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 t="str">
        <f t="shared" si="13"/>
        <v>x8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4">COUNTIFS($R:$R,X29,$D:$D,$U$30)</f>
        <v>1</v>
      </c>
      <c r="Y30" s="9">
        <f t="shared" si="14"/>
        <v>8</v>
      </c>
      <c r="Z30" s="9">
        <f t="shared" si="14"/>
        <v>8</v>
      </c>
      <c r="AA30" s="9">
        <f t="shared" si="14"/>
        <v>3</v>
      </c>
      <c r="AB30" s="9">
        <f t="shared" si="14"/>
        <v>0</v>
      </c>
      <c r="AC30" s="9">
        <f t="shared" si="14"/>
        <v>0</v>
      </c>
      <c r="AD30" s="9">
        <f t="shared" si="14"/>
        <v>1</v>
      </c>
      <c r="AE30" s="9">
        <f t="shared" si="14"/>
        <v>1</v>
      </c>
    </row>
    <row r="31" spans="2:32" ht="15" thickBot="1" x14ac:dyDescent="0.35">
      <c r="B31" s="120" t="str">
        <f t="shared" si="9"/>
        <v>BISY2008 x9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 t="str">
        <f t="shared" si="13"/>
        <v>x9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5">X30/COUNTIFS($D:$D,$U$30)</f>
        <v>4.5454545454545456E-2</v>
      </c>
      <c r="Y31" s="47">
        <f t="shared" si="15"/>
        <v>0.36363636363636365</v>
      </c>
      <c r="Z31" s="47">
        <f t="shared" si="15"/>
        <v>0.36363636363636365</v>
      </c>
      <c r="AA31" s="47">
        <f t="shared" si="15"/>
        <v>0.13636363636363635</v>
      </c>
      <c r="AB31" s="47">
        <f t="shared" si="15"/>
        <v>0</v>
      </c>
      <c r="AC31" s="47">
        <f t="shared" si="15"/>
        <v>0</v>
      </c>
      <c r="AD31" s="47">
        <f t="shared" si="15"/>
        <v>4.5454545454545456E-2</v>
      </c>
      <c r="AE31" s="47">
        <f t="shared" si="15"/>
        <v>4.5454545454545456E-2</v>
      </c>
    </row>
    <row r="32" spans="2:32" x14ac:dyDescent="0.3">
      <c r="B32" s="120" t="str">
        <f t="shared" si="9"/>
        <v>BISY2008 x10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 t="str">
        <f t="shared" si="13"/>
        <v>x10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BISY2008 x11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 t="str">
        <f t="shared" si="13"/>
        <v>x11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">
      <c r="B34" s="120" t="str">
        <f t="shared" si="9"/>
        <v>BISY2008 x12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 t="str">
        <f t="shared" si="13"/>
        <v>x12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">
      <c r="B35" s="120" t="str">
        <f t="shared" si="9"/>
        <v>BISY2008 x13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 t="str">
        <f t="shared" si="13"/>
        <v>x13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">
      <c r="B36" s="120" t="str">
        <f t="shared" si="9"/>
        <v>BISY2008 x14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 t="str">
        <f t="shared" si="13"/>
        <v>x14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">
      <c r="B37" s="120" t="str">
        <f t="shared" si="9"/>
        <v>BISY2008 x15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 t="str">
        <f t="shared" si="13"/>
        <v>x15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">
      <c r="B38" s="120" t="str">
        <f t="shared" si="9"/>
        <v>BISY2008 x16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 t="str">
        <f t="shared" si="13"/>
        <v>x16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">
      <c r="B39" s="120" t="str">
        <f t="shared" si="9"/>
        <v>BISY2008 x17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 t="str">
        <f t="shared" si="13"/>
        <v>x17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BISY2008 x18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 t="str">
        <f t="shared" si="13"/>
        <v>x18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BISY2008 x19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 t="str">
        <f t="shared" si="13"/>
        <v>x19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BISY2008 x20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 t="str">
        <f t="shared" si="13"/>
        <v>x20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BISY2008 x21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 t="str">
        <f t="shared" si="13"/>
        <v>x21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BISY2008 x22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 t="str">
        <f t="shared" si="13"/>
        <v>x22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">
      <c r="B45" s="120" t="str">
        <f t="shared" si="9"/>
        <v>BISY2008 x23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 t="str">
        <f t="shared" si="13"/>
        <v>x23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">
      <c r="B46" s="120" t="str">
        <f t="shared" si="9"/>
        <v>BISY2008 x24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 t="str">
        <f t="shared" si="13"/>
        <v>x24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>BISY2008 x25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 t="str">
        <f t="shared" si="13"/>
        <v>x25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>BISY2008 x26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 t="str">
        <f t="shared" si="13"/>
        <v>x26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">
      <c r="B49" s="120" t="str">
        <f t="shared" si="9"/>
        <v>BISY2008 x27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 t="str">
        <f t="shared" si="13"/>
        <v>x27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">
      <c r="B50" s="120" t="str">
        <f t="shared" si="9"/>
        <v>BISY2008 x28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 t="str">
        <f t="shared" si="13"/>
        <v>x28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">
      <c r="B51" s="120" t="str">
        <f t="shared" si="9"/>
        <v>BISY2008 x29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 t="str">
        <f t="shared" si="13"/>
        <v>x29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">
      <c r="B52" s="120" t="str">
        <f t="shared" si="9"/>
        <v>BISY2008 x30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 t="str">
        <f t="shared" si="13"/>
        <v>x30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">
      <c r="B53" s="120" t="str">
        <f t="shared" si="9"/>
        <v>BISY2008 x31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 t="str">
        <f t="shared" si="13"/>
        <v>x31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">
      <c r="B54" s="120" t="str">
        <f t="shared" si="9"/>
        <v>BISY2008 x32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 t="str">
        <f t="shared" si="13"/>
        <v>x32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">
      <c r="B55" s="120" t="str">
        <f t="shared" si="9"/>
        <v>BISY2008 x33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 t="str">
        <f t="shared" si="13"/>
        <v>x33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6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">
      <c r="B56" s="120" t="str">
        <f t="shared" si="9"/>
        <v>BISY2008 x34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 t="str">
        <f t="shared" si="13"/>
        <v>x34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6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">
      <c r="B57" s="120" t="str">
        <f t="shared" si="9"/>
        <v>BISY2008 x35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 t="str">
        <f t="shared" si="13"/>
        <v>x35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6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">
      <c r="B58" s="120" t="str">
        <f t="shared" si="9"/>
        <v>BISY2008 x36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 t="str">
        <f t="shared" si="13"/>
        <v>x36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6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">
      <c r="B59" s="120" t="str">
        <f t="shared" si="9"/>
        <v>BISY2008 x37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 t="str">
        <f t="shared" si="13"/>
        <v>x37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6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">
      <c r="B60" s="120" t="str">
        <f t="shared" si="9"/>
        <v>BISY2008 x38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 t="str">
        <f t="shared" si="13"/>
        <v>x38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6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">
      <c r="B61" s="120" t="str">
        <f t="shared" si="9"/>
        <v>BISY2008 x39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 t="str">
        <f t="shared" si="13"/>
        <v>x39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6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">
      <c r="B62" s="120" t="str">
        <f t="shared" si="9"/>
        <v>BISY2008 x40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 t="str">
        <f t="shared" si="13"/>
        <v>x40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6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">
      <c r="B63" s="120" t="str">
        <f t="shared" si="9"/>
        <v>BISY2008 x41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 t="str">
        <f t="shared" si="13"/>
        <v>x41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6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">
      <c r="B64" s="120" t="str">
        <f t="shared" si="9"/>
        <v>BISY2008 x42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 t="str">
        <f t="shared" si="13"/>
        <v>x42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6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">
      <c r="B65" s="120" t="str">
        <f t="shared" si="9"/>
        <v>BISY2008 x43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 t="str">
        <f t="shared" si="13"/>
        <v>x43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6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">
      <c r="B66" s="120" t="str">
        <f t="shared" si="9"/>
        <v>BISY2008 x44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 t="str">
        <f t="shared" si="13"/>
        <v>x44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6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">
      <c r="B67" s="120" t="str">
        <f t="shared" si="9"/>
        <v>BISY2008 x45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 t="str">
        <f t="shared" si="13"/>
        <v>x45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6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">
      <c r="B68" s="120" t="str">
        <f t="shared" si="9"/>
        <v>BISY2008 x46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 t="str">
        <f t="shared" si="13"/>
        <v>x46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6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">
      <c r="B69" s="120" t="str">
        <f t="shared" si="9"/>
        <v>BISY2008 x47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 t="str">
        <f t="shared" si="13"/>
        <v>x47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6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">
      <c r="B70" s="120" t="str">
        <f t="shared" si="9"/>
        <v>BISY2008 x48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 t="str">
        <f t="shared" si="13"/>
        <v>x48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6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">
      <c r="B71" s="120" t="str">
        <f t="shared" si="9"/>
        <v>BISY2008 x49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 t="str">
        <f t="shared" si="13"/>
        <v>x49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6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">
      <c r="B72" s="120" t="str">
        <f t="shared" si="9"/>
        <v>BISY2008 x50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 t="str">
        <f t="shared" si="13"/>
        <v>x50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6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">
      <c r="B73" s="120" t="str">
        <f t="shared" si="9"/>
        <v>BISY2008 x51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 t="str">
        <f t="shared" si="13"/>
        <v>x51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6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">
      <c r="B74" s="120" t="str">
        <f t="shared" si="9"/>
        <v>BISY2008 x52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 t="str">
        <f t="shared" si="13"/>
        <v>x52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6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">
      <c r="B75" s="120" t="str">
        <f t="shared" si="9"/>
        <v>BISY2008 x53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 t="str">
        <f t="shared" si="13"/>
        <v>x53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6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">
      <c r="B76" s="120" t="str">
        <f t="shared" si="9"/>
        <v>BISY2008 x54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 t="str">
        <f t="shared" si="13"/>
        <v>x54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6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">
      <c r="B77" s="120" t="str">
        <f t="shared" si="9"/>
        <v>BISY2008 x55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 t="str">
        <f t="shared" si="13"/>
        <v>x55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6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">
      <c r="B78" s="120" t="str">
        <f t="shared" si="9"/>
        <v>BISY2008 x56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 t="str">
        <f t="shared" si="13"/>
        <v>x56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6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">
      <c r="B79" s="120" t="str">
        <f t="shared" si="9"/>
        <v>BISY2008 x57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 t="str">
        <f t="shared" si="13"/>
        <v>x57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6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">
      <c r="B80" s="120" t="str">
        <f t="shared" si="9"/>
        <v>BISY2008 x58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 t="str">
        <f t="shared" si="13"/>
        <v>x58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6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">
      <c r="B81" s="120" t="str">
        <f t="shared" si="9"/>
        <v>BISY2008 x59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 t="str">
        <f t="shared" si="13"/>
        <v>x59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6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">
      <c r="B82" s="120" t="str">
        <f t="shared" si="9"/>
        <v>BISY2008 x60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 t="str">
        <f t="shared" si="13"/>
        <v>x60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6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">
      <c r="B83" s="120" t="str">
        <f t="shared" si="9"/>
        <v>BISY2008 x61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 t="str">
        <f t="shared" si="13"/>
        <v>x61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6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">
      <c r="B84" s="120" t="str">
        <f t="shared" si="9"/>
        <v>BISY2008 x62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 t="str">
        <f t="shared" si="13"/>
        <v>x62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6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">
      <c r="B85" s="120" t="str">
        <f t="shared" si="9"/>
        <v>BISY2008 x63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 t="str">
        <f t="shared" si="13"/>
        <v>x63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6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">
      <c r="B86" s="120" t="str">
        <f t="shared" si="9"/>
        <v>BISY2008 x64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 t="str">
        <f t="shared" si="13"/>
        <v>x64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6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">
      <c r="B87" s="120" t="str">
        <f t="shared" ref="B87:B150" si="17">E$8&amp;" "&amp;G87</f>
        <v>BISY2008 x65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 t="str">
        <f t="shared" si="13"/>
        <v>x65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6"/>
        <v>62.459999999999994</v>
      </c>
      <c r="N87" s="20">
        <f t="shared" ref="N87:N150" si="18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9">IF(P87="",O87,P87)</f>
        <v>P</v>
      </c>
      <c r="S87" s="5"/>
    </row>
    <row r="88" spans="2:19" x14ac:dyDescent="0.3">
      <c r="B88" s="120" t="str">
        <f t="shared" si="17"/>
        <v>BISY2008 x66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 t="str">
        <f t="shared" ref="G88:G105" si="20">"x" &amp; ROW(A66)</f>
        <v>x66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6"/>
        <v>61.53</v>
      </c>
      <c r="N88" s="20">
        <f t="shared" si="18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9"/>
        <v>P</v>
      </c>
      <c r="S88" s="5"/>
    </row>
    <row r="89" spans="2:19" x14ac:dyDescent="0.3">
      <c r="B89" s="120" t="str">
        <f t="shared" si="17"/>
        <v>BISY2008 x67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 t="str">
        <f t="shared" si="20"/>
        <v>x67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6"/>
        <v>62.16</v>
      </c>
      <c r="N89" s="20">
        <f t="shared" si="18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9"/>
        <v>P</v>
      </c>
      <c r="S89" s="5"/>
    </row>
    <row r="90" spans="2:19" x14ac:dyDescent="0.3">
      <c r="B90" s="120" t="str">
        <f t="shared" si="17"/>
        <v>BISY2008 x68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 t="str">
        <f t="shared" si="20"/>
        <v>x68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6"/>
        <v>61.2</v>
      </c>
      <c r="N90" s="20">
        <f t="shared" si="18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9"/>
        <v>P</v>
      </c>
      <c r="S90" s="5"/>
    </row>
    <row r="91" spans="2:19" x14ac:dyDescent="0.3">
      <c r="B91" s="120" t="str">
        <f t="shared" si="17"/>
        <v>BISY2008 x69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 t="str">
        <f t="shared" si="20"/>
        <v>x69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6"/>
        <v>61</v>
      </c>
      <c r="N91" s="20">
        <f t="shared" si="18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9"/>
        <v>GP</v>
      </c>
      <c r="S91" s="5"/>
    </row>
    <row r="92" spans="2:19" x14ac:dyDescent="0.3">
      <c r="B92" s="120" t="str">
        <f t="shared" si="17"/>
        <v>BISY2008 x70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 t="str">
        <f t="shared" si="20"/>
        <v>x70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6"/>
        <v>61.35</v>
      </c>
      <c r="N92" s="20">
        <f t="shared" si="18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9"/>
        <v>P</v>
      </c>
      <c r="S92" s="5"/>
    </row>
    <row r="93" spans="2:19" x14ac:dyDescent="0.3">
      <c r="B93" s="120" t="str">
        <f t="shared" si="17"/>
        <v>BISY2008 x71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 t="str">
        <f t="shared" si="20"/>
        <v>x71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6"/>
        <v>56.879999999999995</v>
      </c>
      <c r="N93" s="20">
        <f t="shared" si="18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9"/>
        <v>P</v>
      </c>
      <c r="S93" s="5"/>
    </row>
    <row r="94" spans="2:19" x14ac:dyDescent="0.3">
      <c r="B94" s="120" t="str">
        <f t="shared" si="17"/>
        <v>BISY2008 x72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 t="str">
        <f t="shared" si="20"/>
        <v>x72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6"/>
        <v>48.68</v>
      </c>
      <c r="N94" s="20">
        <f t="shared" si="18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9"/>
        <v>F</v>
      </c>
      <c r="S94" s="5"/>
    </row>
    <row r="95" spans="2:19" x14ac:dyDescent="0.3">
      <c r="B95" s="120" t="str">
        <f t="shared" si="17"/>
        <v>BISY2008 x73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 t="str">
        <f t="shared" si="20"/>
        <v>x73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6"/>
        <v>44.6</v>
      </c>
      <c r="N95" s="20">
        <f t="shared" si="18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9"/>
        <v>F</v>
      </c>
      <c r="S95" s="5"/>
    </row>
    <row r="96" spans="2:19" x14ac:dyDescent="0.3">
      <c r="B96" s="120" t="str">
        <f t="shared" si="17"/>
        <v>BISY2008 x74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 t="str">
        <f t="shared" si="20"/>
        <v>x74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6"/>
        <v>45.84</v>
      </c>
      <c r="N96" s="20">
        <f t="shared" si="18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9"/>
        <v>F</v>
      </c>
      <c r="S96" s="5"/>
    </row>
    <row r="97" spans="2:19" x14ac:dyDescent="0.3">
      <c r="B97" s="120" t="str">
        <f t="shared" si="17"/>
        <v>BISY2008 x75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 t="str">
        <f t="shared" si="20"/>
        <v>x75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6"/>
        <v>43.9</v>
      </c>
      <c r="N97" s="73">
        <f t="shared" si="18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9"/>
        <v>F</v>
      </c>
      <c r="S97" s="5"/>
    </row>
    <row r="98" spans="2:19" x14ac:dyDescent="0.3">
      <c r="B98" s="120" t="str">
        <f t="shared" si="17"/>
        <v>BISY2008 x76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 t="str">
        <f t="shared" si="20"/>
        <v>x76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6"/>
        <v>43</v>
      </c>
      <c r="N98" s="20">
        <f t="shared" si="18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9"/>
        <v>F</v>
      </c>
      <c r="S98" s="5"/>
    </row>
    <row r="99" spans="2:19" x14ac:dyDescent="0.3">
      <c r="B99" s="120" t="str">
        <f t="shared" si="17"/>
        <v>BISY2008 x77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 t="str">
        <f t="shared" si="20"/>
        <v>x77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6"/>
        <v>42.989999999999995</v>
      </c>
      <c r="N99" s="20">
        <f t="shared" si="18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9"/>
        <v>F</v>
      </c>
      <c r="S99" s="5"/>
    </row>
    <row r="100" spans="2:19" x14ac:dyDescent="0.3">
      <c r="B100" s="120" t="str">
        <f t="shared" si="17"/>
        <v>BISY2008 x78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 t="str">
        <f t="shared" si="20"/>
        <v>x78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6"/>
        <v>41.3</v>
      </c>
      <c r="N100" s="20">
        <f t="shared" si="18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9"/>
        <v>GP</v>
      </c>
      <c r="S100" s="5"/>
    </row>
    <row r="101" spans="2:19" x14ac:dyDescent="0.3">
      <c r="B101" s="120" t="str">
        <f t="shared" si="17"/>
        <v>BISY2008 x79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 t="str">
        <f t="shared" si="20"/>
        <v>x79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6"/>
        <v>37.119999999999997</v>
      </c>
      <c r="N101" s="20">
        <f t="shared" si="18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9"/>
        <v>F</v>
      </c>
      <c r="S101" s="5"/>
    </row>
    <row r="102" spans="2:19" x14ac:dyDescent="0.3">
      <c r="B102" s="120" t="str">
        <f t="shared" si="17"/>
        <v>BISY2008 x80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 t="str">
        <f t="shared" si="20"/>
        <v>x80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6"/>
        <v>35.299999999999997</v>
      </c>
      <c r="N102" s="20">
        <f t="shared" si="18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9"/>
        <v>F</v>
      </c>
      <c r="S102" s="5"/>
    </row>
    <row r="103" spans="2:19" x14ac:dyDescent="0.3">
      <c r="B103" s="120" t="str">
        <f t="shared" si="17"/>
        <v>BISY2008 x81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 t="str">
        <f t="shared" si="20"/>
        <v>x81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6"/>
        <v>13</v>
      </c>
      <c r="N103" s="20">
        <f t="shared" si="18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9"/>
        <v>FNE</v>
      </c>
      <c r="S103" s="5"/>
    </row>
    <row r="104" spans="2:19" x14ac:dyDescent="0.3">
      <c r="B104" s="120" t="str">
        <f t="shared" si="17"/>
        <v>BISY2008 x82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 t="str">
        <f t="shared" si="20"/>
        <v>x82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6"/>
        <v>0</v>
      </c>
      <c r="N104" s="20">
        <f t="shared" si="18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9"/>
        <v>FNS</v>
      </c>
      <c r="S104" s="5"/>
    </row>
    <row r="105" spans="2:19" x14ac:dyDescent="0.3">
      <c r="B105" s="120" t="str">
        <f t="shared" si="17"/>
        <v>BISY2008 x83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 t="str">
        <f t="shared" si="20"/>
        <v>x83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6"/>
        <v>0</v>
      </c>
      <c r="N105" s="20">
        <f t="shared" si="18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9"/>
        <v>FNS</v>
      </c>
      <c r="S105" s="5"/>
    </row>
    <row r="106" spans="2:19" x14ac:dyDescent="0.3">
      <c r="B106" s="120" t="str">
        <f t="shared" si="17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6"/>
        <v/>
      </c>
      <c r="N106" s="20" t="str">
        <f t="shared" si="18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9"/>
        <v/>
      </c>
      <c r="S106" s="5"/>
    </row>
    <row r="107" spans="2:19" x14ac:dyDescent="0.3">
      <c r="B107" s="120" t="str">
        <f t="shared" si="17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6"/>
        <v/>
      </c>
      <c r="N107" s="20" t="str">
        <f t="shared" si="18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9"/>
        <v/>
      </c>
      <c r="S107" s="5"/>
    </row>
    <row r="108" spans="2:19" x14ac:dyDescent="0.3">
      <c r="B108" s="120" t="str">
        <f t="shared" si="17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6"/>
        <v/>
      </c>
      <c r="N108" s="20" t="str">
        <f t="shared" si="18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9"/>
        <v/>
      </c>
      <c r="S108" s="5"/>
    </row>
    <row r="109" spans="2:19" x14ac:dyDescent="0.3">
      <c r="B109" s="120" t="str">
        <f t="shared" si="17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6"/>
        <v/>
      </c>
      <c r="N109" s="20" t="str">
        <f t="shared" si="18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9"/>
        <v/>
      </c>
      <c r="S109" s="5"/>
    </row>
    <row r="110" spans="2:19" x14ac:dyDescent="0.3">
      <c r="B110" s="120" t="str">
        <f t="shared" si="17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6"/>
        <v/>
      </c>
      <c r="N110" s="20" t="str">
        <f t="shared" si="18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9"/>
        <v/>
      </c>
      <c r="S110" s="5"/>
    </row>
    <row r="111" spans="2:19" x14ac:dyDescent="0.3">
      <c r="B111" s="120" t="str">
        <f t="shared" si="17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6"/>
        <v/>
      </c>
      <c r="N111" s="20" t="str">
        <f t="shared" si="18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9"/>
        <v/>
      </c>
      <c r="S111" s="5"/>
    </row>
    <row r="112" spans="2:19" x14ac:dyDescent="0.3">
      <c r="B112" s="120" t="str">
        <f t="shared" si="17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6"/>
        <v/>
      </c>
      <c r="N112" s="20" t="str">
        <f t="shared" si="18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9"/>
        <v/>
      </c>
      <c r="S112" s="5"/>
    </row>
    <row r="113" spans="2:31" x14ac:dyDescent="0.3">
      <c r="B113" s="120" t="str">
        <f t="shared" si="17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6"/>
        <v/>
      </c>
      <c r="N113" s="20" t="str">
        <f t="shared" si="18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9"/>
        <v/>
      </c>
      <c r="S113" s="5"/>
    </row>
    <row r="114" spans="2:31" x14ac:dyDescent="0.3">
      <c r="B114" s="120" t="str">
        <f t="shared" si="17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6"/>
        <v/>
      </c>
      <c r="N114" s="20" t="str">
        <f t="shared" si="18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9"/>
        <v/>
      </c>
      <c r="S114" s="5"/>
    </row>
    <row r="115" spans="2:31" x14ac:dyDescent="0.3">
      <c r="B115" s="120" t="str">
        <f t="shared" si="17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6"/>
        <v/>
      </c>
      <c r="N115" s="20" t="str">
        <f t="shared" si="18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9"/>
        <v/>
      </c>
      <c r="S115" s="5"/>
    </row>
    <row r="116" spans="2:31" x14ac:dyDescent="0.3">
      <c r="B116" s="120" t="str">
        <f t="shared" si="17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6"/>
        <v/>
      </c>
      <c r="N116" s="20" t="str">
        <f t="shared" si="18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9"/>
        <v/>
      </c>
      <c r="S116" s="5"/>
    </row>
    <row r="117" spans="2:31" x14ac:dyDescent="0.3">
      <c r="B117" s="120" t="str">
        <f t="shared" si="17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6"/>
        <v/>
      </c>
      <c r="N117" s="20" t="str">
        <f t="shared" si="18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9"/>
        <v/>
      </c>
      <c r="S117" s="5"/>
    </row>
    <row r="118" spans="2:31" x14ac:dyDescent="0.3">
      <c r="B118" s="120" t="str">
        <f t="shared" si="17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6"/>
        <v/>
      </c>
      <c r="N118" s="20" t="str">
        <f t="shared" si="18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9"/>
        <v/>
      </c>
      <c r="S118" s="5"/>
    </row>
    <row r="119" spans="2:31" x14ac:dyDescent="0.3">
      <c r="B119" s="120" t="str">
        <f t="shared" si="17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21">IF(G119="","",SUM(H119:L119))</f>
        <v/>
      </c>
      <c r="N119" s="20" t="str">
        <f t="shared" si="18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9"/>
        <v/>
      </c>
      <c r="S119" s="5"/>
    </row>
    <row r="120" spans="2:31" x14ac:dyDescent="0.3">
      <c r="B120" s="120" t="str">
        <f t="shared" si="17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21"/>
        <v/>
      </c>
      <c r="N120" s="20" t="str">
        <f t="shared" si="18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9"/>
        <v/>
      </c>
      <c r="S120" s="5"/>
    </row>
    <row r="121" spans="2:31" x14ac:dyDescent="0.3">
      <c r="B121" s="120" t="str">
        <f t="shared" si="17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21"/>
        <v/>
      </c>
      <c r="N121" s="20" t="str">
        <f t="shared" si="18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9"/>
        <v/>
      </c>
      <c r="S121" s="5"/>
    </row>
    <row r="122" spans="2:31" x14ac:dyDescent="0.3">
      <c r="B122" s="120" t="str">
        <f t="shared" si="17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21"/>
        <v/>
      </c>
      <c r="N122" s="20" t="str">
        <f t="shared" si="18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9"/>
        <v/>
      </c>
      <c r="S122" s="5"/>
    </row>
    <row r="123" spans="2:31" x14ac:dyDescent="0.3">
      <c r="B123" s="120" t="str">
        <f t="shared" si="17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21"/>
        <v/>
      </c>
      <c r="N123" s="20" t="str">
        <f t="shared" si="18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9"/>
        <v/>
      </c>
      <c r="S123" s="5"/>
    </row>
    <row r="124" spans="2:31" x14ac:dyDescent="0.3">
      <c r="B124" s="120" t="str">
        <f t="shared" si="17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21"/>
        <v/>
      </c>
      <c r="N124" s="20" t="str">
        <f t="shared" si="18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9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7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21"/>
        <v/>
      </c>
      <c r="N125" s="20" t="str">
        <f t="shared" si="18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9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7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21"/>
        <v/>
      </c>
      <c r="N126" s="20" t="str">
        <f t="shared" si="18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9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7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21"/>
        <v/>
      </c>
      <c r="N127" s="73" t="str">
        <f t="shared" si="18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9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7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21"/>
        <v/>
      </c>
      <c r="N128" s="20" t="str">
        <f t="shared" si="18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9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7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21"/>
        <v/>
      </c>
      <c r="N129" s="20" t="str">
        <f t="shared" si="18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9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7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21"/>
        <v/>
      </c>
      <c r="N130" s="20" t="str">
        <f t="shared" si="18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9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7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21"/>
        <v/>
      </c>
      <c r="N131" s="20" t="str">
        <f t="shared" si="18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9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7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21"/>
        <v/>
      </c>
      <c r="N132" s="20" t="str">
        <f t="shared" si="18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9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7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21"/>
        <v/>
      </c>
      <c r="N133" s="20" t="str">
        <f t="shared" si="18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9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7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21"/>
        <v/>
      </c>
      <c r="N134" s="20" t="str">
        <f t="shared" si="18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9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7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21"/>
        <v/>
      </c>
      <c r="N135" s="73" t="str">
        <f t="shared" si="18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9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7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21"/>
        <v/>
      </c>
      <c r="N136" s="20" t="str">
        <f t="shared" si="18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9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7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21"/>
        <v/>
      </c>
      <c r="N137" s="20" t="str">
        <f t="shared" si="18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9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7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21"/>
        <v/>
      </c>
      <c r="N138" s="73" t="str">
        <f t="shared" si="18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9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7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21"/>
        <v/>
      </c>
      <c r="N139" s="20" t="str">
        <f t="shared" si="18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9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7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21"/>
        <v/>
      </c>
      <c r="N140" s="20" t="str">
        <f t="shared" si="18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9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7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21"/>
        <v/>
      </c>
      <c r="N141" s="20" t="str">
        <f t="shared" si="18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9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7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21"/>
        <v/>
      </c>
      <c r="N142" s="20" t="str">
        <f t="shared" si="18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9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7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21"/>
        <v/>
      </c>
      <c r="N143" s="20" t="str">
        <f t="shared" si="18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9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7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21"/>
        <v/>
      </c>
      <c r="N144" s="20" t="str">
        <f t="shared" si="18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9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7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21"/>
        <v/>
      </c>
      <c r="N145" s="20" t="str">
        <f t="shared" si="18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9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7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21"/>
        <v/>
      </c>
      <c r="N146" s="20" t="str">
        <f t="shared" si="18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9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7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21"/>
        <v/>
      </c>
      <c r="N147" s="20" t="str">
        <f t="shared" si="18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9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7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21"/>
        <v/>
      </c>
      <c r="N148" s="20" t="str">
        <f t="shared" si="18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9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7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21"/>
        <v/>
      </c>
      <c r="N149" s="20" t="str">
        <f t="shared" si="18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9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7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21"/>
        <v/>
      </c>
      <c r="N150" s="20" t="str">
        <f t="shared" si="18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9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4" si="22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21"/>
        <v/>
      </c>
      <c r="N151" s="20" t="str">
        <f t="shared" ref="N151:N214" si="23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4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2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21"/>
        <v/>
      </c>
      <c r="N152" s="20" t="str">
        <f t="shared" si="23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4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2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21"/>
        <v/>
      </c>
      <c r="N153" s="20" t="str">
        <f t="shared" si="23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4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2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21"/>
        <v/>
      </c>
      <c r="N154" s="20" t="str">
        <f t="shared" si="23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4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2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21"/>
        <v/>
      </c>
      <c r="N155" s="20" t="str">
        <f t="shared" si="23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4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2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21"/>
        <v/>
      </c>
      <c r="N156" s="20" t="str">
        <f t="shared" si="23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4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2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21"/>
        <v/>
      </c>
      <c r="N157" s="20" t="str">
        <f t="shared" si="23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4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2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21"/>
        <v/>
      </c>
      <c r="N158" s="20" t="str">
        <f t="shared" si="23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4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2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21"/>
        <v/>
      </c>
      <c r="N159" s="20" t="str">
        <f t="shared" si="23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4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2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21"/>
        <v/>
      </c>
      <c r="N160" s="20" t="str">
        <f t="shared" si="23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4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2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21"/>
        <v/>
      </c>
      <c r="N161" s="20" t="str">
        <f t="shared" si="23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4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2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21"/>
        <v/>
      </c>
      <c r="N162" s="20" t="str">
        <f t="shared" si="23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4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2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21"/>
        <v/>
      </c>
      <c r="N163" s="20" t="str">
        <f t="shared" si="23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4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2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21"/>
        <v/>
      </c>
      <c r="N164" s="20" t="str">
        <f t="shared" si="23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4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2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21"/>
        <v/>
      </c>
      <c r="N165" s="20" t="str">
        <f t="shared" si="23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4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2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21"/>
        <v/>
      </c>
      <c r="N166" s="20" t="str">
        <f t="shared" si="23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4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2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21"/>
        <v/>
      </c>
      <c r="N167" s="20" t="str">
        <f t="shared" si="23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4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2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21"/>
        <v/>
      </c>
      <c r="N168" s="20" t="str">
        <f t="shared" si="23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4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2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21"/>
        <v/>
      </c>
      <c r="N169" s="20" t="str">
        <f t="shared" si="23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4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2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21"/>
        <v/>
      </c>
      <c r="N170" s="20" t="str">
        <f t="shared" si="23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4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2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21"/>
        <v/>
      </c>
      <c r="N171" s="20" t="str">
        <f t="shared" si="23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4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2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21"/>
        <v/>
      </c>
      <c r="N172" s="20" t="str">
        <f t="shared" si="23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4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2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21"/>
        <v/>
      </c>
      <c r="N173" s="20" t="str">
        <f t="shared" si="23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4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2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21"/>
        <v/>
      </c>
      <c r="N174" s="20" t="str">
        <f t="shared" si="23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4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2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21"/>
        <v/>
      </c>
      <c r="N175" s="20" t="str">
        <f t="shared" si="23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4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2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21"/>
        <v/>
      </c>
      <c r="N176" s="20" t="str">
        <f t="shared" si="23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4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2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21"/>
        <v/>
      </c>
      <c r="N177" s="20" t="str">
        <f t="shared" si="23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4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2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21"/>
        <v/>
      </c>
      <c r="N178" s="20" t="str">
        <f t="shared" si="23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4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2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21"/>
        <v/>
      </c>
      <c r="N179" s="20" t="str">
        <f t="shared" si="23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4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2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21"/>
        <v/>
      </c>
      <c r="N180" s="20" t="str">
        <f t="shared" si="23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4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2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21"/>
        <v/>
      </c>
      <c r="N181" s="20" t="str">
        <f t="shared" si="23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4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2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21"/>
        <v/>
      </c>
      <c r="N182" s="20" t="str">
        <f t="shared" si="23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4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2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5">IF(G183="","",SUM(H183:L183))</f>
        <v/>
      </c>
      <c r="N183" s="20" t="str">
        <f t="shared" si="23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4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2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5"/>
        <v/>
      </c>
      <c r="N184" s="20" t="str">
        <f t="shared" si="23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4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2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5"/>
        <v/>
      </c>
      <c r="N185" s="20" t="str">
        <f t="shared" si="23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4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2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5"/>
        <v/>
      </c>
      <c r="N186" s="20" t="str">
        <f t="shared" si="23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4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2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5"/>
        <v/>
      </c>
      <c r="N187" s="20" t="str">
        <f t="shared" si="23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4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2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5"/>
        <v/>
      </c>
      <c r="N188" s="20" t="str">
        <f t="shared" si="23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4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2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5"/>
        <v/>
      </c>
      <c r="N189" s="20" t="str">
        <f t="shared" si="23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4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2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5"/>
        <v/>
      </c>
      <c r="N190" s="20" t="str">
        <f t="shared" si="23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4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2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5"/>
        <v/>
      </c>
      <c r="N191" s="20" t="str">
        <f t="shared" si="23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4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2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5"/>
        <v/>
      </c>
      <c r="N192" s="20" t="str">
        <f t="shared" si="23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4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2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5"/>
        <v/>
      </c>
      <c r="N193" s="20" t="str">
        <f t="shared" si="23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4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2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5"/>
        <v/>
      </c>
      <c r="N194" s="20" t="str">
        <f t="shared" si="23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4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2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5"/>
        <v/>
      </c>
      <c r="N195" s="20" t="str">
        <f t="shared" si="23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4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2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5"/>
        <v/>
      </c>
      <c r="N196" s="20" t="str">
        <f t="shared" si="23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4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2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5"/>
        <v/>
      </c>
      <c r="N197" s="20" t="str">
        <f t="shared" si="23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4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2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5"/>
        <v/>
      </c>
      <c r="N198" s="20" t="str">
        <f t="shared" si="23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4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2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5"/>
        <v/>
      </c>
      <c r="N199" s="20" t="str">
        <f t="shared" si="23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4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2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5"/>
        <v/>
      </c>
      <c r="N200" s="20" t="str">
        <f t="shared" si="23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4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2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5"/>
        <v/>
      </c>
      <c r="N201" s="20" t="str">
        <f t="shared" si="23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4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2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5"/>
        <v/>
      </c>
      <c r="N202" s="20" t="str">
        <f t="shared" si="23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4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2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5"/>
        <v/>
      </c>
      <c r="N203" s="20" t="str">
        <f t="shared" si="23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4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2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5"/>
        <v/>
      </c>
      <c r="N204" s="20" t="str">
        <f t="shared" si="23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4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2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5"/>
        <v/>
      </c>
      <c r="N205" s="20" t="str">
        <f t="shared" si="23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4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2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5"/>
        <v/>
      </c>
      <c r="N206" s="20" t="str">
        <f t="shared" si="23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4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2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5"/>
        <v/>
      </c>
      <c r="N207" s="20" t="str">
        <f t="shared" si="23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4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2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5"/>
        <v/>
      </c>
      <c r="N208" s="20" t="str">
        <f t="shared" si="23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4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2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5"/>
        <v/>
      </c>
      <c r="N209" s="20" t="str">
        <f t="shared" si="23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4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2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5"/>
        <v/>
      </c>
      <c r="N210" s="20" t="str">
        <f t="shared" si="23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4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2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5"/>
        <v/>
      </c>
      <c r="N211" s="20" t="str">
        <f t="shared" si="23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4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2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5"/>
        <v/>
      </c>
      <c r="N212" s="20" t="str">
        <f t="shared" si="23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4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2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5"/>
        <v/>
      </c>
      <c r="N213" s="20" t="str">
        <f t="shared" si="23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4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si="22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5"/>
        <v/>
      </c>
      <c r="N214" s="20" t="str">
        <f t="shared" si="23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4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ref="B215:B278" si="26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5"/>
        <v/>
      </c>
      <c r="N215" s="20" t="str">
        <f t="shared" ref="N215:N278" si="27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8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6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5"/>
        <v/>
      </c>
      <c r="N216" s="20" t="str">
        <f t="shared" si="27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8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6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5"/>
        <v/>
      </c>
      <c r="N217" s="20" t="str">
        <f t="shared" si="27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8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6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5"/>
        <v/>
      </c>
      <c r="N218" s="20" t="str">
        <f t="shared" si="27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8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6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5"/>
        <v/>
      </c>
      <c r="N219" s="20" t="str">
        <f t="shared" si="27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8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6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5"/>
        <v/>
      </c>
      <c r="N220" s="20" t="str">
        <f t="shared" si="27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8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6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5"/>
        <v/>
      </c>
      <c r="N221" s="20" t="str">
        <f t="shared" si="27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8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6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5"/>
        <v/>
      </c>
      <c r="N222" s="20" t="str">
        <f t="shared" si="27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8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6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5"/>
        <v/>
      </c>
      <c r="N223" s="20" t="str">
        <f t="shared" si="27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8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6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5"/>
        <v/>
      </c>
      <c r="N224" s="20" t="str">
        <f t="shared" si="27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8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6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5"/>
        <v/>
      </c>
      <c r="N225" s="20" t="str">
        <f t="shared" si="27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8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6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5"/>
        <v/>
      </c>
      <c r="N226" s="20" t="str">
        <f t="shared" si="27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8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6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5"/>
        <v/>
      </c>
      <c r="N227" s="20" t="str">
        <f t="shared" si="27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8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6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5"/>
        <v/>
      </c>
      <c r="N228" s="20" t="str">
        <f t="shared" si="27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8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6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5"/>
        <v/>
      </c>
      <c r="N229" s="20" t="str">
        <f t="shared" si="27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8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6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5"/>
        <v/>
      </c>
      <c r="N230" s="20" t="str">
        <f t="shared" si="27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8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6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5"/>
        <v/>
      </c>
      <c r="N231" s="20" t="str">
        <f t="shared" si="27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8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6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5"/>
        <v/>
      </c>
      <c r="N232" s="20" t="str">
        <f t="shared" si="27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8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6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5"/>
        <v/>
      </c>
      <c r="N233" s="20" t="str">
        <f t="shared" si="27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8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6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5"/>
        <v/>
      </c>
      <c r="N234" s="20" t="str">
        <f t="shared" si="27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8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6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5"/>
        <v/>
      </c>
      <c r="N235" s="20" t="str">
        <f t="shared" si="27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8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6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5"/>
        <v/>
      </c>
      <c r="N236" s="20" t="str">
        <f t="shared" si="27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8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6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5"/>
        <v/>
      </c>
      <c r="N237" s="20" t="str">
        <f t="shared" si="27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8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6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5"/>
        <v/>
      </c>
      <c r="N238" s="20" t="str">
        <f t="shared" si="27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8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6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5"/>
        <v/>
      </c>
      <c r="N239" s="20" t="str">
        <f t="shared" si="27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8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6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5"/>
        <v/>
      </c>
      <c r="N240" s="20" t="str">
        <f t="shared" si="27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8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6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5"/>
        <v/>
      </c>
      <c r="N241" s="20" t="str">
        <f t="shared" si="27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8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6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5"/>
        <v/>
      </c>
      <c r="N242" s="20" t="str">
        <f t="shared" si="27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8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6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5"/>
        <v/>
      </c>
      <c r="N243" s="20" t="str">
        <f t="shared" si="27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8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6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5"/>
        <v/>
      </c>
      <c r="N244" s="20" t="str">
        <f t="shared" si="27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8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6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5"/>
        <v/>
      </c>
      <c r="N245" s="20" t="str">
        <f t="shared" si="27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8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6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5"/>
        <v/>
      </c>
      <c r="N246" s="20" t="str">
        <f t="shared" si="27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8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6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9">IF(G247="","",SUM(H247:L247))</f>
        <v/>
      </c>
      <c r="N247" s="20" t="str">
        <f t="shared" si="27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8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6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9"/>
        <v/>
      </c>
      <c r="N248" s="20" t="str">
        <f t="shared" si="27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8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6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9"/>
        <v/>
      </c>
      <c r="N249" s="20" t="str">
        <f t="shared" si="27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8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6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9"/>
        <v/>
      </c>
      <c r="N250" s="20" t="str">
        <f t="shared" si="27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8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6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9"/>
        <v/>
      </c>
      <c r="N251" s="20" t="str">
        <f t="shared" si="27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8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6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9"/>
        <v/>
      </c>
      <c r="N252" s="20" t="str">
        <f t="shared" si="27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8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6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9"/>
        <v/>
      </c>
      <c r="N253" s="20" t="str">
        <f t="shared" si="27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8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6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9"/>
        <v/>
      </c>
      <c r="N254" s="20" t="str">
        <f t="shared" si="27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8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6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9"/>
        <v/>
      </c>
      <c r="N255" s="20" t="str">
        <f t="shared" si="27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8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6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9"/>
        <v/>
      </c>
      <c r="N256" s="20" t="str">
        <f t="shared" si="27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8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6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9"/>
        <v/>
      </c>
      <c r="N257" s="20" t="str">
        <f t="shared" si="27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8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6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9"/>
        <v/>
      </c>
      <c r="N258" s="20" t="str">
        <f t="shared" si="27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8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6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9"/>
        <v/>
      </c>
      <c r="N259" s="20" t="str">
        <f t="shared" si="27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8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6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9"/>
        <v/>
      </c>
      <c r="N260" s="20" t="str">
        <f t="shared" si="27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8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6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9"/>
        <v/>
      </c>
      <c r="N261" s="20" t="str">
        <f t="shared" si="27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8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6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9"/>
        <v/>
      </c>
      <c r="N262" s="20" t="str">
        <f t="shared" si="27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8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6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9"/>
        <v/>
      </c>
      <c r="N263" s="20" t="str">
        <f t="shared" si="27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8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6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9"/>
        <v/>
      </c>
      <c r="N264" s="20" t="str">
        <f t="shared" si="27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8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6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9"/>
        <v/>
      </c>
      <c r="N265" s="20" t="str">
        <f t="shared" si="27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8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6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9"/>
        <v/>
      </c>
      <c r="N266" s="20" t="str">
        <f t="shared" si="27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8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6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9"/>
        <v/>
      </c>
      <c r="N267" s="20" t="str">
        <f t="shared" si="27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8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6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9"/>
        <v/>
      </c>
      <c r="N268" s="20" t="str">
        <f t="shared" si="27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8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6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9"/>
        <v/>
      </c>
      <c r="N269" s="20" t="str">
        <f t="shared" si="27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8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6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9"/>
        <v/>
      </c>
      <c r="N270" s="20" t="str">
        <f t="shared" si="27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8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6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9"/>
        <v/>
      </c>
      <c r="N271" s="20" t="str">
        <f t="shared" si="27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8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6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9"/>
        <v/>
      </c>
      <c r="N272" s="20" t="str">
        <f t="shared" si="27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8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6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9"/>
        <v/>
      </c>
      <c r="N273" s="20" t="str">
        <f t="shared" si="27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8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6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9"/>
        <v/>
      </c>
      <c r="N274" s="20" t="str">
        <f t="shared" si="27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8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6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9"/>
        <v/>
      </c>
      <c r="N275" s="20" t="str">
        <f t="shared" si="27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8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6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9"/>
        <v/>
      </c>
      <c r="N276" s="20" t="str">
        <f t="shared" si="27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8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si="26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9"/>
        <v/>
      </c>
      <c r="N277" s="20" t="str">
        <f t="shared" si="27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8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26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9"/>
        <v/>
      </c>
      <c r="N278" s="20" t="str">
        <f t="shared" si="27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8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ref="B279:B342" si="30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9"/>
        <v/>
      </c>
      <c r="N279" s="20" t="str">
        <f t="shared" ref="N279:N342" si="31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2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30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9"/>
        <v/>
      </c>
      <c r="N280" s="20" t="str">
        <f t="shared" si="31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2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30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9"/>
        <v/>
      </c>
      <c r="N281" s="20" t="str">
        <f t="shared" si="31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2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30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9"/>
        <v/>
      </c>
      <c r="N282" s="20" t="str">
        <f t="shared" si="31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2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30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9"/>
        <v/>
      </c>
      <c r="N283" s="20" t="str">
        <f t="shared" si="31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2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30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9"/>
        <v/>
      </c>
      <c r="N284" s="20" t="str">
        <f t="shared" si="31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2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30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9"/>
        <v/>
      </c>
      <c r="N285" s="20" t="str">
        <f t="shared" si="31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2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30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9"/>
        <v/>
      </c>
      <c r="N286" s="20" t="str">
        <f t="shared" si="31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2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30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9"/>
        <v/>
      </c>
      <c r="N287" s="20" t="str">
        <f t="shared" si="31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2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30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9"/>
        <v/>
      </c>
      <c r="N288" s="20" t="str">
        <f t="shared" si="31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2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30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9"/>
        <v/>
      </c>
      <c r="N289" s="20" t="str">
        <f t="shared" si="31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2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30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9"/>
        <v/>
      </c>
      <c r="N290" s="20" t="str">
        <f t="shared" si="31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2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30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9"/>
        <v/>
      </c>
      <c r="N291" s="20" t="str">
        <f t="shared" si="31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2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30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9"/>
        <v/>
      </c>
      <c r="N292" s="20" t="str">
        <f t="shared" si="31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2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30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9"/>
        <v/>
      </c>
      <c r="N293" s="20" t="str">
        <f t="shared" si="31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2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30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9"/>
        <v/>
      </c>
      <c r="N294" s="20" t="str">
        <f t="shared" si="31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2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30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9"/>
        <v/>
      </c>
      <c r="N295" s="20" t="str">
        <f t="shared" si="31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2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30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9"/>
        <v/>
      </c>
      <c r="N296" s="20" t="str">
        <f t="shared" si="31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2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30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9"/>
        <v/>
      </c>
      <c r="N297" s="20" t="str">
        <f t="shared" si="31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2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30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9"/>
        <v/>
      </c>
      <c r="N298" s="20" t="str">
        <f t="shared" si="31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2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30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9"/>
        <v/>
      </c>
      <c r="N299" s="20" t="str">
        <f t="shared" si="31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2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30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9"/>
        <v/>
      </c>
      <c r="N300" s="20" t="str">
        <f t="shared" si="31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2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30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9"/>
        <v/>
      </c>
      <c r="N301" s="20" t="str">
        <f t="shared" si="31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2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30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9"/>
        <v/>
      </c>
      <c r="N302" s="20" t="str">
        <f t="shared" si="31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2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30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9"/>
        <v/>
      </c>
      <c r="N303" s="20" t="str">
        <f t="shared" si="31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2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30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9"/>
        <v/>
      </c>
      <c r="N304" s="20" t="str">
        <f t="shared" si="31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2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30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9"/>
        <v/>
      </c>
      <c r="N305" s="20" t="str">
        <f t="shared" si="31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2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30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9"/>
        <v/>
      </c>
      <c r="N306" s="20" t="str">
        <f t="shared" si="31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2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30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9"/>
        <v/>
      </c>
      <c r="N307" s="20" t="str">
        <f t="shared" si="31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2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30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9"/>
        <v/>
      </c>
      <c r="N308" s="20" t="str">
        <f t="shared" si="31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2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30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9"/>
        <v/>
      </c>
      <c r="N309" s="20" t="str">
        <f t="shared" si="31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2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30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9"/>
        <v/>
      </c>
      <c r="N310" s="20" t="str">
        <f t="shared" si="31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2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30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3">IF(G311="","",SUM(H311:L311))</f>
        <v/>
      </c>
      <c r="N311" s="20" t="str">
        <f t="shared" si="31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2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30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3"/>
        <v/>
      </c>
      <c r="N312" s="20" t="str">
        <f t="shared" si="31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2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30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3"/>
        <v/>
      </c>
      <c r="N313" s="20" t="str">
        <f t="shared" si="31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2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30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3"/>
        <v/>
      </c>
      <c r="N314" s="20" t="str">
        <f t="shared" si="31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2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30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3"/>
        <v/>
      </c>
      <c r="N315" s="20" t="str">
        <f t="shared" si="31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2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30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3"/>
        <v/>
      </c>
      <c r="N316" s="20" t="str">
        <f t="shared" si="31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2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30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3"/>
        <v/>
      </c>
      <c r="N317" s="20" t="str">
        <f t="shared" si="31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2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30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3"/>
        <v/>
      </c>
      <c r="N318" s="20" t="str">
        <f t="shared" si="31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2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30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3"/>
        <v/>
      </c>
      <c r="N319" s="20" t="str">
        <f t="shared" si="31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2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30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3"/>
        <v/>
      </c>
      <c r="N320" s="20" t="str">
        <f t="shared" si="31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2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30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3"/>
        <v/>
      </c>
      <c r="N321" s="20" t="str">
        <f t="shared" si="31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2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30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3"/>
        <v/>
      </c>
      <c r="N322" s="20" t="str">
        <f t="shared" si="31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2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30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3"/>
        <v/>
      </c>
      <c r="N323" s="20" t="str">
        <f t="shared" si="31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2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30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3"/>
        <v/>
      </c>
      <c r="N324" s="20" t="str">
        <f t="shared" si="31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2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30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3"/>
        <v/>
      </c>
      <c r="N325" s="20" t="str">
        <f t="shared" si="31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2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30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3"/>
        <v/>
      </c>
      <c r="N326" s="20" t="str">
        <f t="shared" si="31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2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30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3"/>
        <v/>
      </c>
      <c r="N327" s="20" t="str">
        <f t="shared" si="31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2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30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3"/>
        <v/>
      </c>
      <c r="N328" s="20" t="str">
        <f t="shared" si="31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2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30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3"/>
        <v/>
      </c>
      <c r="N329" s="20" t="str">
        <f t="shared" si="31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2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30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3"/>
        <v/>
      </c>
      <c r="N330" s="20" t="str">
        <f t="shared" si="31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2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30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3"/>
        <v/>
      </c>
      <c r="N331" s="20" t="str">
        <f t="shared" si="31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2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30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3"/>
        <v/>
      </c>
      <c r="N332" s="20" t="str">
        <f t="shared" si="31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2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30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3"/>
        <v/>
      </c>
      <c r="N333" s="20" t="str">
        <f t="shared" si="31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2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30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3"/>
        <v/>
      </c>
      <c r="N334" s="20" t="str">
        <f t="shared" si="31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2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30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3"/>
        <v/>
      </c>
      <c r="N335" s="20" t="str">
        <f t="shared" si="31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2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30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3"/>
        <v/>
      </c>
      <c r="N336" s="20" t="str">
        <f t="shared" si="31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2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30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3"/>
        <v/>
      </c>
      <c r="N337" s="20" t="str">
        <f t="shared" si="31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2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30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3"/>
        <v/>
      </c>
      <c r="N338" s="20" t="str">
        <f t="shared" si="31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2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30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3"/>
        <v/>
      </c>
      <c r="N339" s="20" t="str">
        <f t="shared" si="31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2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30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3"/>
        <v/>
      </c>
      <c r="N340" s="20" t="str">
        <f t="shared" si="31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2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si="30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3"/>
        <v/>
      </c>
      <c r="N341" s="20" t="str">
        <f t="shared" si="31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2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30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3"/>
        <v/>
      </c>
      <c r="N342" s="20" t="str">
        <f t="shared" si="31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2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ref="B343:B406" si="34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3"/>
        <v/>
      </c>
      <c r="N343" s="20" t="str">
        <f t="shared" ref="N343:N406" si="35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6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4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3"/>
        <v/>
      </c>
      <c r="N344" s="20" t="str">
        <f t="shared" si="35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6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4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3"/>
        <v/>
      </c>
      <c r="N345" s="20" t="str">
        <f t="shared" si="35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6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4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3"/>
        <v/>
      </c>
      <c r="N346" s="20" t="str">
        <f t="shared" si="35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6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4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3"/>
        <v/>
      </c>
      <c r="N347" s="20" t="str">
        <f t="shared" si="35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6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4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3"/>
        <v/>
      </c>
      <c r="N348" s="20" t="str">
        <f t="shared" si="35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6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4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3"/>
        <v/>
      </c>
      <c r="N349" s="20" t="str">
        <f t="shared" si="35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6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4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3"/>
        <v/>
      </c>
      <c r="N350" s="20" t="str">
        <f t="shared" si="35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6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4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3"/>
        <v/>
      </c>
      <c r="N351" s="20" t="str">
        <f t="shared" si="35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6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4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3"/>
        <v/>
      </c>
      <c r="N352" s="20" t="str">
        <f t="shared" si="35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6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4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3"/>
        <v/>
      </c>
      <c r="N353" s="20" t="str">
        <f t="shared" si="35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6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4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3"/>
        <v/>
      </c>
      <c r="N354" s="20" t="str">
        <f t="shared" si="35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6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4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3"/>
        <v/>
      </c>
      <c r="N355" s="20" t="str">
        <f t="shared" si="35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6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4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3"/>
        <v/>
      </c>
      <c r="N356" s="20" t="str">
        <f t="shared" si="35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6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4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3"/>
        <v/>
      </c>
      <c r="N357" s="20" t="str">
        <f t="shared" si="35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6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4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3"/>
        <v/>
      </c>
      <c r="N358" s="20" t="str">
        <f t="shared" si="35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6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4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3"/>
        <v/>
      </c>
      <c r="N359" s="20" t="str">
        <f t="shared" si="35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6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4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3"/>
        <v/>
      </c>
      <c r="N360" s="20" t="str">
        <f t="shared" si="35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6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4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3"/>
        <v/>
      </c>
      <c r="N361" s="20" t="str">
        <f t="shared" si="35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6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4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3"/>
        <v/>
      </c>
      <c r="N362" s="20" t="str">
        <f t="shared" si="35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6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4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3"/>
        <v/>
      </c>
      <c r="N363" s="20" t="str">
        <f t="shared" si="35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6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4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3"/>
        <v/>
      </c>
      <c r="N364" s="20" t="str">
        <f t="shared" si="35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6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4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3"/>
        <v/>
      </c>
      <c r="N365" s="20" t="str">
        <f t="shared" si="35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6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4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3"/>
        <v/>
      </c>
      <c r="N366" s="20" t="str">
        <f t="shared" si="35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6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4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3"/>
        <v/>
      </c>
      <c r="N367" s="20" t="str">
        <f t="shared" si="35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6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4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3"/>
        <v/>
      </c>
      <c r="N368" s="20" t="str">
        <f t="shared" si="35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6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4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3"/>
        <v/>
      </c>
      <c r="N369" s="20" t="str">
        <f t="shared" si="35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6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4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3"/>
        <v/>
      </c>
      <c r="N370" s="20" t="str">
        <f t="shared" si="35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6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4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3"/>
        <v/>
      </c>
      <c r="N371" s="20" t="str">
        <f t="shared" si="35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6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4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3"/>
        <v/>
      </c>
      <c r="N372" s="20" t="str">
        <f t="shared" si="35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6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4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3"/>
        <v/>
      </c>
      <c r="N373" s="20" t="str">
        <f t="shared" si="35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6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4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3"/>
        <v/>
      </c>
      <c r="N374" s="20" t="str">
        <f t="shared" si="35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6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4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7">IF(G375="","",SUM(H375:L375))</f>
        <v/>
      </c>
      <c r="N375" s="20" t="str">
        <f t="shared" si="35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6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4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7"/>
        <v/>
      </c>
      <c r="N376" s="20" t="str">
        <f t="shared" si="35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6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4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7"/>
        <v/>
      </c>
      <c r="N377" s="20" t="str">
        <f t="shared" si="35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6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4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7"/>
        <v/>
      </c>
      <c r="N378" s="20" t="str">
        <f t="shared" si="35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6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4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7"/>
        <v/>
      </c>
      <c r="N379" s="20" t="str">
        <f t="shared" si="35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6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4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7"/>
        <v/>
      </c>
      <c r="N380" s="20" t="str">
        <f t="shared" si="35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6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4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7"/>
        <v/>
      </c>
      <c r="N381" s="20" t="str">
        <f t="shared" si="35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6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4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7"/>
        <v/>
      </c>
      <c r="N382" s="20" t="str">
        <f t="shared" si="35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6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4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7"/>
        <v/>
      </c>
      <c r="N383" s="20" t="str">
        <f t="shared" si="35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6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4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7"/>
        <v/>
      </c>
      <c r="N384" s="20" t="str">
        <f t="shared" si="35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6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4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7"/>
        <v/>
      </c>
      <c r="N385" s="20" t="str">
        <f t="shared" si="35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6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4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7"/>
        <v/>
      </c>
      <c r="N386" s="20" t="str">
        <f t="shared" si="35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6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4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7"/>
        <v/>
      </c>
      <c r="N387" s="20" t="str">
        <f t="shared" si="35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6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4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7"/>
        <v/>
      </c>
      <c r="N388" s="20" t="str">
        <f t="shared" si="35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6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4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7"/>
        <v/>
      </c>
      <c r="N389" s="20" t="str">
        <f t="shared" si="35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6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4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7"/>
        <v/>
      </c>
      <c r="N390" s="20" t="str">
        <f t="shared" si="35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6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4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7"/>
        <v/>
      </c>
      <c r="N391" s="20" t="str">
        <f t="shared" si="35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6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4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7"/>
        <v/>
      </c>
      <c r="N392" s="20" t="str">
        <f t="shared" si="35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6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4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7"/>
        <v/>
      </c>
      <c r="N393" s="20" t="str">
        <f t="shared" si="35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6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4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7"/>
        <v/>
      </c>
      <c r="N394" s="20" t="str">
        <f t="shared" si="35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6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4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7"/>
        <v/>
      </c>
      <c r="N395" s="20" t="str">
        <f t="shared" si="35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6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4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7"/>
        <v/>
      </c>
      <c r="N396" s="20" t="str">
        <f t="shared" si="35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6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4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7"/>
        <v/>
      </c>
      <c r="N397" s="20" t="str">
        <f t="shared" si="35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6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4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7"/>
        <v/>
      </c>
      <c r="N398" s="20" t="str">
        <f t="shared" si="35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6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4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7"/>
        <v/>
      </c>
      <c r="N399" s="20" t="str">
        <f t="shared" si="35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6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4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7"/>
        <v/>
      </c>
      <c r="N400" s="20" t="str">
        <f t="shared" si="35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6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4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7"/>
        <v/>
      </c>
      <c r="N401" s="20" t="str">
        <f t="shared" si="35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6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4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7"/>
        <v/>
      </c>
      <c r="N402" s="20" t="str">
        <f t="shared" si="35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6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4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7"/>
        <v/>
      </c>
      <c r="N403" s="20" t="str">
        <f t="shared" si="35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6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4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7"/>
        <v/>
      </c>
      <c r="N404" s="20" t="str">
        <f t="shared" si="35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6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si="34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7"/>
        <v/>
      </c>
      <c r="N405" s="20" t="str">
        <f t="shared" si="35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6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4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7"/>
        <v/>
      </c>
      <c r="N406" s="20" t="str">
        <f t="shared" si="35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6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ref="B407:B470" si="38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7"/>
        <v/>
      </c>
      <c r="N407" s="20" t="str">
        <f t="shared" ref="N407:N470" si="39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40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8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7"/>
        <v/>
      </c>
      <c r="N408" s="20" t="str">
        <f t="shared" si="39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0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8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7"/>
        <v/>
      </c>
      <c r="N409" s="20" t="str">
        <f t="shared" si="39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0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8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7"/>
        <v/>
      </c>
      <c r="N410" s="20" t="str">
        <f t="shared" si="39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0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8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7"/>
        <v/>
      </c>
      <c r="N411" s="20" t="str">
        <f t="shared" si="39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0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8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7"/>
        <v/>
      </c>
      <c r="N412" s="20" t="str">
        <f t="shared" si="39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0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8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7"/>
        <v/>
      </c>
      <c r="N413" s="20" t="str">
        <f t="shared" si="39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0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8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7"/>
        <v/>
      </c>
      <c r="N414" s="20" t="str">
        <f t="shared" si="39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0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8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7"/>
        <v/>
      </c>
      <c r="N415" s="20" t="str">
        <f t="shared" si="39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0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8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7"/>
        <v/>
      </c>
      <c r="N416" s="20" t="str">
        <f t="shared" si="39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0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8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7"/>
        <v/>
      </c>
      <c r="N417" s="20" t="str">
        <f t="shared" si="39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0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8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7"/>
        <v/>
      </c>
      <c r="N418" s="20" t="str">
        <f t="shared" si="39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0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8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7"/>
        <v/>
      </c>
      <c r="N419" s="20" t="str">
        <f t="shared" si="39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0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8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7"/>
        <v/>
      </c>
      <c r="N420" s="20" t="str">
        <f t="shared" si="39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0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8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7"/>
        <v/>
      </c>
      <c r="N421" s="20" t="str">
        <f t="shared" si="39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0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8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7"/>
        <v/>
      </c>
      <c r="N422" s="20" t="str">
        <f t="shared" si="39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0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8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7"/>
        <v/>
      </c>
      <c r="N423" s="20" t="str">
        <f t="shared" si="39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0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8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7"/>
        <v/>
      </c>
      <c r="N424" s="20" t="str">
        <f t="shared" si="39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0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8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7"/>
        <v/>
      </c>
      <c r="N425" s="20" t="str">
        <f t="shared" si="39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0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8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7"/>
        <v/>
      </c>
      <c r="N426" s="20" t="str">
        <f t="shared" si="39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0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8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7"/>
        <v/>
      </c>
      <c r="N427" s="20" t="str">
        <f t="shared" si="39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0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8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7"/>
        <v/>
      </c>
      <c r="N428" s="20" t="str">
        <f t="shared" si="39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0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8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7"/>
        <v/>
      </c>
      <c r="N429" s="20" t="str">
        <f t="shared" si="39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0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8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7"/>
        <v/>
      </c>
      <c r="N430" s="20" t="str">
        <f t="shared" si="39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0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8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7"/>
        <v/>
      </c>
      <c r="N431" s="20" t="str">
        <f t="shared" si="39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0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8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7"/>
        <v/>
      </c>
      <c r="N432" s="20" t="str">
        <f t="shared" si="39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0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8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7"/>
        <v/>
      </c>
      <c r="N433" s="20" t="str">
        <f t="shared" si="39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0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8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7"/>
        <v/>
      </c>
      <c r="N434" s="20" t="str">
        <f t="shared" si="39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0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8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7"/>
        <v/>
      </c>
      <c r="N435" s="20" t="str">
        <f t="shared" si="39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0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8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7"/>
        <v/>
      </c>
      <c r="N436" s="20" t="str">
        <f t="shared" si="39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0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8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7"/>
        <v/>
      </c>
      <c r="N437" s="20" t="str">
        <f t="shared" si="39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0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8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7"/>
        <v/>
      </c>
      <c r="N438" s="20" t="str">
        <f t="shared" si="39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0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8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41">IF(G439="","",SUM(H439:L439))</f>
        <v/>
      </c>
      <c r="N439" s="20" t="str">
        <f t="shared" si="39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0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8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41"/>
        <v/>
      </c>
      <c r="N440" s="20" t="str">
        <f t="shared" si="39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0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8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41"/>
        <v/>
      </c>
      <c r="N441" s="20" t="str">
        <f t="shared" si="39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0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8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41"/>
        <v/>
      </c>
      <c r="N442" s="20" t="str">
        <f t="shared" si="39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0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8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41"/>
        <v/>
      </c>
      <c r="N443" s="20" t="str">
        <f t="shared" si="39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0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8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41"/>
        <v/>
      </c>
      <c r="N444" s="20" t="str">
        <f t="shared" si="39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0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8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41"/>
        <v/>
      </c>
      <c r="N445" s="20" t="str">
        <f t="shared" si="39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0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8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41"/>
        <v/>
      </c>
      <c r="N446" s="20" t="str">
        <f t="shared" si="39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0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8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41"/>
        <v/>
      </c>
      <c r="N447" s="20" t="str">
        <f t="shared" si="39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0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8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41"/>
        <v/>
      </c>
      <c r="N448" s="20" t="str">
        <f t="shared" si="39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0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8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41"/>
        <v/>
      </c>
      <c r="N449" s="20" t="str">
        <f t="shared" si="39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0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8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41"/>
        <v/>
      </c>
      <c r="N450" s="20" t="str">
        <f t="shared" si="39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0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8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41"/>
        <v/>
      </c>
      <c r="N451" s="20" t="str">
        <f t="shared" si="39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0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8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41"/>
        <v/>
      </c>
      <c r="N452" s="20" t="str">
        <f t="shared" si="39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0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8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41"/>
        <v/>
      </c>
      <c r="N453" s="20" t="str">
        <f t="shared" si="39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0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8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41"/>
        <v/>
      </c>
      <c r="N454" s="20" t="str">
        <f t="shared" si="39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0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8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41"/>
        <v/>
      </c>
      <c r="N455" s="20" t="str">
        <f t="shared" si="39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0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8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41"/>
        <v/>
      </c>
      <c r="N456" s="20" t="str">
        <f t="shared" si="39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0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8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41"/>
        <v/>
      </c>
      <c r="N457" s="20" t="str">
        <f t="shared" si="39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0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8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41"/>
        <v/>
      </c>
      <c r="N458" s="20" t="str">
        <f t="shared" si="39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0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8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41"/>
        <v/>
      </c>
      <c r="N459" s="20" t="str">
        <f t="shared" si="39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0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8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41"/>
        <v/>
      </c>
      <c r="N460" s="20" t="str">
        <f t="shared" si="39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0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8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41"/>
        <v/>
      </c>
      <c r="N461" s="20" t="str">
        <f t="shared" si="39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0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8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41"/>
        <v/>
      </c>
      <c r="N462" s="20" t="str">
        <f t="shared" si="39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0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8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41"/>
        <v/>
      </c>
      <c r="N463" s="20" t="str">
        <f t="shared" si="39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0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8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41"/>
        <v/>
      </c>
      <c r="N464" s="20" t="str">
        <f t="shared" si="39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0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8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41"/>
        <v/>
      </c>
      <c r="N465" s="20" t="str">
        <f t="shared" si="39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0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8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41"/>
        <v/>
      </c>
      <c r="N466" s="20" t="str">
        <f t="shared" si="39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0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8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41"/>
        <v/>
      </c>
      <c r="N467" s="20" t="str">
        <f t="shared" si="39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0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8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41"/>
        <v/>
      </c>
      <c r="N468" s="20" t="str">
        <f t="shared" si="39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0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si="38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41"/>
        <v/>
      </c>
      <c r="N469" s="20" t="str">
        <f t="shared" si="39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40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38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1"/>
        <v/>
      </c>
      <c r="N470" s="20" t="str">
        <f t="shared" si="39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0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ref="B471:B534" si="42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1"/>
        <v/>
      </c>
      <c r="N471" s="20" t="str">
        <f t="shared" ref="N471:N534" si="43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4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2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1"/>
        <v/>
      </c>
      <c r="N472" s="20" t="str">
        <f t="shared" si="43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4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2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1"/>
        <v/>
      </c>
      <c r="N473" s="20" t="str">
        <f t="shared" si="43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4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2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1"/>
        <v/>
      </c>
      <c r="N474" s="20" t="str">
        <f t="shared" si="43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4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2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1"/>
        <v/>
      </c>
      <c r="N475" s="20" t="str">
        <f t="shared" si="43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4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2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1"/>
        <v/>
      </c>
      <c r="N476" s="20" t="str">
        <f t="shared" si="43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4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2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1"/>
        <v/>
      </c>
      <c r="N477" s="20" t="str">
        <f t="shared" si="43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4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2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1"/>
        <v/>
      </c>
      <c r="N478" s="20" t="str">
        <f t="shared" si="43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4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2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1"/>
        <v/>
      </c>
      <c r="N479" s="20" t="str">
        <f t="shared" si="43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4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2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1"/>
        <v/>
      </c>
      <c r="N480" s="20" t="str">
        <f t="shared" si="43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4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2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1"/>
        <v/>
      </c>
      <c r="N481" s="20" t="str">
        <f t="shared" si="43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4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2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1"/>
        <v/>
      </c>
      <c r="N482" s="20" t="str">
        <f t="shared" si="43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4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2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1"/>
        <v/>
      </c>
      <c r="N483" s="20" t="str">
        <f t="shared" si="43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4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2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1"/>
        <v/>
      </c>
      <c r="N484" s="20" t="str">
        <f t="shared" si="43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4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2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1"/>
        <v/>
      </c>
      <c r="N485" s="20" t="str">
        <f t="shared" si="43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4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2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1"/>
        <v/>
      </c>
      <c r="N486" s="20" t="str">
        <f t="shared" si="43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4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2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1"/>
        <v/>
      </c>
      <c r="N487" s="20" t="str">
        <f t="shared" si="43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4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2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1"/>
        <v/>
      </c>
      <c r="N488" s="20" t="str">
        <f t="shared" si="43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4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2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1"/>
        <v/>
      </c>
      <c r="N489" s="20" t="str">
        <f t="shared" si="43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4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2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1"/>
        <v/>
      </c>
      <c r="N490" s="20" t="str">
        <f t="shared" si="43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4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2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1"/>
        <v/>
      </c>
      <c r="N491" s="20" t="str">
        <f t="shared" si="43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4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2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1"/>
        <v/>
      </c>
      <c r="N492" s="20" t="str">
        <f t="shared" si="43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4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2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1"/>
        <v/>
      </c>
      <c r="N493" s="20" t="str">
        <f t="shared" si="43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4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2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1"/>
        <v/>
      </c>
      <c r="N494" s="20" t="str">
        <f t="shared" si="43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4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2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1"/>
        <v/>
      </c>
      <c r="N495" s="20" t="str">
        <f t="shared" si="43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4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2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1"/>
        <v/>
      </c>
      <c r="N496" s="20" t="str">
        <f t="shared" si="43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4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2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1"/>
        <v/>
      </c>
      <c r="N497" s="20" t="str">
        <f t="shared" si="43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4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2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1"/>
        <v/>
      </c>
      <c r="N498" s="20" t="str">
        <f t="shared" si="43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4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2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1"/>
        <v/>
      </c>
      <c r="N499" s="20" t="str">
        <f t="shared" si="43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4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2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1"/>
        <v/>
      </c>
      <c r="N500" s="20" t="str">
        <f t="shared" si="43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4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2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1"/>
        <v/>
      </c>
      <c r="N501" s="20" t="str">
        <f t="shared" si="43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4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2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1"/>
        <v/>
      </c>
      <c r="N502" s="20" t="str">
        <f t="shared" si="43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4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2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5">IF(G503="","",SUM(H503:L503))</f>
        <v/>
      </c>
      <c r="N503" s="20" t="str">
        <f t="shared" si="43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4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2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5"/>
        <v/>
      </c>
      <c r="N504" s="20" t="str">
        <f t="shared" si="43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4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2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5"/>
        <v/>
      </c>
      <c r="N505" s="20" t="str">
        <f t="shared" si="43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4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2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5"/>
        <v/>
      </c>
      <c r="N506" s="20" t="str">
        <f t="shared" si="43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4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2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5"/>
        <v/>
      </c>
      <c r="N507" s="20" t="str">
        <f t="shared" si="43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4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2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5"/>
        <v/>
      </c>
      <c r="N508" s="20" t="str">
        <f t="shared" si="43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4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2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5"/>
        <v/>
      </c>
      <c r="N509" s="20" t="str">
        <f t="shared" si="43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4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2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5"/>
        <v/>
      </c>
      <c r="N510" s="20" t="str">
        <f t="shared" si="43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4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2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5"/>
        <v/>
      </c>
      <c r="N511" s="20" t="str">
        <f t="shared" si="43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4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2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5"/>
        <v/>
      </c>
      <c r="N512" s="20" t="str">
        <f t="shared" si="43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4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2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5"/>
        <v/>
      </c>
      <c r="N513" s="20" t="str">
        <f t="shared" si="43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4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2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5"/>
        <v/>
      </c>
      <c r="N514" s="20" t="str">
        <f t="shared" si="43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4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2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5"/>
        <v/>
      </c>
      <c r="N515" s="20" t="str">
        <f t="shared" si="43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4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2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5"/>
        <v/>
      </c>
      <c r="N516" s="20" t="str">
        <f t="shared" si="43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4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2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5"/>
        <v/>
      </c>
      <c r="N517" s="20" t="str">
        <f t="shared" si="43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4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2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5"/>
        <v/>
      </c>
      <c r="N518" s="20" t="str">
        <f t="shared" si="43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4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2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5"/>
        <v/>
      </c>
      <c r="N519" s="20" t="str">
        <f t="shared" si="43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4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2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5"/>
        <v/>
      </c>
      <c r="N520" s="20" t="str">
        <f t="shared" si="43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4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2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5"/>
        <v/>
      </c>
      <c r="N521" s="20" t="str">
        <f t="shared" si="43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4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2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5"/>
        <v/>
      </c>
      <c r="N522" s="20" t="str">
        <f t="shared" si="43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4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2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5"/>
        <v/>
      </c>
      <c r="N523" s="20" t="str">
        <f t="shared" si="43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4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2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5"/>
        <v/>
      </c>
      <c r="N524" s="20" t="str">
        <f t="shared" si="43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4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2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5"/>
        <v/>
      </c>
      <c r="N525" s="20" t="str">
        <f t="shared" si="43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4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2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5"/>
        <v/>
      </c>
      <c r="N526" s="20" t="str">
        <f t="shared" si="43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4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2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5"/>
        <v/>
      </c>
      <c r="N527" s="20" t="str">
        <f t="shared" si="43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4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2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5"/>
        <v/>
      </c>
      <c r="N528" s="20" t="str">
        <f t="shared" si="43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4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2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5"/>
        <v/>
      </c>
      <c r="N529" s="20" t="str">
        <f t="shared" si="43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4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2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5"/>
        <v/>
      </c>
      <c r="N530" s="20" t="str">
        <f t="shared" si="43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4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2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5"/>
        <v/>
      </c>
      <c r="N531" s="20" t="str">
        <f t="shared" si="43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4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2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5"/>
        <v/>
      </c>
      <c r="N532" s="20" t="str">
        <f t="shared" si="43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4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si="42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5"/>
        <v/>
      </c>
      <c r="N533" s="20" t="str">
        <f t="shared" si="43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4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2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5"/>
        <v/>
      </c>
      <c r="N534" s="20" t="str">
        <f t="shared" si="43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4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ref="B535:B598" si="46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5"/>
        <v/>
      </c>
      <c r="N535" s="20" t="str">
        <f t="shared" ref="N535:N598" si="47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8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6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5"/>
        <v/>
      </c>
      <c r="N536" s="20" t="str">
        <f t="shared" si="47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8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6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5"/>
        <v/>
      </c>
      <c r="N537" s="20" t="str">
        <f t="shared" si="47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8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6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5"/>
        <v/>
      </c>
      <c r="N538" s="20" t="str">
        <f t="shared" si="47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8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6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5"/>
        <v/>
      </c>
      <c r="N539" s="20" t="str">
        <f t="shared" si="47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8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6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5"/>
        <v/>
      </c>
      <c r="N540" s="20" t="str">
        <f t="shared" si="47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8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6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5"/>
        <v/>
      </c>
      <c r="N541" s="20" t="str">
        <f t="shared" si="47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8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6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5"/>
        <v/>
      </c>
      <c r="N542" s="20" t="str">
        <f t="shared" si="47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8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6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5"/>
        <v/>
      </c>
      <c r="N543" s="20" t="str">
        <f t="shared" si="47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8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6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5"/>
        <v/>
      </c>
      <c r="N544" s="20" t="str">
        <f t="shared" si="47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8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6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5"/>
        <v/>
      </c>
      <c r="N545" s="20" t="str">
        <f t="shared" si="47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8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6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5"/>
        <v/>
      </c>
      <c r="N546" s="20" t="str">
        <f t="shared" si="47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8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6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5"/>
        <v/>
      </c>
      <c r="N547" s="20" t="str">
        <f t="shared" si="47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8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6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5"/>
        <v/>
      </c>
      <c r="N548" s="20" t="str">
        <f t="shared" si="47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8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6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5"/>
        <v/>
      </c>
      <c r="N549" s="20" t="str">
        <f t="shared" si="47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8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6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5"/>
        <v/>
      </c>
      <c r="N550" s="20" t="str">
        <f t="shared" si="47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8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6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5"/>
        <v/>
      </c>
      <c r="N551" s="20" t="str">
        <f t="shared" si="47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8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6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5"/>
        <v/>
      </c>
      <c r="N552" s="20" t="str">
        <f t="shared" si="47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8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6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5"/>
        <v/>
      </c>
      <c r="N553" s="20" t="str">
        <f t="shared" si="47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8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6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5"/>
        <v/>
      </c>
      <c r="N554" s="20" t="str">
        <f t="shared" si="47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8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6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5"/>
        <v/>
      </c>
      <c r="N555" s="20" t="str">
        <f t="shared" si="47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8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6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5"/>
        <v/>
      </c>
      <c r="N556" s="20" t="str">
        <f t="shared" si="47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8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6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5"/>
        <v/>
      </c>
      <c r="N557" s="20" t="str">
        <f t="shared" si="47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8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6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5"/>
        <v/>
      </c>
      <c r="N558" s="20" t="str">
        <f t="shared" si="47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8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6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5"/>
        <v/>
      </c>
      <c r="N559" s="20" t="str">
        <f t="shared" si="47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8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6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5"/>
        <v/>
      </c>
      <c r="N560" s="20" t="str">
        <f t="shared" si="47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8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6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5"/>
        <v/>
      </c>
      <c r="N561" s="20" t="str">
        <f t="shared" si="47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8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6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5"/>
        <v/>
      </c>
      <c r="N562" s="20" t="str">
        <f t="shared" si="47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8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6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5"/>
        <v/>
      </c>
      <c r="N563" s="20" t="str">
        <f t="shared" si="47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8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6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5"/>
        <v/>
      </c>
      <c r="N564" s="20" t="str">
        <f t="shared" si="47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8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6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5"/>
        <v/>
      </c>
      <c r="N565" s="20" t="str">
        <f t="shared" si="47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8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6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5"/>
        <v/>
      </c>
      <c r="N566" s="20" t="str">
        <f t="shared" si="47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8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6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9">IF(G567="","",SUM(H567:L567))</f>
        <v/>
      </c>
      <c r="N567" s="20" t="str">
        <f t="shared" si="47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8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6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9"/>
        <v/>
      </c>
      <c r="N568" s="20" t="str">
        <f t="shared" si="47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8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6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9"/>
        <v/>
      </c>
      <c r="N569" s="20" t="str">
        <f t="shared" si="47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8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6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9"/>
        <v/>
      </c>
      <c r="N570" s="20" t="str">
        <f t="shared" si="47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8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6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9"/>
        <v/>
      </c>
      <c r="N571" s="20" t="str">
        <f t="shared" si="47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8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6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9"/>
        <v/>
      </c>
      <c r="N572" s="20" t="str">
        <f t="shared" si="47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8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6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9"/>
        <v/>
      </c>
      <c r="N573" s="20" t="str">
        <f t="shared" si="47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8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6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9"/>
        <v/>
      </c>
      <c r="N574" s="20" t="str">
        <f t="shared" si="47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8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6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9"/>
        <v/>
      </c>
      <c r="N575" s="20" t="str">
        <f t="shared" si="47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8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6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9"/>
        <v/>
      </c>
      <c r="N576" s="20" t="str">
        <f t="shared" si="47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8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6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9"/>
        <v/>
      </c>
      <c r="N577" s="20" t="str">
        <f t="shared" si="47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8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6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9"/>
        <v/>
      </c>
      <c r="N578" s="20" t="str">
        <f t="shared" si="47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8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6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9"/>
        <v/>
      </c>
      <c r="N579" s="20" t="str">
        <f t="shared" si="47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8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6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9"/>
        <v/>
      </c>
      <c r="N580" s="20" t="str">
        <f t="shared" si="47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8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6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9"/>
        <v/>
      </c>
      <c r="N581" s="20" t="str">
        <f t="shared" si="47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8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6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9"/>
        <v/>
      </c>
      <c r="N582" s="20" t="str">
        <f t="shared" si="47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8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6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9"/>
        <v/>
      </c>
      <c r="N583" s="20" t="str">
        <f t="shared" si="47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8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6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9"/>
        <v/>
      </c>
      <c r="N584" s="20" t="str">
        <f t="shared" si="47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8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6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9"/>
        <v/>
      </c>
      <c r="N585" s="20" t="str">
        <f t="shared" si="47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8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6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9"/>
        <v/>
      </c>
      <c r="N586" s="20" t="str">
        <f t="shared" si="47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8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6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9"/>
        <v/>
      </c>
      <c r="N587" s="20" t="str">
        <f t="shared" si="47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8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6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9"/>
        <v/>
      </c>
      <c r="N588" s="20" t="str">
        <f t="shared" si="47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8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6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9"/>
        <v/>
      </c>
      <c r="N589" s="20" t="str">
        <f t="shared" si="47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8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6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9"/>
        <v/>
      </c>
      <c r="N590" s="20" t="str">
        <f t="shared" si="47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8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6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9"/>
        <v/>
      </c>
      <c r="N591" s="20" t="str">
        <f t="shared" si="47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8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6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9"/>
        <v/>
      </c>
      <c r="N592" s="20" t="str">
        <f t="shared" si="47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8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6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9"/>
        <v/>
      </c>
      <c r="N593" s="20" t="str">
        <f t="shared" si="47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8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6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9"/>
        <v/>
      </c>
      <c r="N594" s="20" t="str">
        <f t="shared" si="47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8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6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9"/>
        <v/>
      </c>
      <c r="N595" s="20" t="str">
        <f t="shared" si="47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8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6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9"/>
        <v/>
      </c>
      <c r="N596" s="20" t="str">
        <f t="shared" si="47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8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si="46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9"/>
        <v/>
      </c>
      <c r="N597" s="20" t="str">
        <f t="shared" si="47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8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46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9"/>
        <v/>
      </c>
      <c r="N598" s="20" t="str">
        <f t="shared" si="47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8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ref="B599:B662" si="50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9"/>
        <v/>
      </c>
      <c r="N599" s="20" t="str">
        <f t="shared" ref="N599:N662" si="51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2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50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9"/>
        <v/>
      </c>
      <c r="N600" s="20" t="str">
        <f t="shared" si="51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2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50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9"/>
        <v/>
      </c>
      <c r="N601" s="20" t="str">
        <f t="shared" si="51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2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50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9"/>
        <v/>
      </c>
      <c r="N602" s="20" t="str">
        <f t="shared" si="51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2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50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9"/>
        <v/>
      </c>
      <c r="N603" s="20" t="str">
        <f t="shared" si="51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2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50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9"/>
        <v/>
      </c>
      <c r="N604" s="20" t="str">
        <f t="shared" si="51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2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50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9"/>
        <v/>
      </c>
      <c r="N605" s="20" t="str">
        <f t="shared" si="51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2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50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9"/>
        <v/>
      </c>
      <c r="N606" s="20" t="str">
        <f t="shared" si="51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2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50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9"/>
        <v/>
      </c>
      <c r="N607" s="20" t="str">
        <f t="shared" si="51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2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50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9"/>
        <v/>
      </c>
      <c r="N608" s="20" t="str">
        <f t="shared" si="51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2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50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9"/>
        <v/>
      </c>
      <c r="N609" s="20" t="str">
        <f t="shared" si="51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2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50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9"/>
        <v/>
      </c>
      <c r="N610" s="20" t="str">
        <f t="shared" si="51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2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50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9"/>
        <v/>
      </c>
      <c r="N611" s="20" t="str">
        <f t="shared" si="51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2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50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9"/>
        <v/>
      </c>
      <c r="N612" s="20" t="str">
        <f t="shared" si="51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2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50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9"/>
        <v/>
      </c>
      <c r="N613" s="20" t="str">
        <f t="shared" si="51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2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50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9"/>
        <v/>
      </c>
      <c r="N614" s="20" t="str">
        <f t="shared" si="51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2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50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9"/>
        <v/>
      </c>
      <c r="N615" s="20" t="str">
        <f t="shared" si="51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2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50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9"/>
        <v/>
      </c>
      <c r="N616" s="20" t="str">
        <f t="shared" si="51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2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50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9"/>
        <v/>
      </c>
      <c r="N617" s="20" t="str">
        <f t="shared" si="51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2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50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9"/>
        <v/>
      </c>
      <c r="N618" s="20" t="str">
        <f t="shared" si="51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2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50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9"/>
        <v/>
      </c>
      <c r="N619" s="20" t="str">
        <f t="shared" si="51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2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50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9"/>
        <v/>
      </c>
      <c r="N620" s="20" t="str">
        <f t="shared" si="51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2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50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9"/>
        <v/>
      </c>
      <c r="N621" s="20" t="str">
        <f t="shared" si="51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2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50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9"/>
        <v/>
      </c>
      <c r="N622" s="20" t="str">
        <f t="shared" si="51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2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50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9"/>
        <v/>
      </c>
      <c r="N623" s="20" t="str">
        <f t="shared" si="51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2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50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9"/>
        <v/>
      </c>
      <c r="N624" s="20" t="str">
        <f t="shared" si="51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2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50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9"/>
        <v/>
      </c>
      <c r="N625" s="20" t="str">
        <f t="shared" si="51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2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50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9"/>
        <v/>
      </c>
      <c r="N626" s="20" t="str">
        <f t="shared" si="51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2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50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9"/>
        <v/>
      </c>
      <c r="N627" s="20" t="str">
        <f t="shared" si="51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2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50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9"/>
        <v/>
      </c>
      <c r="N628" s="20" t="str">
        <f t="shared" si="51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2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50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9"/>
        <v/>
      </c>
      <c r="N629" s="20" t="str">
        <f t="shared" si="51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2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50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9"/>
        <v/>
      </c>
      <c r="N630" s="20" t="str">
        <f t="shared" si="51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2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50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3">IF(G631="","",SUM(H631:L631))</f>
        <v/>
      </c>
      <c r="N631" s="20" t="str">
        <f t="shared" si="51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2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50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3"/>
        <v/>
      </c>
      <c r="N632" s="20" t="str">
        <f t="shared" si="51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2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50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3"/>
        <v/>
      </c>
      <c r="N633" s="20" t="str">
        <f t="shared" si="51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2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50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3"/>
        <v/>
      </c>
      <c r="N634" s="20" t="str">
        <f t="shared" si="51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2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50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3"/>
        <v/>
      </c>
      <c r="N635" s="20" t="str">
        <f t="shared" si="51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2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50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3"/>
        <v/>
      </c>
      <c r="N636" s="20" t="str">
        <f t="shared" si="51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2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50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3"/>
        <v/>
      </c>
      <c r="N637" s="20" t="str">
        <f t="shared" si="51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2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50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3"/>
        <v/>
      </c>
      <c r="N638" s="20" t="str">
        <f t="shared" si="51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2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50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3"/>
        <v/>
      </c>
      <c r="N639" s="20" t="str">
        <f t="shared" si="51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2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50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3"/>
        <v/>
      </c>
      <c r="N640" s="20" t="str">
        <f t="shared" si="51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2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50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3"/>
        <v/>
      </c>
      <c r="N641" s="20" t="str">
        <f t="shared" si="51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2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50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3"/>
        <v/>
      </c>
      <c r="N642" s="20" t="str">
        <f t="shared" si="51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2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50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3"/>
        <v/>
      </c>
      <c r="N643" s="20" t="str">
        <f t="shared" si="51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2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50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3"/>
        <v/>
      </c>
      <c r="N644" s="20" t="str">
        <f t="shared" si="51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2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50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3"/>
        <v/>
      </c>
      <c r="N645" s="20" t="str">
        <f t="shared" si="51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2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50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3"/>
        <v/>
      </c>
      <c r="N646" s="20" t="str">
        <f t="shared" si="51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2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50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3"/>
        <v/>
      </c>
      <c r="N647" s="20" t="str">
        <f t="shared" si="51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2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50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3"/>
        <v/>
      </c>
      <c r="N648" s="20" t="str">
        <f t="shared" si="51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2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50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3"/>
        <v/>
      </c>
      <c r="N649" s="20" t="str">
        <f t="shared" si="51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2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50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3"/>
        <v/>
      </c>
      <c r="N650" s="20" t="str">
        <f t="shared" si="51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2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50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3"/>
        <v/>
      </c>
      <c r="N651" s="20" t="str">
        <f t="shared" si="51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2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50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3"/>
        <v/>
      </c>
      <c r="N652" s="20" t="str">
        <f t="shared" si="51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2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50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3"/>
        <v/>
      </c>
      <c r="N653" s="20" t="str">
        <f t="shared" si="51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2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50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3"/>
        <v/>
      </c>
      <c r="N654" s="20" t="str">
        <f t="shared" si="51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2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50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3"/>
        <v/>
      </c>
      <c r="N655" s="20" t="str">
        <f t="shared" si="51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2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50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3"/>
        <v/>
      </c>
      <c r="N656" s="20" t="str">
        <f t="shared" si="51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2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50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3"/>
        <v/>
      </c>
      <c r="N657" s="20" t="str">
        <f t="shared" si="51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2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50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3"/>
        <v/>
      </c>
      <c r="N658" s="20" t="str">
        <f t="shared" si="51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2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50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3"/>
        <v/>
      </c>
      <c r="N659" s="20" t="str">
        <f t="shared" si="51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2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50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3"/>
        <v/>
      </c>
      <c r="N660" s="20" t="str">
        <f t="shared" si="51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2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si="50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3"/>
        <v/>
      </c>
      <c r="N661" s="20" t="str">
        <f t="shared" si="51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2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50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3"/>
        <v/>
      </c>
      <c r="N662" s="20" t="str">
        <f t="shared" si="51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2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ref="B663:B726" si="54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3"/>
        <v/>
      </c>
      <c r="N663" s="20" t="str">
        <f t="shared" ref="N663:N726" si="55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6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4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3"/>
        <v/>
      </c>
      <c r="N664" s="20" t="str">
        <f t="shared" si="55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6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4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3"/>
        <v/>
      </c>
      <c r="N665" s="20" t="str">
        <f t="shared" si="55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6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4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3"/>
        <v/>
      </c>
      <c r="N666" s="20" t="str">
        <f t="shared" si="55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6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4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3"/>
        <v/>
      </c>
      <c r="N667" s="20" t="str">
        <f t="shared" si="55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6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4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3"/>
        <v/>
      </c>
      <c r="N668" s="20" t="str">
        <f t="shared" si="55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6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4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3"/>
        <v/>
      </c>
      <c r="N669" s="20" t="str">
        <f t="shared" si="55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6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4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3"/>
        <v/>
      </c>
      <c r="N670" s="20" t="str">
        <f t="shared" si="55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6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4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3"/>
        <v/>
      </c>
      <c r="N671" s="20" t="str">
        <f t="shared" si="55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6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4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3"/>
        <v/>
      </c>
      <c r="N672" s="20" t="str">
        <f t="shared" si="55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6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4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3"/>
        <v/>
      </c>
      <c r="N673" s="20" t="str">
        <f t="shared" si="55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6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4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3"/>
        <v/>
      </c>
      <c r="N674" s="20" t="str">
        <f t="shared" si="55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6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4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3"/>
        <v/>
      </c>
      <c r="N675" s="20" t="str">
        <f t="shared" si="55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6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4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3"/>
        <v/>
      </c>
      <c r="N676" s="20" t="str">
        <f t="shared" si="55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6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4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3"/>
        <v/>
      </c>
      <c r="N677" s="20" t="str">
        <f t="shared" si="55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6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4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3"/>
        <v/>
      </c>
      <c r="N678" s="20" t="str">
        <f t="shared" si="55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6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4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3"/>
        <v/>
      </c>
      <c r="N679" s="20" t="str">
        <f t="shared" si="55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6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4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3"/>
        <v/>
      </c>
      <c r="N680" s="20" t="str">
        <f t="shared" si="55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6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4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3"/>
        <v/>
      </c>
      <c r="N681" s="20" t="str">
        <f t="shared" si="55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6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4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3"/>
        <v/>
      </c>
      <c r="N682" s="20" t="str">
        <f t="shared" si="55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6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4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3"/>
        <v/>
      </c>
      <c r="N683" s="20" t="str">
        <f t="shared" si="55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6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4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3"/>
        <v/>
      </c>
      <c r="N684" s="20" t="str">
        <f t="shared" si="55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6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4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3"/>
        <v/>
      </c>
      <c r="N685" s="20" t="str">
        <f t="shared" si="55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6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4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3"/>
        <v/>
      </c>
      <c r="N686" s="20" t="str">
        <f t="shared" si="55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6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4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3"/>
        <v/>
      </c>
      <c r="N687" s="20" t="str">
        <f t="shared" si="55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6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4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3"/>
        <v/>
      </c>
      <c r="N688" s="20" t="str">
        <f t="shared" si="55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6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4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3"/>
        <v/>
      </c>
      <c r="N689" s="20" t="str">
        <f t="shared" si="55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6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4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3"/>
        <v/>
      </c>
      <c r="N690" s="20" t="str">
        <f t="shared" si="55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6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4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3"/>
        <v/>
      </c>
      <c r="N691" s="20" t="str">
        <f t="shared" si="55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6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4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3"/>
        <v/>
      </c>
      <c r="N692" s="20" t="str">
        <f t="shared" si="55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6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4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3"/>
        <v/>
      </c>
      <c r="N693" s="20" t="str">
        <f t="shared" si="55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6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4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3"/>
        <v/>
      </c>
      <c r="N694" s="20" t="str">
        <f t="shared" si="55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6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4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7">IF(G695="","",SUM(H695:L695))</f>
        <v/>
      </c>
      <c r="N695" s="20" t="str">
        <f t="shared" si="55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6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4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7"/>
        <v/>
      </c>
      <c r="N696" s="20" t="str">
        <f t="shared" si="55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6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4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7"/>
        <v/>
      </c>
      <c r="N697" s="20" t="str">
        <f t="shared" si="55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6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4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7"/>
        <v/>
      </c>
      <c r="N698" s="20" t="str">
        <f t="shared" si="55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6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4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7"/>
        <v/>
      </c>
      <c r="N699" s="20" t="str">
        <f t="shared" si="55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6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4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7"/>
        <v/>
      </c>
      <c r="N700" s="20" t="str">
        <f t="shared" si="55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6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4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7"/>
        <v/>
      </c>
      <c r="N701" s="20" t="str">
        <f t="shared" si="55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6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4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7"/>
        <v/>
      </c>
      <c r="N702" s="20" t="str">
        <f t="shared" si="55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6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4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7"/>
        <v/>
      </c>
      <c r="N703" s="20" t="str">
        <f t="shared" si="55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4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7"/>
        <v/>
      </c>
      <c r="N704" s="20" t="str">
        <f t="shared" si="55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4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7"/>
        <v/>
      </c>
      <c r="N705" s="20" t="str">
        <f t="shared" si="55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4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7"/>
        <v/>
      </c>
      <c r="N706" s="20" t="str">
        <f t="shared" si="55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4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7"/>
        <v/>
      </c>
      <c r="N707" s="20" t="str">
        <f t="shared" si="55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4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7"/>
        <v/>
      </c>
      <c r="N708" s="20" t="str">
        <f t="shared" si="55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4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7"/>
        <v/>
      </c>
      <c r="N709" s="20" t="str">
        <f t="shared" si="55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4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7"/>
        <v/>
      </c>
      <c r="N710" s="20" t="str">
        <f t="shared" si="55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4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7"/>
        <v/>
      </c>
      <c r="N711" s="20" t="str">
        <f t="shared" si="55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4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7"/>
        <v/>
      </c>
      <c r="N712" s="20" t="str">
        <f t="shared" si="55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4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7"/>
        <v/>
      </c>
      <c r="N713" s="20" t="str">
        <f t="shared" si="55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4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7"/>
        <v/>
      </c>
      <c r="N714" s="20" t="str">
        <f t="shared" si="55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4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7"/>
        <v/>
      </c>
      <c r="N715" s="20" t="str">
        <f t="shared" si="55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4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7"/>
        <v/>
      </c>
      <c r="N716" s="20" t="str">
        <f t="shared" si="55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4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7"/>
        <v/>
      </c>
      <c r="N717" s="20" t="str">
        <f t="shared" si="55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4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7"/>
        <v/>
      </c>
      <c r="N718" s="20" t="str">
        <f t="shared" si="55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4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7"/>
        <v/>
      </c>
      <c r="N719" s="20" t="str">
        <f t="shared" si="55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4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7"/>
        <v/>
      </c>
      <c r="N720" s="20" t="str">
        <f t="shared" si="55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4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7"/>
        <v/>
      </c>
      <c r="N721" s="20" t="str">
        <f t="shared" si="55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4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7"/>
        <v/>
      </c>
      <c r="N722" s="20" t="str">
        <f t="shared" si="55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4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7"/>
        <v/>
      </c>
      <c r="N723" s="20" t="str">
        <f t="shared" si="55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4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7"/>
        <v/>
      </c>
      <c r="N724" s="20" t="str">
        <f t="shared" si="55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si="54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7"/>
        <v/>
      </c>
      <c r="N725" s="20" t="str">
        <f t="shared" si="55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4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7"/>
        <v/>
      </c>
      <c r="N726" s="20" t="str">
        <f t="shared" si="55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ref="B727:B790" si="58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7"/>
        <v/>
      </c>
      <c r="N727" s="20" t="str">
        <f t="shared" ref="N727:N790" si="59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8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7"/>
        <v/>
      </c>
      <c r="N728" s="20" t="str">
        <f t="shared" si="59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8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7"/>
        <v/>
      </c>
      <c r="N729" s="20" t="str">
        <f t="shared" si="59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8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7"/>
        <v/>
      </c>
      <c r="N730" s="20" t="str">
        <f t="shared" si="59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8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7"/>
        <v/>
      </c>
      <c r="N731" s="20" t="str">
        <f t="shared" si="59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8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7"/>
        <v/>
      </c>
      <c r="N732" s="20" t="str">
        <f t="shared" si="59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8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7"/>
        <v/>
      </c>
      <c r="N733" s="20" t="str">
        <f t="shared" si="59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8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7"/>
        <v/>
      </c>
      <c r="N734" s="20" t="str">
        <f t="shared" si="59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8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7"/>
        <v/>
      </c>
      <c r="N735" s="20" t="str">
        <f t="shared" si="59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8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7"/>
        <v/>
      </c>
      <c r="N736" s="20" t="str">
        <f t="shared" si="59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8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7"/>
        <v/>
      </c>
      <c r="N737" s="20" t="str">
        <f t="shared" si="59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8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7"/>
        <v/>
      </c>
      <c r="N738" s="20" t="str">
        <f t="shared" si="59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8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7"/>
        <v/>
      </c>
      <c r="N739" s="20" t="str">
        <f t="shared" si="59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8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7"/>
        <v/>
      </c>
      <c r="N740" s="20" t="str">
        <f t="shared" si="59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8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7"/>
        <v/>
      </c>
      <c r="N741" s="20" t="str">
        <f t="shared" si="59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8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7"/>
        <v/>
      </c>
      <c r="N742" s="20" t="str">
        <f t="shared" si="59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8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7"/>
        <v/>
      </c>
      <c r="N743" s="20" t="str">
        <f t="shared" si="59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8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7"/>
        <v/>
      </c>
      <c r="N744" s="20" t="str">
        <f t="shared" si="59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8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7"/>
        <v/>
      </c>
      <c r="N745" s="20" t="str">
        <f t="shared" si="59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8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7"/>
        <v/>
      </c>
      <c r="N746" s="20" t="str">
        <f t="shared" si="59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8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7"/>
        <v/>
      </c>
      <c r="N747" s="20" t="str">
        <f t="shared" si="59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8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7"/>
        <v/>
      </c>
      <c r="N748" s="20" t="str">
        <f t="shared" si="59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8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7"/>
        <v/>
      </c>
      <c r="N749" s="20" t="str">
        <f t="shared" si="59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8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7"/>
        <v/>
      </c>
      <c r="N750" s="20" t="str">
        <f t="shared" si="59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8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7"/>
        <v/>
      </c>
      <c r="N751" s="20" t="str">
        <f t="shared" si="59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8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7"/>
        <v/>
      </c>
      <c r="N752" s="20" t="str">
        <f t="shared" si="59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8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7"/>
        <v/>
      </c>
      <c r="N753" s="20" t="str">
        <f t="shared" si="59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8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7"/>
        <v/>
      </c>
      <c r="N754" s="20" t="str">
        <f t="shared" si="59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8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7"/>
        <v/>
      </c>
      <c r="N755" s="20" t="str">
        <f t="shared" si="59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8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7"/>
        <v/>
      </c>
      <c r="N756" s="20" t="str">
        <f t="shared" si="59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8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7"/>
        <v/>
      </c>
      <c r="N757" s="20" t="str">
        <f t="shared" si="59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8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7"/>
        <v/>
      </c>
      <c r="N758" s="20" t="str">
        <f t="shared" si="59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8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60">IF(G759="","",SUM(H759:L759))</f>
        <v/>
      </c>
      <c r="N759" s="20" t="str">
        <f t="shared" si="59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8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60"/>
        <v/>
      </c>
      <c r="N760" s="20" t="str">
        <f t="shared" si="59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8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60"/>
        <v/>
      </c>
      <c r="N761" s="20" t="str">
        <f t="shared" si="59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8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60"/>
        <v/>
      </c>
      <c r="N762" s="20" t="str">
        <f t="shared" si="59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8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60"/>
        <v/>
      </c>
      <c r="N763" s="20" t="str">
        <f t="shared" si="59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8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60"/>
        <v/>
      </c>
      <c r="N764" s="20" t="str">
        <f t="shared" si="59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8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60"/>
        <v/>
      </c>
      <c r="N765" s="20" t="str">
        <f t="shared" si="59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8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60"/>
        <v/>
      </c>
      <c r="N766" s="20" t="str">
        <f t="shared" si="59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8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60"/>
        <v/>
      </c>
      <c r="N767" s="20" t="str">
        <f t="shared" si="59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8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60"/>
        <v/>
      </c>
      <c r="N768" s="20" t="str">
        <f t="shared" si="59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8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60"/>
        <v/>
      </c>
      <c r="N769" s="20" t="str">
        <f t="shared" si="59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8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60"/>
        <v/>
      </c>
      <c r="N770" s="20" t="str">
        <f t="shared" si="59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8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60"/>
        <v/>
      </c>
      <c r="N771" s="20" t="str">
        <f t="shared" si="59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8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60"/>
        <v/>
      </c>
      <c r="N772" s="20" t="str">
        <f t="shared" si="59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8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60"/>
        <v/>
      </c>
      <c r="N773" s="20" t="str">
        <f t="shared" si="59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8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60"/>
        <v/>
      </c>
      <c r="N774" s="20" t="str">
        <f t="shared" si="59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8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60"/>
        <v/>
      </c>
      <c r="N775" s="20" t="str">
        <f t="shared" si="59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8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60"/>
        <v/>
      </c>
      <c r="N776" s="20" t="str">
        <f t="shared" si="59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8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60"/>
        <v/>
      </c>
      <c r="N777" s="20" t="str">
        <f t="shared" si="59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8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60"/>
        <v/>
      </c>
      <c r="N778" s="20" t="str">
        <f t="shared" si="59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8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60"/>
        <v/>
      </c>
      <c r="N779" s="20" t="str">
        <f t="shared" si="59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8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60"/>
        <v/>
      </c>
      <c r="N780" s="20" t="str">
        <f t="shared" si="59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8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60"/>
        <v/>
      </c>
      <c r="N781" s="20" t="str">
        <f t="shared" si="59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8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60"/>
        <v/>
      </c>
      <c r="N782" s="20" t="str">
        <f t="shared" si="59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8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60"/>
        <v/>
      </c>
      <c r="N783" s="20" t="str">
        <f t="shared" si="59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8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60"/>
        <v/>
      </c>
      <c r="N784" s="20" t="str">
        <f t="shared" si="59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8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60"/>
        <v/>
      </c>
      <c r="N785" s="20" t="str">
        <f t="shared" si="59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8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60"/>
        <v/>
      </c>
      <c r="N786" s="20" t="str">
        <f t="shared" si="59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8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60"/>
        <v/>
      </c>
      <c r="N787" s="20" t="str">
        <f t="shared" si="59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8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60"/>
        <v/>
      </c>
      <c r="N788" s="20" t="str">
        <f t="shared" si="59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si="58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60"/>
        <v/>
      </c>
      <c r="N789" s="20" t="str">
        <f t="shared" si="59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58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0"/>
        <v/>
      </c>
      <c r="N790" s="20" t="str">
        <f t="shared" si="59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ref="B791:B822" si="61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0"/>
        <v/>
      </c>
      <c r="N791" s="20" t="str">
        <f t="shared" ref="N791:N822" si="62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61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0"/>
        <v/>
      </c>
      <c r="N792" s="20" t="str">
        <f t="shared" si="62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61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0"/>
        <v/>
      </c>
      <c r="N793" s="20" t="str">
        <f t="shared" si="62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61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0"/>
        <v/>
      </c>
      <c r="N794" s="20" t="str">
        <f t="shared" si="62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61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0"/>
        <v/>
      </c>
      <c r="N795" s="20" t="str">
        <f t="shared" si="62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61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0"/>
        <v/>
      </c>
      <c r="N796" s="20" t="str">
        <f t="shared" si="62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61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0"/>
        <v/>
      </c>
      <c r="N797" s="20" t="str">
        <f t="shared" si="62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61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0"/>
        <v/>
      </c>
      <c r="N798" s="20" t="str">
        <f t="shared" si="62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61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0"/>
        <v/>
      </c>
      <c r="N799" s="20" t="str">
        <f t="shared" si="62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61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0"/>
        <v/>
      </c>
      <c r="N800" s="20" t="str">
        <f t="shared" si="62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61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0"/>
        <v/>
      </c>
      <c r="N801" s="20" t="str">
        <f t="shared" si="62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61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0"/>
        <v/>
      </c>
      <c r="N802" s="20" t="str">
        <f t="shared" si="62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61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0"/>
        <v/>
      </c>
      <c r="N803" s="20" t="str">
        <f t="shared" si="62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61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0"/>
        <v/>
      </c>
      <c r="N804" s="20" t="str">
        <f t="shared" si="62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61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0"/>
        <v/>
      </c>
      <c r="N805" s="20" t="str">
        <f t="shared" si="62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61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0"/>
        <v/>
      </c>
      <c r="N806" s="20" t="str">
        <f t="shared" si="62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61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0"/>
        <v/>
      </c>
      <c r="N807" s="20" t="str">
        <f t="shared" si="62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61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0"/>
        <v/>
      </c>
      <c r="N808" s="20" t="str">
        <f t="shared" si="62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61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0"/>
        <v/>
      </c>
      <c r="N809" s="20" t="str">
        <f t="shared" si="62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61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0"/>
        <v/>
      </c>
      <c r="N810" s="20" t="str">
        <f t="shared" si="62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61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0"/>
        <v/>
      </c>
      <c r="N811" s="20" t="str">
        <f t="shared" si="62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61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0"/>
        <v/>
      </c>
      <c r="N812" s="20" t="str">
        <f t="shared" si="62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61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0"/>
        <v/>
      </c>
      <c r="N813" s="20" t="str">
        <f t="shared" si="62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61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0"/>
        <v/>
      </c>
      <c r="N814" s="20" t="str">
        <f t="shared" si="62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61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0"/>
        <v/>
      </c>
      <c r="N815" s="20" t="str">
        <f t="shared" si="62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61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0"/>
        <v/>
      </c>
      <c r="N816" s="20" t="str">
        <f t="shared" si="62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61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0"/>
        <v/>
      </c>
      <c r="N817" s="20" t="str">
        <f t="shared" si="62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61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0"/>
        <v/>
      </c>
      <c r="N818" s="20" t="str">
        <f t="shared" si="62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61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0"/>
        <v/>
      </c>
      <c r="N819" s="20" t="str">
        <f t="shared" si="62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61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0"/>
        <v/>
      </c>
      <c r="N820" s="20" t="str">
        <f t="shared" si="62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">
      <c r="B821" s="120" t="str">
        <f t="shared" si="61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60"/>
        <v/>
      </c>
      <c r="N821" s="20" t="str">
        <f t="shared" si="62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">
      <c r="B822" s="120" t="str">
        <f t="shared" si="61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60"/>
        <v/>
      </c>
      <c r="N822" s="20" t="str">
        <f t="shared" si="62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>
    <sortState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21875" defaultRowHeight="14.4" x14ac:dyDescent="0.3"/>
  <cols>
    <col min="1" max="1" width="20" style="28" bestFit="1" customWidth="1"/>
    <col min="2" max="2" width="21.6640625" style="28" bestFit="1" customWidth="1"/>
    <col min="3" max="3" width="21.33203125" style="28" bestFit="1" customWidth="1"/>
    <col min="4" max="4" width="63.44140625" style="28" bestFit="1" customWidth="1"/>
    <col min="5" max="5" width="57.77734375" style="28" bestFit="1" customWidth="1"/>
    <col min="6" max="6" width="28.44140625" style="28" customWidth="1"/>
    <col min="7" max="7" width="9.77734375" style="28" bestFit="1" customWidth="1"/>
    <col min="8" max="8" width="5.77734375" style="28" bestFit="1" customWidth="1"/>
    <col min="9" max="10" width="9.21875" style="28"/>
    <col min="11" max="11" width="13.44140625" style="28" bestFit="1" customWidth="1"/>
    <col min="12" max="16384" width="9.21875" style="28"/>
  </cols>
  <sheetData>
    <row r="1" spans="1:11" x14ac:dyDescent="0.3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MBIS5022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2025-10-28T11:16:17Z</dcterms:modified>
  <cp:category/>
</cp:coreProperties>
</file>