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esktop\Project\"/>
    </mc:Choice>
  </mc:AlternateContent>
  <xr:revisionPtr revIDLastSave="0" documentId="13_ncr:1_{591BF9C7-528A-4668-A349-5281A01FFBCD}" xr6:coauthVersionLast="47" xr6:coauthVersionMax="47" xr10:uidLastSave="{00000000-0000-0000-0000-000000000000}"/>
  <bookViews>
    <workbookView xWindow="-108" yWindow="-108" windowWidth="23256" windowHeight="12456" firstSheet="1" activeTab="2" xr2:uid="{B9014A35-2285-4D6A-BCAE-2A3DC84741FA}"/>
  </bookViews>
  <sheets>
    <sheet name="Detail1" sheetId="3" state="hidden" r:id="rId1"/>
    <sheet name="Pivot_table" sheetId="4" r:id="rId2"/>
    <sheet name="Dashboard" sheetId="6" r:id="rId3"/>
    <sheet name="Sales_data" sheetId="1" r:id="rId4"/>
    <sheet name="Date_Table" sheetId="5" r:id="rId5"/>
  </sheets>
  <definedNames>
    <definedName name="_xlnm._FilterDatabase" localSheetId="3" hidden="1">Sales_data!$A$1:$Y$1501</definedName>
    <definedName name="_xlcn.WorksheetConnection_Excel_retail_sales_clean_data.xlsxSales_data1" hidden="1">Sales_data[]</definedName>
    <definedName name="_xlcn.WorksheetConnection_Excel_retail_sales_clean_data.xlsxTable31" hidden="1">Table3[]</definedName>
    <definedName name="Slicer_Region">#N/A</definedName>
    <definedName name="Timeline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Excel_retail_sales_clean_data.xlsx!Table3"/>
          <x15:modelTable id="Sales_data" name="Sales_data" connection="WorksheetConnection_Excel_retail_sales_clean_data.xlsx!Sales_data"/>
        </x15:modelTables>
        <x15:modelRelationships>
          <x15:modelRelationship fromTable="Sales_data" fromColumn="Date" toTable="Table3" toColumn="DateKey"/>
        </x15:modelRelationships>
        <x15:extLst>
          <ext xmlns:x16="http://schemas.microsoft.com/office/spreadsheetml/2014/11/main" uri="{9835A34E-60A6-4A7C-AAB8-D5F71C897F49}">
            <x16:modelTimeGroupings>
              <x16:modelTimeGrouping tableName="Sales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0"/>
                <x16:calculatedTimeColumn columnName="Date (Month)" columnId="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A2" i="5"/>
  <c r="D2" i="5" s="1"/>
  <c r="AD3" i="1"/>
  <c r="AE3" i="1"/>
  <c r="AB3" i="1"/>
  <c r="AA3" i="1"/>
  <c r="K89" i="1"/>
  <c r="K1146" i="1"/>
  <c r="K213" i="1"/>
  <c r="K1276" i="1"/>
  <c r="K283" i="1"/>
  <c r="K669" i="1"/>
  <c r="K20" i="1"/>
  <c r="K13" i="1"/>
  <c r="K1045" i="1"/>
  <c r="K1291" i="1"/>
  <c r="K754" i="1"/>
  <c r="K907" i="1"/>
  <c r="K324" i="1"/>
  <c r="K1200" i="1"/>
  <c r="K1127" i="1"/>
  <c r="K1415" i="1"/>
  <c r="K96" i="1"/>
  <c r="K822" i="1"/>
  <c r="K537" i="1"/>
  <c r="K278" i="1"/>
  <c r="K1459" i="1"/>
  <c r="K106" i="1"/>
  <c r="K667" i="1"/>
  <c r="K352" i="1"/>
  <c r="K816" i="1"/>
  <c r="K476" i="1"/>
  <c r="K1478" i="1"/>
  <c r="K107" i="1"/>
  <c r="K1099" i="1"/>
  <c r="K212" i="1"/>
  <c r="K1125" i="1"/>
  <c r="K659" i="1"/>
  <c r="K1300" i="1"/>
  <c r="K163" i="1"/>
  <c r="K1409" i="1"/>
  <c r="K403" i="1"/>
  <c r="K1324" i="1"/>
  <c r="K1484" i="1"/>
  <c r="K663" i="1"/>
  <c r="K255" i="1"/>
  <c r="K362" i="1"/>
  <c r="K853" i="1"/>
  <c r="K328" i="1"/>
  <c r="K230" i="1"/>
  <c r="K294" i="1"/>
  <c r="K833" i="1"/>
  <c r="K1230" i="1"/>
  <c r="K598" i="1"/>
  <c r="K704" i="1"/>
  <c r="K989" i="1"/>
  <c r="K130" i="1"/>
  <c r="K1194" i="1"/>
  <c r="K996" i="1"/>
  <c r="K591" i="1"/>
  <c r="K765" i="1"/>
  <c r="K1469" i="1"/>
  <c r="K1294" i="1"/>
  <c r="K237" i="1"/>
  <c r="K49" i="1"/>
  <c r="K715" i="1"/>
  <c r="K1215" i="1"/>
  <c r="K257" i="1"/>
  <c r="K1325" i="1"/>
  <c r="K678" i="1"/>
  <c r="K549" i="1"/>
  <c r="K451" i="1"/>
  <c r="K340" i="1"/>
  <c r="K1155" i="1"/>
  <c r="K1092" i="1"/>
  <c r="K1307" i="1"/>
  <c r="K689" i="1"/>
  <c r="K75" i="1"/>
  <c r="K482" i="1"/>
  <c r="K473" i="1"/>
  <c r="K607" i="1"/>
  <c r="K335" i="1"/>
  <c r="K1055" i="1"/>
  <c r="K446" i="1"/>
  <c r="K557" i="1"/>
  <c r="K584" i="1"/>
  <c r="K665" i="1"/>
  <c r="K791" i="1"/>
  <c r="K245" i="1"/>
  <c r="K6" i="1"/>
  <c r="K1439" i="1"/>
  <c r="K325" i="1"/>
  <c r="K1447" i="1"/>
  <c r="K1094" i="1"/>
  <c r="K511" i="1"/>
  <c r="K1187" i="1"/>
  <c r="K152" i="1"/>
  <c r="K1282" i="1"/>
  <c r="K465" i="1"/>
  <c r="K1368" i="1"/>
  <c r="K1421" i="1"/>
  <c r="K772" i="1"/>
  <c r="K1224" i="1"/>
  <c r="K1308" i="1"/>
  <c r="K820" i="1"/>
  <c r="K327" i="1"/>
  <c r="K716" i="1"/>
  <c r="K164" i="1"/>
  <c r="K975" i="1"/>
  <c r="K894" i="1"/>
  <c r="K447" i="1"/>
  <c r="K453" i="1"/>
  <c r="K1467" i="1"/>
  <c r="K1473" i="1"/>
  <c r="K880" i="1"/>
  <c r="K724" i="1"/>
  <c r="K910" i="1"/>
  <c r="K708" i="1"/>
  <c r="K1383" i="1"/>
  <c r="K664" i="1"/>
  <c r="K628" i="1"/>
  <c r="K1374" i="1"/>
  <c r="K1375" i="1"/>
  <c r="K954" i="1"/>
  <c r="K540" i="1"/>
  <c r="K353" i="1"/>
  <c r="K625" i="1"/>
  <c r="K700" i="1"/>
  <c r="K618" i="1"/>
  <c r="K90" i="1"/>
  <c r="K261" i="1"/>
  <c r="K1422" i="1"/>
  <c r="K936" i="1"/>
  <c r="K920" i="1"/>
  <c r="K976" i="1"/>
  <c r="K1465" i="1"/>
  <c r="K1427" i="1"/>
  <c r="K921" i="1"/>
  <c r="K433" i="1"/>
  <c r="K122" i="1"/>
  <c r="K153" i="1"/>
  <c r="K316" i="1"/>
  <c r="K721" i="1"/>
  <c r="K805" i="1"/>
  <c r="K249" i="1"/>
  <c r="K134" i="1"/>
  <c r="K361" i="1"/>
  <c r="K1041" i="1"/>
  <c r="K1259" i="1"/>
  <c r="K1470" i="1"/>
  <c r="K785" i="1"/>
  <c r="K131" i="1"/>
  <c r="K1150" i="1"/>
  <c r="K189" i="1"/>
  <c r="K1416" i="1"/>
  <c r="K690" i="1"/>
  <c r="K1205" i="1"/>
  <c r="K1326" i="1"/>
  <c r="K1338" i="1"/>
  <c r="K1260" i="1"/>
  <c r="K1080" i="1"/>
  <c r="K710" i="1"/>
  <c r="K393" i="1"/>
  <c r="K279" i="1"/>
  <c r="K679" i="1"/>
  <c r="K755" i="1"/>
  <c r="K225" i="1"/>
  <c r="K118" i="1"/>
  <c r="K971" i="1"/>
  <c r="K677" i="1"/>
  <c r="K641" i="1"/>
  <c r="K620" i="1"/>
  <c r="K7" i="1"/>
  <c r="K565" i="1"/>
  <c r="K242" i="1"/>
  <c r="K1496" i="1"/>
  <c r="K1250" i="1"/>
  <c r="K588" i="1"/>
  <c r="K58" i="1"/>
  <c r="K688" i="1"/>
  <c r="K238" i="1"/>
  <c r="K1487" i="1"/>
  <c r="K168" i="1"/>
  <c r="K1286" i="1"/>
  <c r="K904" i="1"/>
  <c r="K964" i="1"/>
  <c r="K1497" i="1"/>
  <c r="K1077" i="1"/>
  <c r="K1348" i="1"/>
  <c r="K886" i="1"/>
  <c r="K550" i="1"/>
  <c r="K287" i="1"/>
  <c r="K317" i="1"/>
  <c r="K69" i="1"/>
  <c r="K877" i="1"/>
  <c r="K761" i="1"/>
  <c r="K528" i="1"/>
  <c r="K1336" i="1"/>
  <c r="K354" i="1"/>
  <c r="K1133" i="1"/>
  <c r="K1195" i="1"/>
  <c r="K524" i="1"/>
  <c r="K79" i="1"/>
  <c r="K1228" i="1"/>
  <c r="K170" i="1"/>
  <c r="K896" i="1"/>
  <c r="K70" i="1"/>
  <c r="K752" i="1"/>
  <c r="K368" i="1"/>
  <c r="K986" i="1"/>
  <c r="K1494" i="1"/>
  <c r="K1351" i="1"/>
  <c r="K194" i="1"/>
  <c r="K947" i="1"/>
  <c r="K179" i="1"/>
  <c r="K365" i="1"/>
  <c r="K270" i="1"/>
  <c r="K577" i="1"/>
  <c r="K148" i="1"/>
  <c r="K400" i="1"/>
  <c r="K944" i="1"/>
  <c r="K1208" i="1"/>
  <c r="K226" i="1"/>
  <c r="K80" i="1"/>
  <c r="K830" i="1"/>
  <c r="K499" i="1"/>
  <c r="K43" i="1"/>
  <c r="K1322" i="1"/>
  <c r="K674" i="1"/>
  <c r="K1352" i="1"/>
  <c r="K1474" i="1"/>
  <c r="K223" i="1"/>
  <c r="K147" i="1"/>
  <c r="K1102" i="1"/>
  <c r="K307" i="1"/>
  <c r="K1027" i="1"/>
  <c r="K734" i="1"/>
  <c r="K1349" i="1"/>
  <c r="K382" i="1"/>
  <c r="K960" i="1"/>
  <c r="K1253" i="1"/>
  <c r="K503" i="1"/>
  <c r="K737" i="1"/>
  <c r="K848" i="1"/>
  <c r="K532" i="1"/>
  <c r="K1086" i="1"/>
  <c r="K1075" i="1"/>
  <c r="K2" i="1"/>
  <c r="K1201" i="1"/>
  <c r="K204" i="1"/>
  <c r="K1450" i="1"/>
  <c r="K1159" i="1"/>
  <c r="K1316" i="1"/>
  <c r="K727" i="1"/>
  <c r="K1156" i="1"/>
  <c r="K21" i="1"/>
  <c r="K1455" i="1"/>
  <c r="K1015" i="1"/>
  <c r="K952" i="1"/>
  <c r="K1285" i="1"/>
  <c r="K85" i="1"/>
  <c r="K1100" i="1"/>
  <c r="K388" i="1"/>
  <c r="K581" i="1"/>
  <c r="K1105" i="1"/>
  <c r="K972" i="1"/>
  <c r="K256" i="1"/>
  <c r="K1143" i="1"/>
  <c r="K391" i="1"/>
  <c r="K40" i="1"/>
  <c r="K66" i="1"/>
  <c r="K517" i="1"/>
  <c r="K45" i="1"/>
  <c r="K1292" i="1"/>
  <c r="K56" i="1"/>
  <c r="K239" i="1"/>
  <c r="K825" i="1"/>
  <c r="K621" i="1"/>
  <c r="K64" i="1"/>
  <c r="K912" i="1"/>
  <c r="K1295" i="1"/>
  <c r="K337" i="1"/>
  <c r="K331" i="1"/>
  <c r="K756" i="1"/>
  <c r="K1213" i="1"/>
  <c r="K1393" i="1"/>
  <c r="K1267" i="1"/>
  <c r="K428" i="1"/>
  <c r="K764" i="1"/>
  <c r="K1091" i="1"/>
  <c r="K927" i="1"/>
  <c r="K945" i="1"/>
  <c r="K1209" i="1"/>
  <c r="K1394" i="1"/>
  <c r="K1004" i="1"/>
  <c r="K415" i="1"/>
  <c r="K1384" i="1"/>
  <c r="K861" i="1"/>
  <c r="K22" i="1"/>
  <c r="K302" i="1"/>
  <c r="K1296" i="1"/>
  <c r="K1247" i="1"/>
  <c r="K1313" i="1"/>
  <c r="K500" i="1"/>
  <c r="K538" i="1"/>
  <c r="K961" i="1"/>
  <c r="K139" i="1"/>
  <c r="K483" i="1"/>
  <c r="K490" i="1"/>
  <c r="K1222" i="1"/>
  <c r="K629" i="1"/>
  <c r="K1341" i="1"/>
  <c r="K1073" i="1"/>
  <c r="K881" i="1"/>
  <c r="K23" i="1"/>
  <c r="K1460" i="1"/>
  <c r="K717" i="1"/>
  <c r="K398" i="1"/>
  <c r="K1031" i="1"/>
  <c r="K171" i="1"/>
  <c r="K497" i="1"/>
  <c r="K198" i="1"/>
  <c r="K560" i="1"/>
  <c r="K1036" i="1"/>
  <c r="K63" i="1"/>
  <c r="K942" i="1"/>
  <c r="K1056" i="1"/>
  <c r="K660" i="1"/>
  <c r="K831" i="1"/>
  <c r="K175" i="1"/>
  <c r="K1051" i="1"/>
  <c r="K561" i="1"/>
  <c r="K399" i="1"/>
  <c r="K438" i="1"/>
  <c r="K101" i="1"/>
  <c r="K634" i="1"/>
  <c r="K1403" i="1"/>
  <c r="K997" i="1"/>
  <c r="K243" i="1"/>
  <c r="K1016" i="1"/>
  <c r="K77" i="1"/>
  <c r="K862" i="1"/>
  <c r="K722" i="1"/>
  <c r="K654" i="1"/>
  <c r="K826" i="1"/>
  <c r="K821" i="1"/>
  <c r="K874" i="1"/>
  <c r="K636" i="1"/>
  <c r="K1126" i="1"/>
  <c r="K514" i="1"/>
  <c r="K1138" i="1"/>
  <c r="K348" i="1"/>
  <c r="K394" i="1"/>
  <c r="K1332" i="1"/>
  <c r="K1134" i="1"/>
  <c r="K412" i="1"/>
  <c r="K554" i="1"/>
  <c r="K778" i="1"/>
  <c r="K1399" i="1"/>
  <c r="K430" i="1"/>
  <c r="K1057" i="1"/>
  <c r="K206" i="1"/>
  <c r="K1317" i="1"/>
  <c r="K386" i="1"/>
  <c r="K315" i="1"/>
  <c r="K1274" i="1"/>
  <c r="K1372" i="1"/>
  <c r="K1477" i="1"/>
  <c r="K1054" i="1"/>
  <c r="K273" i="1"/>
  <c r="K1293" i="1"/>
  <c r="K485" i="1"/>
  <c r="K1320" i="1"/>
  <c r="K355" i="1"/>
  <c r="K993" i="1"/>
  <c r="K1179" i="1"/>
  <c r="K956" i="1"/>
  <c r="K156" i="1"/>
  <c r="K54" i="1"/>
  <c r="K1381" i="1"/>
  <c r="K1342" i="1"/>
  <c r="K779" i="1"/>
  <c r="K1010" i="1"/>
  <c r="K349" i="1"/>
  <c r="K843" i="1"/>
  <c r="K1446" i="1"/>
  <c r="K922" i="1"/>
  <c r="K911" i="1"/>
  <c r="K176" i="1"/>
  <c r="K250" i="1"/>
  <c r="K1379" i="1"/>
  <c r="K1346" i="1"/>
  <c r="K913" i="1"/>
  <c r="K980" i="1"/>
  <c r="K1177" i="1"/>
  <c r="K1235" i="1"/>
  <c r="K738" i="1"/>
  <c r="K1283" i="1"/>
  <c r="K299" i="1"/>
  <c r="K191" i="1"/>
  <c r="K1363" i="1"/>
  <c r="K494" i="1"/>
  <c r="K25" i="1"/>
  <c r="K1237" i="1"/>
  <c r="K231" i="1"/>
  <c r="K1481" i="1"/>
  <c r="K91" i="1"/>
  <c r="K1082" i="1"/>
  <c r="K928" i="1"/>
  <c r="K375" i="1"/>
  <c r="K506" i="1"/>
  <c r="K990" i="1"/>
  <c r="K981" i="1"/>
  <c r="K1084" i="1"/>
  <c r="K174" i="1"/>
  <c r="K513" i="1"/>
  <c r="K1373" i="1"/>
  <c r="K110" i="1"/>
  <c r="K1095" i="1"/>
  <c r="K819" i="1"/>
  <c r="K172" i="1"/>
  <c r="K115" i="1"/>
  <c r="K592" i="1"/>
  <c r="K1068" i="1"/>
  <c r="K800" i="1"/>
  <c r="K696" i="1"/>
  <c r="K320" i="1"/>
  <c r="K350" i="1"/>
  <c r="K436" i="1"/>
  <c r="K149" i="1"/>
  <c r="K117" i="1"/>
  <c r="K790" i="1"/>
  <c r="K431" i="1"/>
  <c r="K258" i="1"/>
  <c r="K495" i="1"/>
  <c r="K1104" i="1"/>
  <c r="K656" i="1"/>
  <c r="K509" i="1"/>
  <c r="K1214" i="1"/>
  <c r="K1404" i="1"/>
  <c r="K1430" i="1"/>
  <c r="K535" i="1"/>
  <c r="K94" i="1"/>
  <c r="K492" i="1"/>
  <c r="K851" i="1"/>
  <c r="K1021" i="1"/>
  <c r="K252" i="1"/>
  <c r="K422" i="1"/>
  <c r="K1437" i="1"/>
  <c r="K445" i="1"/>
  <c r="K1343" i="1"/>
  <c r="K263" i="1"/>
  <c r="K635" i="1"/>
  <c r="K124" i="1"/>
  <c r="K1181" i="1"/>
  <c r="K1345" i="1"/>
  <c r="K477" i="1"/>
  <c r="K1466" i="1"/>
  <c r="K682" i="1"/>
  <c r="K1067" i="1"/>
  <c r="K967" i="1"/>
  <c r="K339" i="1"/>
  <c r="K959" i="1"/>
  <c r="K493" i="1"/>
  <c r="K1461" i="1"/>
  <c r="K280" i="1"/>
  <c r="K1006" i="1"/>
  <c r="K582" i="1"/>
  <c r="K1166" i="1"/>
  <c r="K705" i="1"/>
  <c r="K794" i="1"/>
  <c r="K1278" i="1"/>
  <c r="K1089" i="1"/>
  <c r="K488" i="1"/>
  <c r="K562" i="1"/>
  <c r="K529" i="1"/>
  <c r="K369" i="1"/>
  <c r="K29" i="1"/>
  <c r="K1280" i="1"/>
  <c r="K533" i="1"/>
  <c r="K544" i="1"/>
  <c r="K864" i="1"/>
  <c r="K1314" i="1"/>
  <c r="K373" i="1"/>
  <c r="K395" i="1"/>
  <c r="K1479" i="1"/>
  <c r="K293" i="1"/>
  <c r="K367" i="1"/>
  <c r="K786" i="1"/>
  <c r="K319" i="1"/>
  <c r="K1196" i="1"/>
  <c r="K1269" i="1"/>
  <c r="K323" i="1"/>
  <c r="K1018" i="1"/>
  <c r="K1047" i="1"/>
  <c r="K1471" i="1"/>
  <c r="K616" i="1"/>
  <c r="K542" i="1"/>
  <c r="K859" i="1"/>
  <c r="K1046" i="1"/>
  <c r="K1210" i="1"/>
  <c r="K452" i="1"/>
  <c r="K496" i="1"/>
  <c r="K267" i="1"/>
  <c r="K914" i="1"/>
  <c r="K849" i="1"/>
  <c r="K743" i="1"/>
  <c r="K102" i="1"/>
  <c r="K341" i="1"/>
  <c r="K108" i="1"/>
  <c r="K192" i="1"/>
  <c r="K1052" i="1"/>
  <c r="K882" i="1"/>
  <c r="K1038" i="1"/>
  <c r="K1476" i="1"/>
  <c r="K1151" i="1"/>
  <c r="K774" i="1"/>
  <c r="K1216" i="1"/>
  <c r="K1090" i="1"/>
  <c r="K126" i="1"/>
  <c r="K209" i="1"/>
  <c r="K1093" i="1"/>
  <c r="K878" i="1"/>
  <c r="K1417" i="1"/>
  <c r="K97" i="1"/>
  <c r="K788" i="1"/>
  <c r="K1304" i="1"/>
  <c r="K1498" i="1"/>
  <c r="K827" i="1"/>
  <c r="K983" i="1"/>
  <c r="K1183" i="1"/>
  <c r="K1347" i="1"/>
  <c r="K1115" i="1"/>
  <c r="K305" i="1"/>
  <c r="K1060" i="1"/>
  <c r="K1360" i="1"/>
  <c r="K836" i="1"/>
  <c r="K1211" i="1"/>
  <c r="K1076" i="1"/>
  <c r="K583" i="1"/>
  <c r="K753" i="1"/>
  <c r="K1197" i="1"/>
  <c r="K1011" i="1"/>
  <c r="K36" i="1"/>
  <c r="K604" i="1"/>
  <c r="K749" i="1"/>
  <c r="K195" i="1"/>
  <c r="K918" i="1"/>
  <c r="K666" i="1"/>
  <c r="K630" i="1"/>
  <c r="K728" i="1"/>
  <c r="K284" i="1"/>
  <c r="K181" i="1"/>
  <c r="K291" i="1"/>
  <c r="K746" i="1"/>
  <c r="K1261" i="1"/>
  <c r="K12" i="1"/>
  <c r="K566" i="1"/>
  <c r="K908" i="1"/>
  <c r="K725" i="1"/>
  <c r="K712" i="1"/>
  <c r="K1438" i="1"/>
  <c r="K1202" i="1"/>
  <c r="K246" i="1"/>
  <c r="K486" i="1"/>
  <c r="K522" i="1"/>
  <c r="K1098" i="1"/>
  <c r="K626" i="1"/>
  <c r="K271" i="1"/>
  <c r="K1189" i="1"/>
  <c r="K627" i="1"/>
  <c r="K1173" i="1"/>
  <c r="K1167" i="1"/>
  <c r="K87" i="1"/>
  <c r="K1238" i="1"/>
  <c r="K1017" i="1"/>
  <c r="K1339" i="1"/>
  <c r="K297" i="1"/>
  <c r="K200" i="1"/>
  <c r="K203" i="1"/>
  <c r="K706" i="1"/>
  <c r="K288" i="1"/>
  <c r="K757" i="1"/>
  <c r="K396" i="1"/>
  <c r="K478" i="1"/>
  <c r="K142" i="1"/>
  <c r="K1007" i="1"/>
  <c r="K1157" i="1"/>
  <c r="K98" i="1"/>
  <c r="K1130" i="1"/>
  <c r="K1165" i="1"/>
  <c r="K1309" i="1"/>
  <c r="K612" i="1"/>
  <c r="K766" i="1"/>
  <c r="K547" i="1"/>
  <c r="K125" i="1"/>
  <c r="K1241" i="1"/>
  <c r="K1491" i="1"/>
  <c r="K1141" i="1"/>
  <c r="K792" i="1"/>
  <c r="K573" i="1"/>
  <c r="K804" i="1"/>
  <c r="K456" i="1"/>
  <c r="K311" i="1"/>
  <c r="K1225" i="1"/>
  <c r="K62" i="1"/>
  <c r="K401" i="1"/>
  <c r="K1135" i="1"/>
  <c r="K463" i="1"/>
  <c r="K1023" i="1"/>
  <c r="K784" i="1"/>
  <c r="K651" i="1"/>
  <c r="K71" i="1"/>
  <c r="K264" i="1"/>
  <c r="K935" i="1"/>
  <c r="K637" i="1"/>
  <c r="K615" i="1"/>
  <c r="K957" i="1"/>
  <c r="K1376" i="1"/>
  <c r="K99" i="1"/>
  <c r="K10" i="1"/>
  <c r="K480" i="1"/>
  <c r="K585" i="1"/>
  <c r="K1001" i="1"/>
  <c r="K795" i="1"/>
  <c r="K1492" i="1"/>
  <c r="K806" i="1"/>
  <c r="K685" i="1"/>
  <c r="K1434" i="1"/>
  <c r="K1120" i="1"/>
  <c r="K937" i="1"/>
  <c r="K285" i="1"/>
  <c r="K902" i="1"/>
  <c r="K8" i="1"/>
  <c r="K680" i="1"/>
  <c r="K552" i="1"/>
  <c r="K1266" i="1"/>
  <c r="K1318" i="1"/>
  <c r="K441" i="1"/>
  <c r="K568" i="1"/>
  <c r="K1400" i="1"/>
  <c r="K1184" i="1"/>
  <c r="K1386" i="1"/>
  <c r="K556" i="1"/>
  <c r="K652" i="1"/>
  <c r="K777" i="1"/>
  <c r="K424" i="1"/>
  <c r="K1468" i="1"/>
  <c r="K1463" i="1"/>
  <c r="K1152" i="1"/>
  <c r="K390" i="1"/>
  <c r="K14" i="1"/>
  <c r="K1387" i="1"/>
  <c r="K409" i="1"/>
  <c r="K39" i="1"/>
  <c r="K780" i="1"/>
  <c r="K289" i="1"/>
  <c r="K3" i="1"/>
  <c r="K579" i="1"/>
  <c r="K41" i="1"/>
  <c r="K931" i="1"/>
  <c r="K609" i="1"/>
  <c r="K590" i="1"/>
  <c r="K74" i="1"/>
  <c r="K863" i="1"/>
  <c r="K86" i="1"/>
  <c r="K371" i="1"/>
  <c r="K491" i="1"/>
  <c r="K781" i="1"/>
  <c r="K1033" i="1"/>
  <c r="K15" i="1"/>
  <c r="K570" i="1"/>
  <c r="K803" i="1"/>
  <c r="K518" i="1"/>
  <c r="K551" i="1"/>
  <c r="K644" i="1"/>
  <c r="K1106" i="1"/>
  <c r="K698" i="1"/>
  <c r="K1227" i="1"/>
  <c r="K834" i="1"/>
  <c r="K356" i="1"/>
  <c r="K295" i="1"/>
  <c r="K82" i="1"/>
  <c r="K622" i="1"/>
  <c r="K1069" i="1"/>
  <c r="K563" i="1"/>
  <c r="K303" i="1"/>
  <c r="K807" i="1"/>
  <c r="K432" i="1"/>
  <c r="K1103" i="1"/>
  <c r="K760" i="1"/>
  <c r="K883" i="1"/>
  <c r="K978" i="1"/>
  <c r="K574" i="1"/>
  <c r="K1223" i="1"/>
  <c r="K227" i="1"/>
  <c r="K633" i="1"/>
  <c r="K1448" i="1"/>
  <c r="K1301" i="1"/>
  <c r="K675" i="1"/>
  <c r="K1231" i="1"/>
  <c r="K599" i="1"/>
  <c r="K1401" i="1"/>
  <c r="K182" i="1"/>
  <c r="K854" i="1"/>
  <c r="K1071" i="1"/>
  <c r="K1242" i="1"/>
  <c r="K1107" i="1"/>
  <c r="K775" i="1"/>
  <c r="K869" i="1"/>
  <c r="K1456" i="1"/>
  <c r="K119" i="1"/>
  <c r="K1087" i="1"/>
  <c r="K1048" i="1"/>
  <c r="K214" i="1"/>
  <c r="K338" i="1"/>
  <c r="K389" i="1"/>
  <c r="K576" i="1"/>
  <c r="K1302" i="1"/>
  <c r="K419" i="1"/>
  <c r="K247" i="1"/>
  <c r="K1440" i="1"/>
  <c r="K449" i="1"/>
  <c r="K1034" i="1"/>
  <c r="K177" i="1"/>
  <c r="K113" i="1"/>
  <c r="K919" i="1"/>
  <c r="K811" i="1"/>
  <c r="K1405" i="1"/>
  <c r="K28" i="1"/>
  <c r="K600" i="1"/>
  <c r="K314" i="1"/>
  <c r="K1485" i="1"/>
  <c r="K1160" i="1"/>
  <c r="K235" i="1"/>
  <c r="K740" i="1"/>
  <c r="K614" i="1"/>
  <c r="K1355" i="1"/>
  <c r="K1380" i="1"/>
  <c r="K1040" i="1"/>
  <c r="K932" i="1"/>
  <c r="K1182" i="1"/>
  <c r="K929" i="1"/>
  <c r="K814" i="1"/>
  <c r="K953" i="1"/>
  <c r="K196" i="1"/>
  <c r="K275" i="1"/>
  <c r="K1039" i="1"/>
  <c r="K1217" i="1"/>
  <c r="K858" i="1"/>
  <c r="K1482" i="1"/>
  <c r="K1065" i="1"/>
  <c r="K1361" i="1"/>
  <c r="K53" i="1"/>
  <c r="K709" i="1"/>
  <c r="K281" i="1"/>
  <c r="K850" i="1"/>
  <c r="K539" i="1"/>
  <c r="K773" i="1"/>
  <c r="K357" i="1"/>
  <c r="K865" i="1"/>
  <c r="K1311" i="1"/>
  <c r="K767" i="1"/>
  <c r="K1148" i="1"/>
  <c r="K379" i="1"/>
  <c r="K111" i="1"/>
  <c r="K870" i="1"/>
  <c r="K1128" i="1"/>
  <c r="K890" i="1"/>
  <c r="K1287" i="1"/>
  <c r="K619" i="1"/>
  <c r="K1306" i="1"/>
  <c r="K1281" i="1"/>
  <c r="K817" i="1"/>
  <c r="K434" i="1"/>
  <c r="K259" i="1"/>
  <c r="K1453" i="1"/>
  <c r="K461" i="1"/>
  <c r="K359" i="1"/>
  <c r="K543" i="1"/>
  <c r="K938" i="1"/>
  <c r="K137" i="1"/>
  <c r="K1499" i="1"/>
  <c r="K1236" i="1"/>
  <c r="K809" i="1"/>
  <c r="K112" i="1"/>
  <c r="K42" i="1"/>
  <c r="K138" i="1"/>
  <c r="K837" i="1"/>
  <c r="K900" i="1"/>
  <c r="K1297" i="1"/>
  <c r="K1486" i="1"/>
  <c r="K1493" i="1"/>
  <c r="K1356" i="1"/>
  <c r="K697" i="1"/>
  <c r="K701" i="1"/>
  <c r="K1275" i="1"/>
  <c r="K1096" i="1"/>
  <c r="K939" i="1"/>
  <c r="K768" i="1"/>
  <c r="K769" i="1"/>
  <c r="K442" i="1"/>
  <c r="K1270" i="1"/>
  <c r="K1490" i="1"/>
  <c r="K534" i="1"/>
  <c r="K750" i="1"/>
  <c r="K1178" i="1"/>
  <c r="K95" i="1"/>
  <c r="K469" i="1"/>
  <c r="K856" i="1"/>
  <c r="K276" i="1"/>
  <c r="K982" i="1"/>
  <c r="K1168" i="1"/>
  <c r="K92" i="1"/>
  <c r="K1392" i="1"/>
  <c r="K254" i="1"/>
  <c r="K127" i="1"/>
  <c r="K1058" i="1"/>
  <c r="K1444" i="1"/>
  <c r="K210" i="1"/>
  <c r="K962" i="1"/>
  <c r="K383" i="1"/>
  <c r="K1369" i="1"/>
  <c r="K845" i="1"/>
  <c r="K787" i="1"/>
  <c r="K150" i="1"/>
  <c r="K1059" i="1"/>
  <c r="K277" i="1"/>
  <c r="K219" i="1"/>
  <c r="K1053" i="1"/>
  <c r="K742" i="1"/>
  <c r="K1188" i="1"/>
  <c r="K330" i="1"/>
  <c r="K420" i="1"/>
  <c r="K770" i="1"/>
  <c r="K1239" i="1"/>
  <c r="K268" i="1"/>
  <c r="K1072" i="1"/>
  <c r="K958" i="1"/>
  <c r="K1362" i="1"/>
  <c r="K923" i="1"/>
  <c r="K83" i="1"/>
  <c r="K887" i="1"/>
  <c r="K1350" i="1"/>
  <c r="K1458" i="1"/>
  <c r="K1101" i="1"/>
  <c r="K601" i="1"/>
  <c r="K474" i="1"/>
  <c r="K1206" i="1"/>
  <c r="K1083" i="1"/>
  <c r="K741" i="1"/>
  <c r="K594" i="1"/>
  <c r="K345" i="1"/>
  <c r="K525" i="1"/>
  <c r="K1385" i="1"/>
  <c r="K578" i="1"/>
  <c r="K1180" i="1"/>
  <c r="K798" i="1"/>
  <c r="K999" i="1"/>
  <c r="K67" i="1"/>
  <c r="K103" i="1"/>
  <c r="K801" i="1"/>
  <c r="K840" i="1"/>
  <c r="K201" i="1"/>
  <c r="K439" i="1"/>
  <c r="K1081" i="1"/>
  <c r="K141" i="1"/>
  <c r="K407" i="1"/>
  <c r="K100" i="1"/>
  <c r="K1112" i="1"/>
  <c r="K1043" i="1"/>
  <c r="K248" i="1"/>
  <c r="K723" i="1"/>
  <c r="K187" i="1"/>
  <c r="K1464" i="1"/>
  <c r="K46" i="1"/>
  <c r="K416" i="1"/>
  <c r="K1025" i="1"/>
  <c r="K1358" i="1"/>
  <c r="K973" i="1"/>
  <c r="K699" i="1"/>
  <c r="K143" i="1"/>
  <c r="K605" i="1"/>
  <c r="K321" i="1"/>
  <c r="K1273" i="1"/>
  <c r="K88" i="1"/>
  <c r="K1050" i="1"/>
  <c r="K484" i="1"/>
  <c r="K16" i="1"/>
  <c r="K713" i="1"/>
  <c r="K564" i="1"/>
  <c r="K1129" i="1"/>
  <c r="K215" i="1"/>
  <c r="K466" i="1"/>
  <c r="K1121" i="1"/>
  <c r="K1037" i="1"/>
  <c r="K832" i="1"/>
  <c r="K1334" i="1"/>
  <c r="K782" i="1"/>
  <c r="K208" i="1"/>
  <c r="K443" i="1"/>
  <c r="K1298" i="1"/>
  <c r="K31" i="1"/>
  <c r="K202" i="1"/>
  <c r="K1257" i="1"/>
  <c r="K253" i="1"/>
  <c r="K392" i="1"/>
  <c r="K343" i="1"/>
  <c r="K1251" i="1"/>
  <c r="K300" i="1"/>
  <c r="K1411" i="1"/>
  <c r="K796" i="1"/>
  <c r="K596" i="1"/>
  <c r="K1190" i="1"/>
  <c r="K1475" i="1"/>
  <c r="K1354" i="1"/>
  <c r="K47" i="1"/>
  <c r="K11" i="1"/>
  <c r="K1193" i="1"/>
  <c r="K1118" i="1"/>
  <c r="K683" i="1"/>
  <c r="K1472" i="1"/>
  <c r="K536" i="1"/>
  <c r="K876" i="1"/>
  <c r="K812" i="1"/>
  <c r="K265" i="1"/>
  <c r="K1078" i="1"/>
  <c r="K1252" i="1"/>
  <c r="K1364" i="1"/>
  <c r="K966" i="1"/>
  <c r="K84" i="1"/>
  <c r="K1395" i="1"/>
  <c r="K363" i="1"/>
  <c r="K871" i="1"/>
  <c r="K358" i="1"/>
  <c r="K1113" i="1"/>
  <c r="K1240" i="1"/>
  <c r="K1323" i="1"/>
  <c r="K991" i="1"/>
  <c r="K1268" i="1"/>
  <c r="K37" i="1"/>
  <c r="K691" i="1"/>
  <c r="K530" i="1"/>
  <c r="K1085" i="1"/>
  <c r="K1233" i="1"/>
  <c r="K672" i="1"/>
  <c r="K144" i="1"/>
  <c r="K797" i="1"/>
  <c r="K1026" i="1"/>
  <c r="K1169" i="1"/>
  <c r="K1153" i="1"/>
  <c r="K50" i="1"/>
  <c r="K955" i="1"/>
  <c r="K523" i="1"/>
  <c r="K1288" i="1"/>
  <c r="K1271" i="1"/>
  <c r="K1277" i="1"/>
  <c r="K731" i="1"/>
  <c r="K1451" i="1"/>
  <c r="K818" i="1"/>
  <c r="K220" i="1"/>
  <c r="K462" i="1"/>
  <c r="K631" i="1"/>
  <c r="K59" i="1"/>
  <c r="K897" i="1"/>
  <c r="K1454" i="1"/>
  <c r="K501" i="1"/>
  <c r="K306" i="1"/>
  <c r="K318" i="1"/>
  <c r="K507" i="1"/>
  <c r="K1229" i="1"/>
  <c r="K799" i="1"/>
  <c r="K1049" i="1"/>
  <c r="K1221" i="1"/>
  <c r="K1330" i="1"/>
  <c r="K758" i="1"/>
  <c r="K793" i="1"/>
  <c r="K1044" i="1"/>
  <c r="K655" i="1"/>
  <c r="K216" i="1"/>
  <c r="K109" i="1"/>
  <c r="K1441" i="1"/>
  <c r="K1396" i="1"/>
  <c r="K162" i="1"/>
  <c r="K977" i="1"/>
  <c r="K502" i="1"/>
  <c r="K1218" i="1"/>
  <c r="K783" i="1"/>
  <c r="K531" i="1"/>
  <c r="K157" i="1"/>
  <c r="K694" i="1"/>
  <c r="K312" i="1"/>
  <c r="K1005" i="1"/>
  <c r="K1264" i="1"/>
  <c r="K916" i="1"/>
  <c r="K519" i="1"/>
  <c r="K413" i="1"/>
  <c r="K643" i="1"/>
  <c r="K1410" i="1"/>
  <c r="K1198" i="1"/>
  <c r="K402" i="1"/>
  <c r="K282" i="1"/>
  <c r="K617" i="1"/>
  <c r="K875" i="1"/>
  <c r="K1131" i="1"/>
  <c r="K673" i="1"/>
  <c r="K322" i="1"/>
  <c r="K1022" i="1"/>
  <c r="K1119" i="1"/>
  <c r="K987" i="1"/>
  <c r="K1272" i="1"/>
  <c r="K1418" i="1"/>
  <c r="K1149" i="1"/>
  <c r="K183" i="1"/>
  <c r="K979" i="1"/>
  <c r="K404" i="1"/>
  <c r="K1435" i="1"/>
  <c r="K269" i="1"/>
  <c r="K1483" i="1"/>
  <c r="K1019" i="1"/>
  <c r="K681" i="1"/>
  <c r="K718" i="1"/>
  <c r="K645" i="1"/>
  <c r="K515" i="1"/>
  <c r="K17" i="1"/>
  <c r="K65" i="1"/>
  <c r="K1367" i="1"/>
  <c r="K662" i="1"/>
  <c r="K1449" i="1"/>
  <c r="K426" i="1"/>
  <c r="K228" i="1"/>
  <c r="K638" i="1"/>
  <c r="K1412" i="1"/>
  <c r="K744" i="1"/>
  <c r="K940" i="1"/>
  <c r="K903" i="1"/>
  <c r="K852" i="1"/>
  <c r="K815" i="1"/>
  <c r="K608" i="1"/>
  <c r="K1070" i="1"/>
  <c r="K776" i="1"/>
  <c r="K262" i="1"/>
  <c r="K684" i="1"/>
  <c r="K860" i="1"/>
  <c r="K132" i="1"/>
  <c r="K140" i="1"/>
  <c r="K823" i="1"/>
  <c r="K151" i="1"/>
  <c r="K272" i="1"/>
  <c r="K489" i="1"/>
  <c r="K313" i="1"/>
  <c r="K229" i="1"/>
  <c r="K351" i="1"/>
  <c r="K145" i="1"/>
  <c r="K1254" i="1"/>
  <c r="K1136" i="1"/>
  <c r="K292" i="1"/>
  <c r="K44" i="1"/>
  <c r="K866" i="1"/>
  <c r="K1365" i="1"/>
  <c r="K1185" i="1"/>
  <c r="K909" i="1"/>
  <c r="K1170" i="1"/>
  <c r="K481" i="1"/>
  <c r="K450" i="1"/>
  <c r="K128" i="1"/>
  <c r="K332" i="1"/>
  <c r="K310" i="1"/>
  <c r="K946" i="1"/>
  <c r="K917" i="1"/>
  <c r="K642" i="1"/>
  <c r="K188" i="1"/>
  <c r="K1234" i="1"/>
  <c r="K974" i="1"/>
  <c r="K397" i="1"/>
  <c r="K410" i="1"/>
  <c r="K1423" i="1"/>
  <c r="K487" i="1"/>
  <c r="K846" i="1"/>
  <c r="K57" i="1"/>
  <c r="K207" i="1"/>
  <c r="K240" i="1"/>
  <c r="K60" i="1"/>
  <c r="K571" i="1"/>
  <c r="K333" i="1"/>
  <c r="K841" i="1"/>
  <c r="K1042" i="1"/>
  <c r="K1074" i="1"/>
  <c r="K646" i="1"/>
  <c r="K18" i="1"/>
  <c r="K464" i="1"/>
  <c r="K1321" i="1"/>
  <c r="K1139" i="1"/>
  <c r="K372" i="1"/>
  <c r="K19" i="1"/>
  <c r="K1413" i="1"/>
  <c r="K751" i="1"/>
  <c r="K1406" i="1"/>
  <c r="K233" i="1"/>
  <c r="K520" i="1"/>
  <c r="K730" i="1"/>
  <c r="K1014" i="1"/>
  <c r="K165" i="1"/>
  <c r="K872" i="1"/>
  <c r="K1137" i="1"/>
  <c r="K1024" i="1"/>
  <c r="K405" i="1"/>
  <c r="K51" i="1"/>
  <c r="K847" i="1"/>
  <c r="K1108" i="1"/>
  <c r="K370" i="1"/>
  <c r="K970" i="1"/>
  <c r="K241" i="1"/>
  <c r="K197" i="1"/>
  <c r="K234" i="1"/>
  <c r="K1258" i="1"/>
  <c r="K384" i="1"/>
  <c r="K707" i="1"/>
  <c r="K639" i="1"/>
  <c r="K950" i="1"/>
  <c r="K898" i="1"/>
  <c r="K969" i="1"/>
  <c r="K286" i="1"/>
  <c r="K569" i="1"/>
  <c r="K376" i="1"/>
  <c r="K1064" i="1"/>
  <c r="K1088" i="1"/>
  <c r="K546" i="1"/>
  <c r="K726" i="1"/>
  <c r="K1066" i="1"/>
  <c r="K1480" i="1"/>
  <c r="K133" i="1"/>
  <c r="K35" i="1"/>
  <c r="K308" i="1"/>
  <c r="K1312" i="1"/>
  <c r="K1244" i="1"/>
  <c r="K771" i="1"/>
  <c r="K1462" i="1"/>
  <c r="K1390" i="1"/>
  <c r="K411" i="1"/>
  <c r="K448" i="1"/>
  <c r="K813" i="1"/>
  <c r="K1370" i="1"/>
  <c r="K1097" i="1"/>
  <c r="K924" i="1"/>
  <c r="K232" i="1"/>
  <c r="K475" i="1"/>
  <c r="K1432" i="1"/>
  <c r="K692" i="1"/>
  <c r="K329" i="1"/>
  <c r="K1246" i="1"/>
  <c r="K32" i="1"/>
  <c r="K435" i="1"/>
  <c r="K1255" i="1"/>
  <c r="K457" i="1"/>
  <c r="K360" i="1"/>
  <c r="K378" i="1"/>
  <c r="K895" i="1"/>
  <c r="K1199" i="1"/>
  <c r="K545" i="1"/>
  <c r="K104" i="1"/>
  <c r="K1248" i="1"/>
  <c r="K274" i="1"/>
  <c r="K686" i="1"/>
  <c r="K1500" i="1"/>
  <c r="K968" i="1"/>
  <c r="K610" i="1"/>
  <c r="K948" i="1"/>
  <c r="K1028" i="1"/>
  <c r="K606" i="1"/>
  <c r="K154" i="1"/>
  <c r="K470" i="1"/>
  <c r="K479" i="1"/>
  <c r="K146" i="1"/>
  <c r="K951" i="1"/>
  <c r="K193" i="1"/>
  <c r="K695" i="1"/>
  <c r="K81" i="1"/>
  <c r="K199" i="1"/>
  <c r="K693" i="1"/>
  <c r="K988" i="1"/>
  <c r="K1161" i="1"/>
  <c r="K657" i="1"/>
  <c r="K414" i="1"/>
  <c r="K364" i="1"/>
  <c r="K120" i="1"/>
  <c r="K155" i="1"/>
  <c r="K1262" i="1"/>
  <c r="K595" i="1"/>
  <c r="K27" i="1"/>
  <c r="K589" i="1"/>
  <c r="K387" i="1"/>
  <c r="K1428" i="1"/>
  <c r="K580" i="1"/>
  <c r="K1030" i="1"/>
  <c r="K121" i="1"/>
  <c r="K747" i="1"/>
  <c r="K38" i="1"/>
  <c r="K899" i="1"/>
  <c r="K454" i="1"/>
  <c r="K425" i="1"/>
  <c r="K429" i="1"/>
  <c r="K498" i="1"/>
  <c r="K868" i="1"/>
  <c r="K158" i="1"/>
  <c r="K1029" i="1"/>
  <c r="K135" i="1"/>
  <c r="K1315" i="1"/>
  <c r="K1144" i="1"/>
  <c r="K1174" i="1"/>
  <c r="K1191" i="1"/>
  <c r="K48" i="1"/>
  <c r="K943" i="1"/>
  <c r="K661" i="1"/>
  <c r="K76" i="1"/>
  <c r="K857" i="1"/>
  <c r="K842" i="1"/>
  <c r="K526" i="1"/>
  <c r="K748" i="1"/>
  <c r="K61" i="1"/>
  <c r="K1109" i="1"/>
  <c r="K884" i="1"/>
  <c r="K346" i="1"/>
  <c r="K676" i="1"/>
  <c r="K1116" i="1"/>
  <c r="K326" i="1"/>
  <c r="K178" i="1"/>
  <c r="K55" i="1"/>
  <c r="K885" i="1"/>
  <c r="K467" i="1"/>
  <c r="K891" i="1"/>
  <c r="K892" i="1"/>
  <c r="K336" i="1"/>
  <c r="K1284" i="1"/>
  <c r="K93" i="1"/>
  <c r="K24" i="1"/>
  <c r="K762" i="1"/>
  <c r="K702" i="1"/>
  <c r="K1032" i="1"/>
  <c r="K455" i="1"/>
  <c r="K167" i="1"/>
  <c r="K670" i="1"/>
  <c r="K52" i="1"/>
  <c r="K221" i="1"/>
  <c r="K597" i="1"/>
  <c r="K838" i="1"/>
  <c r="K1442" i="1"/>
  <c r="K1443" i="1"/>
  <c r="K114" i="1"/>
  <c r="K1063" i="1"/>
  <c r="K1331" i="1"/>
  <c r="K1008" i="1"/>
  <c r="K1433" i="1"/>
  <c r="K905" i="1"/>
  <c r="K1219" i="1"/>
  <c r="K527" i="1"/>
  <c r="K828" i="1"/>
  <c r="K33" i="1"/>
  <c r="K1398" i="1"/>
  <c r="K1171" i="1"/>
  <c r="K671" i="1"/>
  <c r="K575" i="1"/>
  <c r="K116" i="1"/>
  <c r="K998" i="1"/>
  <c r="K586" i="1"/>
  <c r="K1245" i="1"/>
  <c r="K1289" i="1"/>
  <c r="K703" i="1"/>
  <c r="K888" i="1"/>
  <c r="K1172" i="1"/>
  <c r="K719" i="1"/>
  <c r="K1340" i="1"/>
  <c r="K1371" i="1"/>
  <c r="K789" i="1"/>
  <c r="K1256" i="1"/>
  <c r="K1265" i="1"/>
  <c r="K417" i="1"/>
  <c r="K648" i="1"/>
  <c r="K1110" i="1"/>
  <c r="K1162" i="1"/>
  <c r="K408" i="1"/>
  <c r="K344" i="1"/>
  <c r="K9" i="1"/>
  <c r="K1397" i="1"/>
  <c r="K567" i="1"/>
  <c r="K992" i="1"/>
  <c r="K745" i="1"/>
  <c r="K334" i="1"/>
  <c r="K505" i="1"/>
  <c r="K1382" i="1"/>
  <c r="K366" i="1"/>
  <c r="K1132" i="1"/>
  <c r="K1407" i="1"/>
  <c r="K1303" i="1"/>
  <c r="K1457" i="1"/>
  <c r="K1436" i="1"/>
  <c r="K72" i="1"/>
  <c r="K1388" i="1"/>
  <c r="K984" i="1"/>
  <c r="K1079" i="1"/>
  <c r="K1117" i="1"/>
  <c r="K169" i="1"/>
  <c r="K602" i="1"/>
  <c r="K1431" i="1"/>
  <c r="K930" i="1"/>
  <c r="K1158" i="1"/>
  <c r="K1212" i="1"/>
  <c r="K729" i="1"/>
  <c r="K1290" i="1"/>
  <c r="K472" i="1"/>
  <c r="K1003" i="1"/>
  <c r="K444" i="1"/>
  <c r="K1163" i="1"/>
  <c r="K623" i="1"/>
  <c r="K260" i="1"/>
  <c r="K298" i="1"/>
  <c r="K1327" i="1"/>
  <c r="K1243" i="1"/>
  <c r="K468" i="1"/>
  <c r="K587" i="1"/>
  <c r="K1299" i="1"/>
  <c r="K301" i="1"/>
  <c r="K508" i="1"/>
  <c r="K658" i="1"/>
  <c r="K1366" i="1"/>
  <c r="K421" i="1"/>
  <c r="K136" i="1"/>
  <c r="K1164" i="1"/>
  <c r="K521" i="1"/>
  <c r="K1426" i="1"/>
  <c r="K1359" i="1"/>
  <c r="K650" i="1"/>
  <c r="K1424" i="1"/>
  <c r="K26" i="1"/>
  <c r="K668" i="1"/>
  <c r="K458" i="1"/>
  <c r="K1002" i="1"/>
  <c r="K211" i="1"/>
  <c r="K555" i="1"/>
  <c r="K1305" i="1"/>
  <c r="K732" i="1"/>
  <c r="K934" i="1"/>
  <c r="K906" i="1"/>
  <c r="K893" i="1"/>
  <c r="K714" i="1"/>
  <c r="K572" i="1"/>
  <c r="K1122" i="1"/>
  <c r="K418" i="1"/>
  <c r="K593" i="1"/>
  <c r="K347" i="1"/>
  <c r="K1249" i="1"/>
  <c r="K266" i="1"/>
  <c r="K649" i="1"/>
  <c r="K711" i="1"/>
  <c r="K647" i="1"/>
  <c r="K160" i="1"/>
  <c r="K374" i="1"/>
  <c r="K423" i="1"/>
  <c r="K640" i="1"/>
  <c r="K720" i="1"/>
  <c r="K941" i="1"/>
  <c r="K1402" i="1"/>
  <c r="K73" i="1"/>
  <c r="K244" i="1"/>
  <c r="K915" i="1"/>
  <c r="K1145" i="1"/>
  <c r="K1020" i="1"/>
  <c r="K1062" i="1"/>
  <c r="K1175" i="1"/>
  <c r="K512" i="1"/>
  <c r="K759" i="1"/>
  <c r="K733" i="1"/>
  <c r="K1111" i="1"/>
  <c r="K1176" i="1"/>
  <c r="K180" i="1"/>
  <c r="K653" i="1"/>
  <c r="K251" i="1"/>
  <c r="K385" i="1"/>
  <c r="K1124" i="1"/>
  <c r="K548" i="1"/>
  <c r="K222" i="1"/>
  <c r="K1389" i="1"/>
  <c r="K190" i="1"/>
  <c r="K34" i="1"/>
  <c r="K1419" i="1"/>
  <c r="K1154" i="1"/>
  <c r="K377" i="1"/>
  <c r="K1319" i="1"/>
  <c r="K613" i="1"/>
  <c r="K824" i="1"/>
  <c r="K1333" i="1"/>
  <c r="K1328" i="1"/>
  <c r="K965" i="1"/>
  <c r="K829" i="1"/>
  <c r="K161" i="1"/>
  <c r="K810" i="1"/>
  <c r="K105" i="1"/>
  <c r="K123" i="1"/>
  <c r="K1377" i="1"/>
  <c r="K839" i="1"/>
  <c r="K985" i="1"/>
  <c r="K1009" i="1"/>
  <c r="K1186" i="1"/>
  <c r="K5" i="1"/>
  <c r="K205" i="1"/>
  <c r="K309" i="1"/>
  <c r="K1279" i="1"/>
  <c r="K1012" i="1"/>
  <c r="K1488" i="1"/>
  <c r="K1203" i="1"/>
  <c r="K1232" i="1"/>
  <c r="K504" i="1"/>
  <c r="K802" i="1"/>
  <c r="K437" i="1"/>
  <c r="K1357" i="1"/>
  <c r="K427" i="1"/>
  <c r="K879" i="1"/>
  <c r="K166" i="1"/>
  <c r="K224" i="1"/>
  <c r="K1408" i="1"/>
  <c r="K1329" i="1"/>
  <c r="K873" i="1"/>
  <c r="K1495" i="1"/>
  <c r="K739" i="1"/>
  <c r="K835" i="1"/>
  <c r="K159" i="1"/>
  <c r="K1335" i="1"/>
  <c r="K380" i="1"/>
  <c r="K763" i="1"/>
  <c r="K1420" i="1"/>
  <c r="K553" i="1"/>
  <c r="K30" i="1"/>
  <c r="K217" i="1"/>
  <c r="K867" i="1"/>
  <c r="K1344" i="1"/>
  <c r="K184" i="1"/>
  <c r="K68" i="1"/>
  <c r="K1207" i="1"/>
  <c r="K304" i="1"/>
  <c r="K342" i="1"/>
  <c r="K186" i="1"/>
  <c r="K1035" i="1"/>
  <c r="K632" i="1"/>
  <c r="K1140" i="1"/>
  <c r="K1061" i="1"/>
  <c r="K510" i="1"/>
  <c r="K735" i="1"/>
  <c r="K78" i="1"/>
  <c r="K440" i="1"/>
  <c r="K290" i="1"/>
  <c r="K1353" i="1"/>
  <c r="K1378" i="1"/>
  <c r="K901" i="1"/>
  <c r="K1489" i="1"/>
  <c r="K844" i="1"/>
  <c r="K541" i="1"/>
  <c r="K926" i="1"/>
  <c r="K173" i="1"/>
  <c r="K1142" i="1"/>
  <c r="K949" i="1"/>
  <c r="K1000" i="1"/>
  <c r="K459" i="1"/>
  <c r="K1445" i="1"/>
  <c r="K4" i="1"/>
  <c r="K471" i="1"/>
  <c r="K1391" i="1"/>
  <c r="K736" i="1"/>
  <c r="K1226" i="1"/>
  <c r="K1337" i="1"/>
  <c r="K1204" i="1"/>
  <c r="K808" i="1"/>
  <c r="K406" i="1"/>
  <c r="K559" i="1"/>
  <c r="K611" i="1"/>
  <c r="K1147" i="1"/>
  <c r="K558" i="1"/>
  <c r="K1425" i="1"/>
  <c r="K296" i="1"/>
  <c r="K1501" i="1"/>
  <c r="K1310" i="1"/>
  <c r="K185" i="1"/>
  <c r="K994" i="1"/>
  <c r="K516" i="1"/>
  <c r="K687" i="1"/>
  <c r="K218" i="1"/>
  <c r="K995" i="1"/>
  <c r="K963" i="1"/>
  <c r="K1452" i="1"/>
  <c r="K381" i="1"/>
  <c r="K624" i="1"/>
  <c r="K129" i="1"/>
  <c r="K1429" i="1"/>
  <c r="K236" i="1"/>
  <c r="K855" i="1"/>
  <c r="K1220" i="1"/>
  <c r="K1114" i="1"/>
  <c r="K460" i="1"/>
  <c r="K925" i="1"/>
  <c r="K889" i="1"/>
  <c r="K1013" i="1"/>
  <c r="K1192" i="1"/>
  <c r="K1263" i="1"/>
  <c r="K603" i="1"/>
  <c r="K933" i="1"/>
  <c r="K1123" i="1"/>
  <c r="K1414" i="1"/>
  <c r="E1502" i="1"/>
  <c r="F89" i="1"/>
  <c r="M89" i="1" s="1"/>
  <c r="F1146" i="1"/>
  <c r="M1146" i="1" s="1"/>
  <c r="F213" i="1"/>
  <c r="M213" i="1" s="1"/>
  <c r="F1276" i="1"/>
  <c r="M1276" i="1" s="1"/>
  <c r="F283" i="1"/>
  <c r="M283" i="1" s="1"/>
  <c r="F669" i="1"/>
  <c r="M669" i="1" s="1"/>
  <c r="F20" i="1"/>
  <c r="M20" i="1" s="1"/>
  <c r="F13" i="1"/>
  <c r="M13" i="1" s="1"/>
  <c r="F1045" i="1"/>
  <c r="M1045" i="1" s="1"/>
  <c r="F1291" i="1"/>
  <c r="M1291" i="1" s="1"/>
  <c r="F754" i="1"/>
  <c r="M754" i="1" s="1"/>
  <c r="F907" i="1"/>
  <c r="M907" i="1" s="1"/>
  <c r="F324" i="1"/>
  <c r="M324" i="1" s="1"/>
  <c r="F1200" i="1"/>
  <c r="M1200" i="1" s="1"/>
  <c r="F1127" i="1"/>
  <c r="M1127" i="1" s="1"/>
  <c r="F1415" i="1"/>
  <c r="M1415" i="1" s="1"/>
  <c r="F96" i="1"/>
  <c r="M96" i="1" s="1"/>
  <c r="F822" i="1"/>
  <c r="M822" i="1" s="1"/>
  <c r="F537" i="1"/>
  <c r="M537" i="1" s="1"/>
  <c r="F278" i="1"/>
  <c r="M278" i="1" s="1"/>
  <c r="F1459" i="1"/>
  <c r="M1459" i="1" s="1"/>
  <c r="F106" i="1"/>
  <c r="M106" i="1" s="1"/>
  <c r="F667" i="1"/>
  <c r="M667" i="1" s="1"/>
  <c r="F352" i="1"/>
  <c r="M352" i="1" s="1"/>
  <c r="F816" i="1"/>
  <c r="M816" i="1" s="1"/>
  <c r="F476" i="1"/>
  <c r="M476" i="1" s="1"/>
  <c r="F1478" i="1"/>
  <c r="M1478" i="1" s="1"/>
  <c r="F107" i="1"/>
  <c r="M107" i="1" s="1"/>
  <c r="F1099" i="1"/>
  <c r="M1099" i="1" s="1"/>
  <c r="F212" i="1"/>
  <c r="M212" i="1" s="1"/>
  <c r="F1125" i="1"/>
  <c r="M1125" i="1" s="1"/>
  <c r="F659" i="1"/>
  <c r="M659" i="1" s="1"/>
  <c r="F1300" i="1"/>
  <c r="M1300" i="1" s="1"/>
  <c r="F163" i="1"/>
  <c r="M163" i="1" s="1"/>
  <c r="F1409" i="1"/>
  <c r="M1409" i="1" s="1"/>
  <c r="F403" i="1"/>
  <c r="M403" i="1" s="1"/>
  <c r="F1324" i="1"/>
  <c r="M1324" i="1" s="1"/>
  <c r="F1484" i="1"/>
  <c r="M1484" i="1" s="1"/>
  <c r="F663" i="1"/>
  <c r="M663" i="1" s="1"/>
  <c r="F255" i="1"/>
  <c r="M255" i="1" s="1"/>
  <c r="F362" i="1"/>
  <c r="M362" i="1" s="1"/>
  <c r="F853" i="1"/>
  <c r="M853" i="1" s="1"/>
  <c r="F328" i="1"/>
  <c r="M328" i="1" s="1"/>
  <c r="F230" i="1"/>
  <c r="M230" i="1" s="1"/>
  <c r="F294" i="1"/>
  <c r="M294" i="1" s="1"/>
  <c r="F833" i="1"/>
  <c r="M833" i="1" s="1"/>
  <c r="F1230" i="1"/>
  <c r="M1230" i="1" s="1"/>
  <c r="F598" i="1"/>
  <c r="M598" i="1" s="1"/>
  <c r="F704" i="1"/>
  <c r="M704" i="1" s="1"/>
  <c r="F989" i="1"/>
  <c r="M989" i="1" s="1"/>
  <c r="F130" i="1"/>
  <c r="M130" i="1" s="1"/>
  <c r="F1194" i="1"/>
  <c r="M1194" i="1" s="1"/>
  <c r="F996" i="1"/>
  <c r="M996" i="1" s="1"/>
  <c r="F591" i="1"/>
  <c r="M591" i="1" s="1"/>
  <c r="F765" i="1"/>
  <c r="M765" i="1" s="1"/>
  <c r="F1469" i="1"/>
  <c r="M1469" i="1" s="1"/>
  <c r="F1294" i="1"/>
  <c r="M1294" i="1" s="1"/>
  <c r="F237" i="1"/>
  <c r="M237" i="1" s="1"/>
  <c r="F49" i="1"/>
  <c r="M49" i="1" s="1"/>
  <c r="F715" i="1"/>
  <c r="M715" i="1" s="1"/>
  <c r="F1215" i="1"/>
  <c r="M1215" i="1" s="1"/>
  <c r="F257" i="1"/>
  <c r="M257" i="1" s="1"/>
  <c r="F1325" i="1"/>
  <c r="M1325" i="1" s="1"/>
  <c r="F678" i="1"/>
  <c r="M678" i="1" s="1"/>
  <c r="F549" i="1"/>
  <c r="M549" i="1" s="1"/>
  <c r="F451" i="1"/>
  <c r="M451" i="1" s="1"/>
  <c r="F340" i="1"/>
  <c r="M340" i="1" s="1"/>
  <c r="F1155" i="1"/>
  <c r="M1155" i="1" s="1"/>
  <c r="F1092" i="1"/>
  <c r="M1092" i="1" s="1"/>
  <c r="F1307" i="1"/>
  <c r="M1307" i="1" s="1"/>
  <c r="F689" i="1"/>
  <c r="M689" i="1" s="1"/>
  <c r="F75" i="1"/>
  <c r="M75" i="1" s="1"/>
  <c r="F482" i="1"/>
  <c r="M482" i="1" s="1"/>
  <c r="F473" i="1"/>
  <c r="M473" i="1" s="1"/>
  <c r="F607" i="1"/>
  <c r="M607" i="1" s="1"/>
  <c r="F335" i="1"/>
  <c r="M335" i="1" s="1"/>
  <c r="F1055" i="1"/>
  <c r="M1055" i="1" s="1"/>
  <c r="F446" i="1"/>
  <c r="M446" i="1" s="1"/>
  <c r="F557" i="1"/>
  <c r="M557" i="1" s="1"/>
  <c r="F584" i="1"/>
  <c r="M584" i="1" s="1"/>
  <c r="F665" i="1"/>
  <c r="M665" i="1" s="1"/>
  <c r="F791" i="1"/>
  <c r="M791" i="1" s="1"/>
  <c r="F245" i="1"/>
  <c r="M245" i="1" s="1"/>
  <c r="F6" i="1"/>
  <c r="M6" i="1" s="1"/>
  <c r="F1439" i="1"/>
  <c r="M1439" i="1" s="1"/>
  <c r="F325" i="1"/>
  <c r="M325" i="1" s="1"/>
  <c r="F1447" i="1"/>
  <c r="M1447" i="1" s="1"/>
  <c r="F1094" i="1"/>
  <c r="M1094" i="1" s="1"/>
  <c r="F511" i="1"/>
  <c r="M511" i="1" s="1"/>
  <c r="F1187" i="1"/>
  <c r="M1187" i="1" s="1"/>
  <c r="F152" i="1"/>
  <c r="M152" i="1" s="1"/>
  <c r="F1282" i="1"/>
  <c r="M1282" i="1" s="1"/>
  <c r="F465" i="1"/>
  <c r="M465" i="1" s="1"/>
  <c r="F1368" i="1"/>
  <c r="M1368" i="1" s="1"/>
  <c r="F1421" i="1"/>
  <c r="M1421" i="1" s="1"/>
  <c r="F772" i="1"/>
  <c r="M772" i="1" s="1"/>
  <c r="F1224" i="1"/>
  <c r="M1224" i="1" s="1"/>
  <c r="F1308" i="1"/>
  <c r="M1308" i="1" s="1"/>
  <c r="F820" i="1"/>
  <c r="M820" i="1" s="1"/>
  <c r="F327" i="1"/>
  <c r="M327" i="1" s="1"/>
  <c r="F716" i="1"/>
  <c r="M716" i="1" s="1"/>
  <c r="F164" i="1"/>
  <c r="M164" i="1" s="1"/>
  <c r="F975" i="1"/>
  <c r="M975" i="1" s="1"/>
  <c r="F894" i="1"/>
  <c r="M894" i="1" s="1"/>
  <c r="F447" i="1"/>
  <c r="M447" i="1" s="1"/>
  <c r="F453" i="1"/>
  <c r="M453" i="1" s="1"/>
  <c r="F1467" i="1"/>
  <c r="M1467" i="1" s="1"/>
  <c r="F1473" i="1"/>
  <c r="M1473" i="1" s="1"/>
  <c r="F880" i="1"/>
  <c r="M880" i="1" s="1"/>
  <c r="F724" i="1"/>
  <c r="M724" i="1" s="1"/>
  <c r="F910" i="1"/>
  <c r="M910" i="1" s="1"/>
  <c r="F708" i="1"/>
  <c r="M708" i="1" s="1"/>
  <c r="F1383" i="1"/>
  <c r="M1383" i="1" s="1"/>
  <c r="F664" i="1"/>
  <c r="M664" i="1" s="1"/>
  <c r="F628" i="1"/>
  <c r="M628" i="1" s="1"/>
  <c r="F1374" i="1"/>
  <c r="M1374" i="1" s="1"/>
  <c r="F1375" i="1"/>
  <c r="M1375" i="1" s="1"/>
  <c r="F954" i="1"/>
  <c r="M954" i="1" s="1"/>
  <c r="F540" i="1"/>
  <c r="M540" i="1" s="1"/>
  <c r="F353" i="1"/>
  <c r="M353" i="1" s="1"/>
  <c r="F625" i="1"/>
  <c r="M625" i="1" s="1"/>
  <c r="F700" i="1"/>
  <c r="M700" i="1" s="1"/>
  <c r="F618" i="1"/>
  <c r="M618" i="1" s="1"/>
  <c r="F90" i="1"/>
  <c r="M90" i="1" s="1"/>
  <c r="F261" i="1"/>
  <c r="M261" i="1" s="1"/>
  <c r="F1422" i="1"/>
  <c r="M1422" i="1" s="1"/>
  <c r="F936" i="1"/>
  <c r="M936" i="1" s="1"/>
  <c r="F920" i="1"/>
  <c r="M920" i="1" s="1"/>
  <c r="F976" i="1"/>
  <c r="M976" i="1" s="1"/>
  <c r="F1465" i="1"/>
  <c r="M1465" i="1" s="1"/>
  <c r="F1427" i="1"/>
  <c r="M1427" i="1" s="1"/>
  <c r="F921" i="1"/>
  <c r="M921" i="1" s="1"/>
  <c r="F433" i="1"/>
  <c r="M433" i="1" s="1"/>
  <c r="F122" i="1"/>
  <c r="M122" i="1" s="1"/>
  <c r="F153" i="1"/>
  <c r="M153" i="1" s="1"/>
  <c r="F316" i="1"/>
  <c r="M316" i="1" s="1"/>
  <c r="F721" i="1"/>
  <c r="M721" i="1" s="1"/>
  <c r="F805" i="1"/>
  <c r="M805" i="1" s="1"/>
  <c r="F249" i="1"/>
  <c r="M249" i="1" s="1"/>
  <c r="F134" i="1"/>
  <c r="M134" i="1" s="1"/>
  <c r="F361" i="1"/>
  <c r="M361" i="1" s="1"/>
  <c r="F1041" i="1"/>
  <c r="M1041" i="1" s="1"/>
  <c r="F1259" i="1"/>
  <c r="M1259" i="1" s="1"/>
  <c r="F1470" i="1"/>
  <c r="M1470" i="1" s="1"/>
  <c r="F785" i="1"/>
  <c r="M785" i="1" s="1"/>
  <c r="F131" i="1"/>
  <c r="M131" i="1" s="1"/>
  <c r="F1150" i="1"/>
  <c r="M1150" i="1" s="1"/>
  <c r="F189" i="1"/>
  <c r="M189" i="1" s="1"/>
  <c r="F1416" i="1"/>
  <c r="M1416" i="1" s="1"/>
  <c r="F690" i="1"/>
  <c r="M690" i="1" s="1"/>
  <c r="F1205" i="1"/>
  <c r="M1205" i="1" s="1"/>
  <c r="F1326" i="1"/>
  <c r="M1326" i="1" s="1"/>
  <c r="F1338" i="1"/>
  <c r="M1338" i="1" s="1"/>
  <c r="F1260" i="1"/>
  <c r="M1260" i="1" s="1"/>
  <c r="F1080" i="1"/>
  <c r="M1080" i="1" s="1"/>
  <c r="F710" i="1"/>
  <c r="M710" i="1" s="1"/>
  <c r="F393" i="1"/>
  <c r="M393" i="1" s="1"/>
  <c r="F279" i="1"/>
  <c r="M279" i="1" s="1"/>
  <c r="F679" i="1"/>
  <c r="M679" i="1" s="1"/>
  <c r="F755" i="1"/>
  <c r="M755" i="1" s="1"/>
  <c r="F225" i="1"/>
  <c r="M225" i="1" s="1"/>
  <c r="F118" i="1"/>
  <c r="M118" i="1" s="1"/>
  <c r="F971" i="1"/>
  <c r="M971" i="1" s="1"/>
  <c r="F677" i="1"/>
  <c r="M677" i="1" s="1"/>
  <c r="F641" i="1"/>
  <c r="M641" i="1" s="1"/>
  <c r="F620" i="1"/>
  <c r="M620" i="1" s="1"/>
  <c r="F7" i="1"/>
  <c r="M7" i="1" s="1"/>
  <c r="F565" i="1"/>
  <c r="M565" i="1" s="1"/>
  <c r="F242" i="1"/>
  <c r="M242" i="1" s="1"/>
  <c r="F1496" i="1"/>
  <c r="M1496" i="1" s="1"/>
  <c r="F1250" i="1"/>
  <c r="M1250" i="1" s="1"/>
  <c r="F588" i="1"/>
  <c r="M588" i="1" s="1"/>
  <c r="F58" i="1"/>
  <c r="M58" i="1" s="1"/>
  <c r="F688" i="1"/>
  <c r="M688" i="1" s="1"/>
  <c r="F238" i="1"/>
  <c r="M238" i="1" s="1"/>
  <c r="F1487" i="1"/>
  <c r="M1487" i="1" s="1"/>
  <c r="F168" i="1"/>
  <c r="M168" i="1" s="1"/>
  <c r="F1286" i="1"/>
  <c r="M1286" i="1" s="1"/>
  <c r="F904" i="1"/>
  <c r="M904" i="1" s="1"/>
  <c r="F964" i="1"/>
  <c r="M964" i="1" s="1"/>
  <c r="F1497" i="1"/>
  <c r="M1497" i="1" s="1"/>
  <c r="F1077" i="1"/>
  <c r="M1077" i="1" s="1"/>
  <c r="F1348" i="1"/>
  <c r="M1348" i="1" s="1"/>
  <c r="F886" i="1"/>
  <c r="M886" i="1" s="1"/>
  <c r="F550" i="1"/>
  <c r="M550" i="1" s="1"/>
  <c r="F287" i="1"/>
  <c r="M287" i="1" s="1"/>
  <c r="F317" i="1"/>
  <c r="M317" i="1" s="1"/>
  <c r="F69" i="1"/>
  <c r="M69" i="1" s="1"/>
  <c r="F877" i="1"/>
  <c r="M877" i="1" s="1"/>
  <c r="F761" i="1"/>
  <c r="M761" i="1" s="1"/>
  <c r="F528" i="1"/>
  <c r="M528" i="1" s="1"/>
  <c r="F1336" i="1"/>
  <c r="M1336" i="1" s="1"/>
  <c r="F354" i="1"/>
  <c r="M354" i="1" s="1"/>
  <c r="F1133" i="1"/>
  <c r="M1133" i="1" s="1"/>
  <c r="F1195" i="1"/>
  <c r="M1195" i="1" s="1"/>
  <c r="F524" i="1"/>
  <c r="M524" i="1" s="1"/>
  <c r="F79" i="1"/>
  <c r="M79" i="1" s="1"/>
  <c r="F1228" i="1"/>
  <c r="M1228" i="1" s="1"/>
  <c r="F170" i="1"/>
  <c r="M170" i="1" s="1"/>
  <c r="F896" i="1"/>
  <c r="M896" i="1" s="1"/>
  <c r="F70" i="1"/>
  <c r="M70" i="1" s="1"/>
  <c r="F752" i="1"/>
  <c r="M752" i="1" s="1"/>
  <c r="F368" i="1"/>
  <c r="M368" i="1" s="1"/>
  <c r="F986" i="1"/>
  <c r="M986" i="1" s="1"/>
  <c r="F1494" i="1"/>
  <c r="M1494" i="1" s="1"/>
  <c r="F1351" i="1"/>
  <c r="M1351" i="1" s="1"/>
  <c r="F194" i="1"/>
  <c r="M194" i="1" s="1"/>
  <c r="F947" i="1"/>
  <c r="M947" i="1" s="1"/>
  <c r="F179" i="1"/>
  <c r="M179" i="1" s="1"/>
  <c r="F365" i="1"/>
  <c r="M365" i="1" s="1"/>
  <c r="F270" i="1"/>
  <c r="M270" i="1" s="1"/>
  <c r="F577" i="1"/>
  <c r="M577" i="1" s="1"/>
  <c r="F148" i="1"/>
  <c r="M148" i="1" s="1"/>
  <c r="F400" i="1"/>
  <c r="M400" i="1" s="1"/>
  <c r="F944" i="1"/>
  <c r="M944" i="1" s="1"/>
  <c r="F1208" i="1"/>
  <c r="M1208" i="1" s="1"/>
  <c r="F226" i="1"/>
  <c r="M226" i="1" s="1"/>
  <c r="F80" i="1"/>
  <c r="M80" i="1" s="1"/>
  <c r="F830" i="1"/>
  <c r="M830" i="1" s="1"/>
  <c r="F499" i="1"/>
  <c r="M499" i="1" s="1"/>
  <c r="F43" i="1"/>
  <c r="M43" i="1" s="1"/>
  <c r="F1322" i="1"/>
  <c r="M1322" i="1" s="1"/>
  <c r="F674" i="1"/>
  <c r="M674" i="1" s="1"/>
  <c r="F1352" i="1"/>
  <c r="M1352" i="1" s="1"/>
  <c r="F1474" i="1"/>
  <c r="M1474" i="1" s="1"/>
  <c r="F223" i="1"/>
  <c r="M223" i="1" s="1"/>
  <c r="F147" i="1"/>
  <c r="M147" i="1" s="1"/>
  <c r="F1102" i="1"/>
  <c r="M1102" i="1" s="1"/>
  <c r="F307" i="1"/>
  <c r="M307" i="1" s="1"/>
  <c r="F1027" i="1"/>
  <c r="M1027" i="1" s="1"/>
  <c r="F734" i="1"/>
  <c r="M734" i="1" s="1"/>
  <c r="F1349" i="1"/>
  <c r="M1349" i="1" s="1"/>
  <c r="F382" i="1"/>
  <c r="M382" i="1" s="1"/>
  <c r="F960" i="1"/>
  <c r="M960" i="1" s="1"/>
  <c r="F1253" i="1"/>
  <c r="M1253" i="1" s="1"/>
  <c r="F503" i="1"/>
  <c r="M503" i="1" s="1"/>
  <c r="F737" i="1"/>
  <c r="M737" i="1" s="1"/>
  <c r="F848" i="1"/>
  <c r="M848" i="1" s="1"/>
  <c r="F532" i="1"/>
  <c r="M532" i="1" s="1"/>
  <c r="F1086" i="1"/>
  <c r="M1086" i="1" s="1"/>
  <c r="F1075" i="1"/>
  <c r="M1075" i="1" s="1"/>
  <c r="F2" i="1"/>
  <c r="M2" i="1" s="1"/>
  <c r="F1201" i="1"/>
  <c r="M1201" i="1" s="1"/>
  <c r="F204" i="1"/>
  <c r="M204" i="1" s="1"/>
  <c r="F1450" i="1"/>
  <c r="M1450" i="1" s="1"/>
  <c r="F1159" i="1"/>
  <c r="M1159" i="1" s="1"/>
  <c r="F1316" i="1"/>
  <c r="M1316" i="1" s="1"/>
  <c r="F727" i="1"/>
  <c r="M727" i="1" s="1"/>
  <c r="F1156" i="1"/>
  <c r="M1156" i="1" s="1"/>
  <c r="F21" i="1"/>
  <c r="M21" i="1" s="1"/>
  <c r="F1455" i="1"/>
  <c r="M1455" i="1" s="1"/>
  <c r="F1015" i="1"/>
  <c r="M1015" i="1" s="1"/>
  <c r="F952" i="1"/>
  <c r="M952" i="1" s="1"/>
  <c r="F1285" i="1"/>
  <c r="M1285" i="1" s="1"/>
  <c r="F85" i="1"/>
  <c r="M85" i="1" s="1"/>
  <c r="F1100" i="1"/>
  <c r="M1100" i="1" s="1"/>
  <c r="F388" i="1"/>
  <c r="M388" i="1" s="1"/>
  <c r="F581" i="1"/>
  <c r="M581" i="1" s="1"/>
  <c r="F1105" i="1"/>
  <c r="M1105" i="1" s="1"/>
  <c r="F972" i="1"/>
  <c r="M972" i="1" s="1"/>
  <c r="F256" i="1"/>
  <c r="M256" i="1" s="1"/>
  <c r="F1143" i="1"/>
  <c r="M1143" i="1" s="1"/>
  <c r="F391" i="1"/>
  <c r="M391" i="1" s="1"/>
  <c r="F40" i="1"/>
  <c r="M40" i="1" s="1"/>
  <c r="F66" i="1"/>
  <c r="M66" i="1" s="1"/>
  <c r="F517" i="1"/>
  <c r="M517" i="1" s="1"/>
  <c r="F45" i="1"/>
  <c r="M45" i="1" s="1"/>
  <c r="F1292" i="1"/>
  <c r="M1292" i="1" s="1"/>
  <c r="F56" i="1"/>
  <c r="M56" i="1" s="1"/>
  <c r="F239" i="1"/>
  <c r="M239" i="1" s="1"/>
  <c r="F825" i="1"/>
  <c r="M825" i="1" s="1"/>
  <c r="F621" i="1"/>
  <c r="M621" i="1" s="1"/>
  <c r="F64" i="1"/>
  <c r="M64" i="1" s="1"/>
  <c r="F912" i="1"/>
  <c r="M912" i="1" s="1"/>
  <c r="F1295" i="1"/>
  <c r="M1295" i="1" s="1"/>
  <c r="F337" i="1"/>
  <c r="M337" i="1" s="1"/>
  <c r="F331" i="1"/>
  <c r="M331" i="1" s="1"/>
  <c r="F756" i="1"/>
  <c r="M756" i="1" s="1"/>
  <c r="F1213" i="1"/>
  <c r="M1213" i="1" s="1"/>
  <c r="F1393" i="1"/>
  <c r="M1393" i="1" s="1"/>
  <c r="F1267" i="1"/>
  <c r="M1267" i="1" s="1"/>
  <c r="F428" i="1"/>
  <c r="M428" i="1" s="1"/>
  <c r="F764" i="1"/>
  <c r="M764" i="1" s="1"/>
  <c r="F1091" i="1"/>
  <c r="M1091" i="1" s="1"/>
  <c r="F927" i="1"/>
  <c r="M927" i="1" s="1"/>
  <c r="F945" i="1"/>
  <c r="M945" i="1" s="1"/>
  <c r="F1209" i="1"/>
  <c r="M1209" i="1" s="1"/>
  <c r="F1394" i="1"/>
  <c r="M1394" i="1" s="1"/>
  <c r="F1004" i="1"/>
  <c r="M1004" i="1" s="1"/>
  <c r="F415" i="1"/>
  <c r="M415" i="1" s="1"/>
  <c r="F1384" i="1"/>
  <c r="M1384" i="1" s="1"/>
  <c r="F861" i="1"/>
  <c r="M861" i="1" s="1"/>
  <c r="F22" i="1"/>
  <c r="M22" i="1" s="1"/>
  <c r="F302" i="1"/>
  <c r="M302" i="1" s="1"/>
  <c r="F1296" i="1"/>
  <c r="M1296" i="1" s="1"/>
  <c r="F1247" i="1"/>
  <c r="M1247" i="1" s="1"/>
  <c r="F1313" i="1"/>
  <c r="M1313" i="1" s="1"/>
  <c r="F500" i="1"/>
  <c r="M500" i="1" s="1"/>
  <c r="F538" i="1"/>
  <c r="M538" i="1" s="1"/>
  <c r="F961" i="1"/>
  <c r="M961" i="1" s="1"/>
  <c r="F139" i="1"/>
  <c r="M139" i="1" s="1"/>
  <c r="F483" i="1"/>
  <c r="M483" i="1" s="1"/>
  <c r="F490" i="1"/>
  <c r="M490" i="1" s="1"/>
  <c r="F1222" i="1"/>
  <c r="M1222" i="1" s="1"/>
  <c r="F629" i="1"/>
  <c r="M629" i="1" s="1"/>
  <c r="F1341" i="1"/>
  <c r="M1341" i="1" s="1"/>
  <c r="F1073" i="1"/>
  <c r="M1073" i="1" s="1"/>
  <c r="F881" i="1"/>
  <c r="M881" i="1" s="1"/>
  <c r="F23" i="1"/>
  <c r="M23" i="1" s="1"/>
  <c r="F1460" i="1"/>
  <c r="M1460" i="1" s="1"/>
  <c r="F717" i="1"/>
  <c r="M717" i="1" s="1"/>
  <c r="F398" i="1"/>
  <c r="M398" i="1" s="1"/>
  <c r="F1031" i="1"/>
  <c r="M1031" i="1" s="1"/>
  <c r="F171" i="1"/>
  <c r="M171" i="1" s="1"/>
  <c r="F497" i="1"/>
  <c r="M497" i="1" s="1"/>
  <c r="F198" i="1"/>
  <c r="M198" i="1" s="1"/>
  <c r="F560" i="1"/>
  <c r="M560" i="1" s="1"/>
  <c r="F1036" i="1"/>
  <c r="M1036" i="1" s="1"/>
  <c r="F63" i="1"/>
  <c r="M63" i="1" s="1"/>
  <c r="F942" i="1"/>
  <c r="M942" i="1" s="1"/>
  <c r="F1056" i="1"/>
  <c r="M1056" i="1" s="1"/>
  <c r="F660" i="1"/>
  <c r="M660" i="1" s="1"/>
  <c r="F831" i="1"/>
  <c r="M831" i="1" s="1"/>
  <c r="F175" i="1"/>
  <c r="M175" i="1" s="1"/>
  <c r="F1051" i="1"/>
  <c r="M1051" i="1" s="1"/>
  <c r="F561" i="1"/>
  <c r="M561" i="1" s="1"/>
  <c r="F399" i="1"/>
  <c r="M399" i="1" s="1"/>
  <c r="F438" i="1"/>
  <c r="M438" i="1" s="1"/>
  <c r="F101" i="1"/>
  <c r="M101" i="1" s="1"/>
  <c r="F634" i="1"/>
  <c r="M634" i="1" s="1"/>
  <c r="F1403" i="1"/>
  <c r="M1403" i="1" s="1"/>
  <c r="F997" i="1"/>
  <c r="M997" i="1" s="1"/>
  <c r="F243" i="1"/>
  <c r="M243" i="1" s="1"/>
  <c r="F1016" i="1"/>
  <c r="M1016" i="1" s="1"/>
  <c r="F77" i="1"/>
  <c r="M77" i="1" s="1"/>
  <c r="F862" i="1"/>
  <c r="M862" i="1" s="1"/>
  <c r="F722" i="1"/>
  <c r="M722" i="1" s="1"/>
  <c r="F654" i="1"/>
  <c r="M654" i="1" s="1"/>
  <c r="F826" i="1"/>
  <c r="M826" i="1" s="1"/>
  <c r="F821" i="1"/>
  <c r="M821" i="1" s="1"/>
  <c r="F874" i="1"/>
  <c r="M874" i="1" s="1"/>
  <c r="F636" i="1"/>
  <c r="M636" i="1" s="1"/>
  <c r="F1126" i="1"/>
  <c r="M1126" i="1" s="1"/>
  <c r="F514" i="1"/>
  <c r="M514" i="1" s="1"/>
  <c r="F1138" i="1"/>
  <c r="M1138" i="1" s="1"/>
  <c r="F348" i="1"/>
  <c r="M348" i="1" s="1"/>
  <c r="F394" i="1"/>
  <c r="M394" i="1" s="1"/>
  <c r="F1332" i="1"/>
  <c r="M1332" i="1" s="1"/>
  <c r="F1134" i="1"/>
  <c r="M1134" i="1" s="1"/>
  <c r="F412" i="1"/>
  <c r="M412" i="1" s="1"/>
  <c r="F554" i="1"/>
  <c r="M554" i="1" s="1"/>
  <c r="F778" i="1"/>
  <c r="M778" i="1" s="1"/>
  <c r="F1399" i="1"/>
  <c r="M1399" i="1" s="1"/>
  <c r="F430" i="1"/>
  <c r="M430" i="1" s="1"/>
  <c r="F1057" i="1"/>
  <c r="M1057" i="1" s="1"/>
  <c r="F206" i="1"/>
  <c r="M206" i="1" s="1"/>
  <c r="F1317" i="1"/>
  <c r="M1317" i="1" s="1"/>
  <c r="F386" i="1"/>
  <c r="M386" i="1" s="1"/>
  <c r="F315" i="1"/>
  <c r="M315" i="1" s="1"/>
  <c r="F1274" i="1"/>
  <c r="M1274" i="1" s="1"/>
  <c r="F1372" i="1"/>
  <c r="M1372" i="1" s="1"/>
  <c r="F1477" i="1"/>
  <c r="M1477" i="1" s="1"/>
  <c r="F1054" i="1"/>
  <c r="M1054" i="1" s="1"/>
  <c r="F273" i="1"/>
  <c r="M273" i="1" s="1"/>
  <c r="F1293" i="1"/>
  <c r="M1293" i="1" s="1"/>
  <c r="F485" i="1"/>
  <c r="M485" i="1" s="1"/>
  <c r="F1320" i="1"/>
  <c r="M1320" i="1" s="1"/>
  <c r="F355" i="1"/>
  <c r="M355" i="1" s="1"/>
  <c r="F993" i="1"/>
  <c r="M993" i="1" s="1"/>
  <c r="F1179" i="1"/>
  <c r="M1179" i="1" s="1"/>
  <c r="F956" i="1"/>
  <c r="M956" i="1" s="1"/>
  <c r="F156" i="1"/>
  <c r="M156" i="1" s="1"/>
  <c r="F54" i="1"/>
  <c r="M54" i="1" s="1"/>
  <c r="F1381" i="1"/>
  <c r="M1381" i="1" s="1"/>
  <c r="F1342" i="1"/>
  <c r="M1342" i="1" s="1"/>
  <c r="F779" i="1"/>
  <c r="M779" i="1" s="1"/>
  <c r="F1010" i="1"/>
  <c r="M1010" i="1" s="1"/>
  <c r="F349" i="1"/>
  <c r="M349" i="1" s="1"/>
  <c r="F843" i="1"/>
  <c r="M843" i="1" s="1"/>
  <c r="F1446" i="1"/>
  <c r="M1446" i="1" s="1"/>
  <c r="F922" i="1"/>
  <c r="M922" i="1" s="1"/>
  <c r="F911" i="1"/>
  <c r="M911" i="1" s="1"/>
  <c r="F176" i="1"/>
  <c r="M176" i="1" s="1"/>
  <c r="F250" i="1"/>
  <c r="M250" i="1" s="1"/>
  <c r="F1379" i="1"/>
  <c r="M1379" i="1" s="1"/>
  <c r="F1346" i="1"/>
  <c r="M1346" i="1" s="1"/>
  <c r="F913" i="1"/>
  <c r="M913" i="1" s="1"/>
  <c r="F980" i="1"/>
  <c r="M980" i="1" s="1"/>
  <c r="F1177" i="1"/>
  <c r="M1177" i="1" s="1"/>
  <c r="F1235" i="1"/>
  <c r="M1235" i="1" s="1"/>
  <c r="F738" i="1"/>
  <c r="M738" i="1" s="1"/>
  <c r="F1283" i="1"/>
  <c r="M1283" i="1" s="1"/>
  <c r="F299" i="1"/>
  <c r="M299" i="1" s="1"/>
  <c r="F191" i="1"/>
  <c r="M191" i="1" s="1"/>
  <c r="F1363" i="1"/>
  <c r="M1363" i="1" s="1"/>
  <c r="F494" i="1"/>
  <c r="M494" i="1" s="1"/>
  <c r="F25" i="1"/>
  <c r="M25" i="1" s="1"/>
  <c r="F1237" i="1"/>
  <c r="M1237" i="1" s="1"/>
  <c r="F231" i="1"/>
  <c r="M231" i="1" s="1"/>
  <c r="F1481" i="1"/>
  <c r="M1481" i="1" s="1"/>
  <c r="F91" i="1"/>
  <c r="M91" i="1" s="1"/>
  <c r="F1082" i="1"/>
  <c r="M1082" i="1" s="1"/>
  <c r="F928" i="1"/>
  <c r="M928" i="1" s="1"/>
  <c r="F375" i="1"/>
  <c r="M375" i="1" s="1"/>
  <c r="F506" i="1"/>
  <c r="M506" i="1" s="1"/>
  <c r="F990" i="1"/>
  <c r="M990" i="1" s="1"/>
  <c r="F981" i="1"/>
  <c r="M981" i="1" s="1"/>
  <c r="F1084" i="1"/>
  <c r="M1084" i="1" s="1"/>
  <c r="F174" i="1"/>
  <c r="M174" i="1" s="1"/>
  <c r="F513" i="1"/>
  <c r="M513" i="1" s="1"/>
  <c r="F1373" i="1"/>
  <c r="M1373" i="1" s="1"/>
  <c r="F110" i="1"/>
  <c r="M110" i="1" s="1"/>
  <c r="F1095" i="1"/>
  <c r="M1095" i="1" s="1"/>
  <c r="F819" i="1"/>
  <c r="M819" i="1" s="1"/>
  <c r="F172" i="1"/>
  <c r="M172" i="1" s="1"/>
  <c r="F115" i="1"/>
  <c r="M115" i="1" s="1"/>
  <c r="F592" i="1"/>
  <c r="M592" i="1" s="1"/>
  <c r="F1068" i="1"/>
  <c r="M1068" i="1" s="1"/>
  <c r="F800" i="1"/>
  <c r="M800" i="1" s="1"/>
  <c r="F696" i="1"/>
  <c r="M696" i="1" s="1"/>
  <c r="F320" i="1"/>
  <c r="M320" i="1" s="1"/>
  <c r="F350" i="1"/>
  <c r="M350" i="1" s="1"/>
  <c r="F436" i="1"/>
  <c r="M436" i="1" s="1"/>
  <c r="F149" i="1"/>
  <c r="M149" i="1" s="1"/>
  <c r="F117" i="1"/>
  <c r="M117" i="1" s="1"/>
  <c r="F790" i="1"/>
  <c r="M790" i="1" s="1"/>
  <c r="F431" i="1"/>
  <c r="M431" i="1" s="1"/>
  <c r="F258" i="1"/>
  <c r="M258" i="1" s="1"/>
  <c r="F495" i="1"/>
  <c r="M495" i="1" s="1"/>
  <c r="F1104" i="1"/>
  <c r="M1104" i="1" s="1"/>
  <c r="F656" i="1"/>
  <c r="M656" i="1" s="1"/>
  <c r="F509" i="1"/>
  <c r="M509" i="1" s="1"/>
  <c r="F1214" i="1"/>
  <c r="M1214" i="1" s="1"/>
  <c r="F1404" i="1"/>
  <c r="M1404" i="1" s="1"/>
  <c r="F1430" i="1"/>
  <c r="M1430" i="1" s="1"/>
  <c r="F535" i="1"/>
  <c r="M535" i="1" s="1"/>
  <c r="F94" i="1"/>
  <c r="M94" i="1" s="1"/>
  <c r="F492" i="1"/>
  <c r="M492" i="1" s="1"/>
  <c r="F851" i="1"/>
  <c r="M851" i="1" s="1"/>
  <c r="F1021" i="1"/>
  <c r="M1021" i="1" s="1"/>
  <c r="F252" i="1"/>
  <c r="M252" i="1" s="1"/>
  <c r="F422" i="1"/>
  <c r="M422" i="1" s="1"/>
  <c r="F1437" i="1"/>
  <c r="M1437" i="1" s="1"/>
  <c r="F445" i="1"/>
  <c r="M445" i="1" s="1"/>
  <c r="F1343" i="1"/>
  <c r="M1343" i="1" s="1"/>
  <c r="F263" i="1"/>
  <c r="M263" i="1" s="1"/>
  <c r="F635" i="1"/>
  <c r="M635" i="1" s="1"/>
  <c r="F124" i="1"/>
  <c r="M124" i="1" s="1"/>
  <c r="F1181" i="1"/>
  <c r="M1181" i="1" s="1"/>
  <c r="F1345" i="1"/>
  <c r="M1345" i="1" s="1"/>
  <c r="F477" i="1"/>
  <c r="M477" i="1" s="1"/>
  <c r="F1466" i="1"/>
  <c r="M1466" i="1" s="1"/>
  <c r="F682" i="1"/>
  <c r="M682" i="1" s="1"/>
  <c r="F1067" i="1"/>
  <c r="M1067" i="1" s="1"/>
  <c r="F967" i="1"/>
  <c r="M967" i="1" s="1"/>
  <c r="F339" i="1"/>
  <c r="M339" i="1" s="1"/>
  <c r="F959" i="1"/>
  <c r="M959" i="1" s="1"/>
  <c r="F493" i="1"/>
  <c r="M493" i="1" s="1"/>
  <c r="F1461" i="1"/>
  <c r="M1461" i="1" s="1"/>
  <c r="F280" i="1"/>
  <c r="M280" i="1" s="1"/>
  <c r="F1006" i="1"/>
  <c r="M1006" i="1" s="1"/>
  <c r="F582" i="1"/>
  <c r="M582" i="1" s="1"/>
  <c r="F1166" i="1"/>
  <c r="M1166" i="1" s="1"/>
  <c r="F705" i="1"/>
  <c r="M705" i="1" s="1"/>
  <c r="F794" i="1"/>
  <c r="M794" i="1" s="1"/>
  <c r="F1278" i="1"/>
  <c r="M1278" i="1" s="1"/>
  <c r="F1089" i="1"/>
  <c r="M1089" i="1" s="1"/>
  <c r="F488" i="1"/>
  <c r="M488" i="1" s="1"/>
  <c r="F562" i="1"/>
  <c r="M562" i="1" s="1"/>
  <c r="F529" i="1"/>
  <c r="M529" i="1" s="1"/>
  <c r="F369" i="1"/>
  <c r="M369" i="1" s="1"/>
  <c r="F29" i="1"/>
  <c r="M29" i="1" s="1"/>
  <c r="F1280" i="1"/>
  <c r="M1280" i="1" s="1"/>
  <c r="F533" i="1"/>
  <c r="M533" i="1" s="1"/>
  <c r="F544" i="1"/>
  <c r="M544" i="1" s="1"/>
  <c r="F864" i="1"/>
  <c r="M864" i="1" s="1"/>
  <c r="F1314" i="1"/>
  <c r="M1314" i="1" s="1"/>
  <c r="F373" i="1"/>
  <c r="M373" i="1" s="1"/>
  <c r="F395" i="1"/>
  <c r="M395" i="1" s="1"/>
  <c r="F1479" i="1"/>
  <c r="M1479" i="1" s="1"/>
  <c r="F293" i="1"/>
  <c r="M293" i="1" s="1"/>
  <c r="F367" i="1"/>
  <c r="M367" i="1" s="1"/>
  <c r="F786" i="1"/>
  <c r="M786" i="1" s="1"/>
  <c r="F319" i="1"/>
  <c r="M319" i="1" s="1"/>
  <c r="F1196" i="1"/>
  <c r="M1196" i="1" s="1"/>
  <c r="F1269" i="1"/>
  <c r="M1269" i="1" s="1"/>
  <c r="F323" i="1"/>
  <c r="M323" i="1" s="1"/>
  <c r="F1018" i="1"/>
  <c r="M1018" i="1" s="1"/>
  <c r="F1047" i="1"/>
  <c r="M1047" i="1" s="1"/>
  <c r="F1471" i="1"/>
  <c r="M1471" i="1" s="1"/>
  <c r="F616" i="1"/>
  <c r="M616" i="1" s="1"/>
  <c r="F542" i="1"/>
  <c r="M542" i="1" s="1"/>
  <c r="F859" i="1"/>
  <c r="M859" i="1" s="1"/>
  <c r="F1046" i="1"/>
  <c r="M1046" i="1" s="1"/>
  <c r="F1210" i="1"/>
  <c r="M1210" i="1" s="1"/>
  <c r="F452" i="1"/>
  <c r="M452" i="1" s="1"/>
  <c r="F496" i="1"/>
  <c r="M496" i="1" s="1"/>
  <c r="F267" i="1"/>
  <c r="M267" i="1" s="1"/>
  <c r="F914" i="1"/>
  <c r="M914" i="1" s="1"/>
  <c r="F849" i="1"/>
  <c r="M849" i="1" s="1"/>
  <c r="F743" i="1"/>
  <c r="M743" i="1" s="1"/>
  <c r="F102" i="1"/>
  <c r="M102" i="1" s="1"/>
  <c r="F341" i="1"/>
  <c r="M341" i="1" s="1"/>
  <c r="F108" i="1"/>
  <c r="M108" i="1" s="1"/>
  <c r="F192" i="1"/>
  <c r="M192" i="1" s="1"/>
  <c r="F1052" i="1"/>
  <c r="M1052" i="1" s="1"/>
  <c r="F882" i="1"/>
  <c r="M882" i="1" s="1"/>
  <c r="F1038" i="1"/>
  <c r="M1038" i="1" s="1"/>
  <c r="F1476" i="1"/>
  <c r="M1476" i="1" s="1"/>
  <c r="F1151" i="1"/>
  <c r="M1151" i="1" s="1"/>
  <c r="F774" i="1"/>
  <c r="M774" i="1" s="1"/>
  <c r="F1216" i="1"/>
  <c r="M1216" i="1" s="1"/>
  <c r="F1090" i="1"/>
  <c r="M1090" i="1" s="1"/>
  <c r="F126" i="1"/>
  <c r="M126" i="1" s="1"/>
  <c r="F209" i="1"/>
  <c r="M209" i="1" s="1"/>
  <c r="F1093" i="1"/>
  <c r="M1093" i="1" s="1"/>
  <c r="F878" i="1"/>
  <c r="M878" i="1" s="1"/>
  <c r="F1417" i="1"/>
  <c r="M1417" i="1" s="1"/>
  <c r="F97" i="1"/>
  <c r="M97" i="1" s="1"/>
  <c r="F788" i="1"/>
  <c r="M788" i="1" s="1"/>
  <c r="F1304" i="1"/>
  <c r="M1304" i="1" s="1"/>
  <c r="F1498" i="1"/>
  <c r="M1498" i="1" s="1"/>
  <c r="F827" i="1"/>
  <c r="M827" i="1" s="1"/>
  <c r="F983" i="1"/>
  <c r="M983" i="1" s="1"/>
  <c r="F1183" i="1"/>
  <c r="M1183" i="1" s="1"/>
  <c r="F1347" i="1"/>
  <c r="M1347" i="1" s="1"/>
  <c r="F1115" i="1"/>
  <c r="M1115" i="1" s="1"/>
  <c r="F305" i="1"/>
  <c r="M305" i="1" s="1"/>
  <c r="F1060" i="1"/>
  <c r="M1060" i="1" s="1"/>
  <c r="F1360" i="1"/>
  <c r="M1360" i="1" s="1"/>
  <c r="F836" i="1"/>
  <c r="M836" i="1" s="1"/>
  <c r="F1211" i="1"/>
  <c r="M1211" i="1" s="1"/>
  <c r="F1076" i="1"/>
  <c r="M1076" i="1" s="1"/>
  <c r="F583" i="1"/>
  <c r="M583" i="1" s="1"/>
  <c r="F753" i="1"/>
  <c r="M753" i="1" s="1"/>
  <c r="F1197" i="1"/>
  <c r="M1197" i="1" s="1"/>
  <c r="F1011" i="1"/>
  <c r="M1011" i="1" s="1"/>
  <c r="F36" i="1"/>
  <c r="M36" i="1" s="1"/>
  <c r="F604" i="1"/>
  <c r="M604" i="1" s="1"/>
  <c r="F749" i="1"/>
  <c r="M749" i="1" s="1"/>
  <c r="F195" i="1"/>
  <c r="M195" i="1" s="1"/>
  <c r="F918" i="1"/>
  <c r="M918" i="1" s="1"/>
  <c r="F666" i="1"/>
  <c r="M666" i="1" s="1"/>
  <c r="F630" i="1"/>
  <c r="M630" i="1" s="1"/>
  <c r="F728" i="1"/>
  <c r="M728" i="1" s="1"/>
  <c r="F284" i="1"/>
  <c r="M284" i="1" s="1"/>
  <c r="F181" i="1"/>
  <c r="M181" i="1" s="1"/>
  <c r="F291" i="1"/>
  <c r="M291" i="1" s="1"/>
  <c r="F746" i="1"/>
  <c r="M746" i="1" s="1"/>
  <c r="F1261" i="1"/>
  <c r="M1261" i="1" s="1"/>
  <c r="F12" i="1"/>
  <c r="M12" i="1" s="1"/>
  <c r="F566" i="1"/>
  <c r="M566" i="1" s="1"/>
  <c r="F908" i="1"/>
  <c r="M908" i="1" s="1"/>
  <c r="F725" i="1"/>
  <c r="M725" i="1" s="1"/>
  <c r="F712" i="1"/>
  <c r="M712" i="1" s="1"/>
  <c r="F1438" i="1"/>
  <c r="M1438" i="1" s="1"/>
  <c r="F1202" i="1"/>
  <c r="M1202" i="1" s="1"/>
  <c r="F246" i="1"/>
  <c r="M246" i="1" s="1"/>
  <c r="F486" i="1"/>
  <c r="M486" i="1" s="1"/>
  <c r="F522" i="1"/>
  <c r="M522" i="1" s="1"/>
  <c r="F1098" i="1"/>
  <c r="M1098" i="1" s="1"/>
  <c r="F626" i="1"/>
  <c r="M626" i="1" s="1"/>
  <c r="F271" i="1"/>
  <c r="M271" i="1" s="1"/>
  <c r="F1189" i="1"/>
  <c r="M1189" i="1" s="1"/>
  <c r="F627" i="1"/>
  <c r="M627" i="1" s="1"/>
  <c r="F1173" i="1"/>
  <c r="M1173" i="1" s="1"/>
  <c r="F1167" i="1"/>
  <c r="M1167" i="1" s="1"/>
  <c r="F87" i="1"/>
  <c r="M87" i="1" s="1"/>
  <c r="F1238" i="1"/>
  <c r="M1238" i="1" s="1"/>
  <c r="F1017" i="1"/>
  <c r="M1017" i="1" s="1"/>
  <c r="F1339" i="1"/>
  <c r="M1339" i="1" s="1"/>
  <c r="F297" i="1"/>
  <c r="M297" i="1" s="1"/>
  <c r="F200" i="1"/>
  <c r="M200" i="1" s="1"/>
  <c r="F203" i="1"/>
  <c r="M203" i="1" s="1"/>
  <c r="F706" i="1"/>
  <c r="M706" i="1" s="1"/>
  <c r="F288" i="1"/>
  <c r="M288" i="1" s="1"/>
  <c r="F757" i="1"/>
  <c r="M757" i="1" s="1"/>
  <c r="F396" i="1"/>
  <c r="M396" i="1" s="1"/>
  <c r="F478" i="1"/>
  <c r="M478" i="1" s="1"/>
  <c r="F142" i="1"/>
  <c r="M142" i="1" s="1"/>
  <c r="F1007" i="1"/>
  <c r="M1007" i="1" s="1"/>
  <c r="F1157" i="1"/>
  <c r="M1157" i="1" s="1"/>
  <c r="F98" i="1"/>
  <c r="M98" i="1" s="1"/>
  <c r="F1130" i="1"/>
  <c r="M1130" i="1" s="1"/>
  <c r="F1165" i="1"/>
  <c r="M1165" i="1" s="1"/>
  <c r="F1309" i="1"/>
  <c r="M1309" i="1" s="1"/>
  <c r="F612" i="1"/>
  <c r="M612" i="1" s="1"/>
  <c r="F766" i="1"/>
  <c r="M766" i="1" s="1"/>
  <c r="F547" i="1"/>
  <c r="M547" i="1" s="1"/>
  <c r="F125" i="1"/>
  <c r="M125" i="1" s="1"/>
  <c r="F1241" i="1"/>
  <c r="M1241" i="1" s="1"/>
  <c r="F1491" i="1"/>
  <c r="M1491" i="1" s="1"/>
  <c r="F1141" i="1"/>
  <c r="M1141" i="1" s="1"/>
  <c r="F792" i="1"/>
  <c r="M792" i="1" s="1"/>
  <c r="F573" i="1"/>
  <c r="M573" i="1" s="1"/>
  <c r="F804" i="1"/>
  <c r="M804" i="1" s="1"/>
  <c r="F456" i="1"/>
  <c r="M456" i="1" s="1"/>
  <c r="F311" i="1"/>
  <c r="M311" i="1" s="1"/>
  <c r="F1225" i="1"/>
  <c r="M1225" i="1" s="1"/>
  <c r="F62" i="1"/>
  <c r="M62" i="1" s="1"/>
  <c r="F401" i="1"/>
  <c r="M401" i="1" s="1"/>
  <c r="F1135" i="1"/>
  <c r="M1135" i="1" s="1"/>
  <c r="F463" i="1"/>
  <c r="M463" i="1" s="1"/>
  <c r="F1023" i="1"/>
  <c r="M1023" i="1" s="1"/>
  <c r="F784" i="1"/>
  <c r="M784" i="1" s="1"/>
  <c r="F651" i="1"/>
  <c r="M651" i="1" s="1"/>
  <c r="F71" i="1"/>
  <c r="M71" i="1" s="1"/>
  <c r="F264" i="1"/>
  <c r="M264" i="1" s="1"/>
  <c r="F935" i="1"/>
  <c r="M935" i="1" s="1"/>
  <c r="F637" i="1"/>
  <c r="M637" i="1" s="1"/>
  <c r="F615" i="1"/>
  <c r="M615" i="1" s="1"/>
  <c r="F957" i="1"/>
  <c r="M957" i="1" s="1"/>
  <c r="F1376" i="1"/>
  <c r="M1376" i="1" s="1"/>
  <c r="F99" i="1"/>
  <c r="M99" i="1" s="1"/>
  <c r="F10" i="1"/>
  <c r="M10" i="1" s="1"/>
  <c r="F480" i="1"/>
  <c r="M480" i="1" s="1"/>
  <c r="F585" i="1"/>
  <c r="M585" i="1" s="1"/>
  <c r="F1001" i="1"/>
  <c r="M1001" i="1" s="1"/>
  <c r="F795" i="1"/>
  <c r="M795" i="1" s="1"/>
  <c r="F1492" i="1"/>
  <c r="M1492" i="1" s="1"/>
  <c r="F806" i="1"/>
  <c r="M806" i="1" s="1"/>
  <c r="F685" i="1"/>
  <c r="M685" i="1" s="1"/>
  <c r="F1434" i="1"/>
  <c r="M1434" i="1" s="1"/>
  <c r="F1120" i="1"/>
  <c r="M1120" i="1" s="1"/>
  <c r="F937" i="1"/>
  <c r="M937" i="1" s="1"/>
  <c r="F285" i="1"/>
  <c r="M285" i="1" s="1"/>
  <c r="F902" i="1"/>
  <c r="M902" i="1" s="1"/>
  <c r="F8" i="1"/>
  <c r="M8" i="1" s="1"/>
  <c r="F680" i="1"/>
  <c r="M680" i="1" s="1"/>
  <c r="F552" i="1"/>
  <c r="M552" i="1" s="1"/>
  <c r="F1266" i="1"/>
  <c r="M1266" i="1" s="1"/>
  <c r="F1318" i="1"/>
  <c r="M1318" i="1" s="1"/>
  <c r="F441" i="1"/>
  <c r="M441" i="1" s="1"/>
  <c r="F568" i="1"/>
  <c r="M568" i="1" s="1"/>
  <c r="F1400" i="1"/>
  <c r="M1400" i="1" s="1"/>
  <c r="F1184" i="1"/>
  <c r="M1184" i="1" s="1"/>
  <c r="F1386" i="1"/>
  <c r="M1386" i="1" s="1"/>
  <c r="F556" i="1"/>
  <c r="M556" i="1" s="1"/>
  <c r="F652" i="1"/>
  <c r="M652" i="1" s="1"/>
  <c r="F777" i="1"/>
  <c r="M777" i="1" s="1"/>
  <c r="F424" i="1"/>
  <c r="M424" i="1" s="1"/>
  <c r="F1468" i="1"/>
  <c r="M1468" i="1" s="1"/>
  <c r="F1463" i="1"/>
  <c r="M1463" i="1" s="1"/>
  <c r="F1152" i="1"/>
  <c r="M1152" i="1" s="1"/>
  <c r="F390" i="1"/>
  <c r="M390" i="1" s="1"/>
  <c r="F14" i="1"/>
  <c r="M14" i="1" s="1"/>
  <c r="F1387" i="1"/>
  <c r="M1387" i="1" s="1"/>
  <c r="F409" i="1"/>
  <c r="M409" i="1" s="1"/>
  <c r="F39" i="1"/>
  <c r="M39" i="1" s="1"/>
  <c r="F780" i="1"/>
  <c r="M780" i="1" s="1"/>
  <c r="F289" i="1"/>
  <c r="M289" i="1" s="1"/>
  <c r="F3" i="1"/>
  <c r="M3" i="1" s="1"/>
  <c r="F579" i="1"/>
  <c r="M579" i="1" s="1"/>
  <c r="F41" i="1"/>
  <c r="M41" i="1" s="1"/>
  <c r="F931" i="1"/>
  <c r="M931" i="1" s="1"/>
  <c r="F609" i="1"/>
  <c r="M609" i="1" s="1"/>
  <c r="F590" i="1"/>
  <c r="M590" i="1" s="1"/>
  <c r="F74" i="1"/>
  <c r="M74" i="1" s="1"/>
  <c r="F863" i="1"/>
  <c r="M863" i="1" s="1"/>
  <c r="F86" i="1"/>
  <c r="M86" i="1" s="1"/>
  <c r="F371" i="1"/>
  <c r="M371" i="1" s="1"/>
  <c r="F491" i="1"/>
  <c r="M491" i="1" s="1"/>
  <c r="F781" i="1"/>
  <c r="M781" i="1" s="1"/>
  <c r="F1033" i="1"/>
  <c r="M1033" i="1" s="1"/>
  <c r="F15" i="1"/>
  <c r="M15" i="1" s="1"/>
  <c r="F570" i="1"/>
  <c r="M570" i="1" s="1"/>
  <c r="F803" i="1"/>
  <c r="M803" i="1" s="1"/>
  <c r="F518" i="1"/>
  <c r="M518" i="1" s="1"/>
  <c r="F551" i="1"/>
  <c r="M551" i="1" s="1"/>
  <c r="F644" i="1"/>
  <c r="M644" i="1" s="1"/>
  <c r="F1106" i="1"/>
  <c r="M1106" i="1" s="1"/>
  <c r="F698" i="1"/>
  <c r="M698" i="1" s="1"/>
  <c r="F1227" i="1"/>
  <c r="M1227" i="1" s="1"/>
  <c r="F834" i="1"/>
  <c r="M834" i="1" s="1"/>
  <c r="F356" i="1"/>
  <c r="M356" i="1" s="1"/>
  <c r="F295" i="1"/>
  <c r="M295" i="1" s="1"/>
  <c r="F82" i="1"/>
  <c r="M82" i="1" s="1"/>
  <c r="F622" i="1"/>
  <c r="M622" i="1" s="1"/>
  <c r="F1069" i="1"/>
  <c r="M1069" i="1" s="1"/>
  <c r="F563" i="1"/>
  <c r="M563" i="1" s="1"/>
  <c r="F303" i="1"/>
  <c r="M303" i="1" s="1"/>
  <c r="F807" i="1"/>
  <c r="M807" i="1" s="1"/>
  <c r="F432" i="1"/>
  <c r="M432" i="1" s="1"/>
  <c r="F1103" i="1"/>
  <c r="M1103" i="1" s="1"/>
  <c r="F760" i="1"/>
  <c r="M760" i="1" s="1"/>
  <c r="F883" i="1"/>
  <c r="M883" i="1" s="1"/>
  <c r="F978" i="1"/>
  <c r="M978" i="1" s="1"/>
  <c r="F574" i="1"/>
  <c r="M574" i="1" s="1"/>
  <c r="F1223" i="1"/>
  <c r="M1223" i="1" s="1"/>
  <c r="F227" i="1"/>
  <c r="M227" i="1" s="1"/>
  <c r="F633" i="1"/>
  <c r="M633" i="1" s="1"/>
  <c r="F1448" i="1"/>
  <c r="M1448" i="1" s="1"/>
  <c r="F1301" i="1"/>
  <c r="M1301" i="1" s="1"/>
  <c r="F675" i="1"/>
  <c r="M675" i="1" s="1"/>
  <c r="F1231" i="1"/>
  <c r="M1231" i="1" s="1"/>
  <c r="F599" i="1"/>
  <c r="M599" i="1" s="1"/>
  <c r="F1401" i="1"/>
  <c r="M1401" i="1" s="1"/>
  <c r="F182" i="1"/>
  <c r="M182" i="1" s="1"/>
  <c r="F854" i="1"/>
  <c r="M854" i="1" s="1"/>
  <c r="F1071" i="1"/>
  <c r="M1071" i="1" s="1"/>
  <c r="F1242" i="1"/>
  <c r="M1242" i="1" s="1"/>
  <c r="F1107" i="1"/>
  <c r="M1107" i="1" s="1"/>
  <c r="F775" i="1"/>
  <c r="M775" i="1" s="1"/>
  <c r="F869" i="1"/>
  <c r="M869" i="1" s="1"/>
  <c r="F1456" i="1"/>
  <c r="M1456" i="1" s="1"/>
  <c r="F119" i="1"/>
  <c r="M119" i="1" s="1"/>
  <c r="F1087" i="1"/>
  <c r="M1087" i="1" s="1"/>
  <c r="F1048" i="1"/>
  <c r="M1048" i="1" s="1"/>
  <c r="F214" i="1"/>
  <c r="M214" i="1" s="1"/>
  <c r="F338" i="1"/>
  <c r="M338" i="1" s="1"/>
  <c r="F389" i="1"/>
  <c r="M389" i="1" s="1"/>
  <c r="F576" i="1"/>
  <c r="M576" i="1" s="1"/>
  <c r="F1302" i="1"/>
  <c r="M1302" i="1" s="1"/>
  <c r="F419" i="1"/>
  <c r="M419" i="1" s="1"/>
  <c r="F247" i="1"/>
  <c r="M247" i="1" s="1"/>
  <c r="F1440" i="1"/>
  <c r="M1440" i="1" s="1"/>
  <c r="F449" i="1"/>
  <c r="M449" i="1" s="1"/>
  <c r="F1034" i="1"/>
  <c r="M1034" i="1" s="1"/>
  <c r="F177" i="1"/>
  <c r="M177" i="1" s="1"/>
  <c r="F113" i="1"/>
  <c r="M113" i="1" s="1"/>
  <c r="F919" i="1"/>
  <c r="M919" i="1" s="1"/>
  <c r="F811" i="1"/>
  <c r="M811" i="1" s="1"/>
  <c r="F1405" i="1"/>
  <c r="M1405" i="1" s="1"/>
  <c r="F28" i="1"/>
  <c r="M28" i="1" s="1"/>
  <c r="F600" i="1"/>
  <c r="M600" i="1" s="1"/>
  <c r="F314" i="1"/>
  <c r="M314" i="1" s="1"/>
  <c r="F1485" i="1"/>
  <c r="M1485" i="1" s="1"/>
  <c r="F1160" i="1"/>
  <c r="M1160" i="1" s="1"/>
  <c r="F235" i="1"/>
  <c r="M235" i="1" s="1"/>
  <c r="F740" i="1"/>
  <c r="M740" i="1" s="1"/>
  <c r="F614" i="1"/>
  <c r="M614" i="1" s="1"/>
  <c r="F1355" i="1"/>
  <c r="M1355" i="1" s="1"/>
  <c r="F1380" i="1"/>
  <c r="M1380" i="1" s="1"/>
  <c r="F1040" i="1"/>
  <c r="M1040" i="1" s="1"/>
  <c r="F932" i="1"/>
  <c r="M932" i="1" s="1"/>
  <c r="F1182" i="1"/>
  <c r="M1182" i="1" s="1"/>
  <c r="F929" i="1"/>
  <c r="M929" i="1" s="1"/>
  <c r="F814" i="1"/>
  <c r="M814" i="1" s="1"/>
  <c r="F953" i="1"/>
  <c r="M953" i="1" s="1"/>
  <c r="F196" i="1"/>
  <c r="M196" i="1" s="1"/>
  <c r="F275" i="1"/>
  <c r="M275" i="1" s="1"/>
  <c r="F1039" i="1"/>
  <c r="M1039" i="1" s="1"/>
  <c r="F1217" i="1"/>
  <c r="M1217" i="1" s="1"/>
  <c r="F858" i="1"/>
  <c r="M858" i="1" s="1"/>
  <c r="F1482" i="1"/>
  <c r="M1482" i="1" s="1"/>
  <c r="F1065" i="1"/>
  <c r="M1065" i="1" s="1"/>
  <c r="F1361" i="1"/>
  <c r="M1361" i="1" s="1"/>
  <c r="F53" i="1"/>
  <c r="M53" i="1" s="1"/>
  <c r="F709" i="1"/>
  <c r="M709" i="1" s="1"/>
  <c r="F281" i="1"/>
  <c r="M281" i="1" s="1"/>
  <c r="F850" i="1"/>
  <c r="M850" i="1" s="1"/>
  <c r="F539" i="1"/>
  <c r="M539" i="1" s="1"/>
  <c r="F773" i="1"/>
  <c r="M773" i="1" s="1"/>
  <c r="F357" i="1"/>
  <c r="M357" i="1" s="1"/>
  <c r="F865" i="1"/>
  <c r="M865" i="1" s="1"/>
  <c r="F1311" i="1"/>
  <c r="M1311" i="1" s="1"/>
  <c r="F767" i="1"/>
  <c r="M767" i="1" s="1"/>
  <c r="F1148" i="1"/>
  <c r="M1148" i="1" s="1"/>
  <c r="F379" i="1"/>
  <c r="M379" i="1" s="1"/>
  <c r="F111" i="1"/>
  <c r="M111" i="1" s="1"/>
  <c r="F870" i="1"/>
  <c r="M870" i="1" s="1"/>
  <c r="F1128" i="1"/>
  <c r="M1128" i="1" s="1"/>
  <c r="F890" i="1"/>
  <c r="M890" i="1" s="1"/>
  <c r="F1287" i="1"/>
  <c r="M1287" i="1" s="1"/>
  <c r="F619" i="1"/>
  <c r="M619" i="1" s="1"/>
  <c r="F1306" i="1"/>
  <c r="M1306" i="1" s="1"/>
  <c r="F1281" i="1"/>
  <c r="M1281" i="1" s="1"/>
  <c r="F817" i="1"/>
  <c r="M817" i="1" s="1"/>
  <c r="F434" i="1"/>
  <c r="M434" i="1" s="1"/>
  <c r="F259" i="1"/>
  <c r="M259" i="1" s="1"/>
  <c r="F1453" i="1"/>
  <c r="M1453" i="1" s="1"/>
  <c r="F461" i="1"/>
  <c r="M461" i="1" s="1"/>
  <c r="F359" i="1"/>
  <c r="M359" i="1" s="1"/>
  <c r="F543" i="1"/>
  <c r="M543" i="1" s="1"/>
  <c r="F938" i="1"/>
  <c r="M938" i="1" s="1"/>
  <c r="F137" i="1"/>
  <c r="M137" i="1" s="1"/>
  <c r="F1499" i="1"/>
  <c r="M1499" i="1" s="1"/>
  <c r="F1236" i="1"/>
  <c r="M1236" i="1" s="1"/>
  <c r="F809" i="1"/>
  <c r="M809" i="1" s="1"/>
  <c r="F112" i="1"/>
  <c r="M112" i="1" s="1"/>
  <c r="F42" i="1"/>
  <c r="M42" i="1" s="1"/>
  <c r="F138" i="1"/>
  <c r="M138" i="1" s="1"/>
  <c r="F837" i="1"/>
  <c r="M837" i="1" s="1"/>
  <c r="F900" i="1"/>
  <c r="M900" i="1" s="1"/>
  <c r="F1297" i="1"/>
  <c r="M1297" i="1" s="1"/>
  <c r="F1486" i="1"/>
  <c r="M1486" i="1" s="1"/>
  <c r="F1493" i="1"/>
  <c r="M1493" i="1" s="1"/>
  <c r="F1356" i="1"/>
  <c r="M1356" i="1" s="1"/>
  <c r="F697" i="1"/>
  <c r="M697" i="1" s="1"/>
  <c r="F701" i="1"/>
  <c r="M701" i="1" s="1"/>
  <c r="F1275" i="1"/>
  <c r="M1275" i="1" s="1"/>
  <c r="F1096" i="1"/>
  <c r="M1096" i="1" s="1"/>
  <c r="F939" i="1"/>
  <c r="M939" i="1" s="1"/>
  <c r="F768" i="1"/>
  <c r="M768" i="1" s="1"/>
  <c r="F769" i="1"/>
  <c r="M769" i="1" s="1"/>
  <c r="F442" i="1"/>
  <c r="M442" i="1" s="1"/>
  <c r="F1270" i="1"/>
  <c r="M1270" i="1" s="1"/>
  <c r="F1490" i="1"/>
  <c r="M1490" i="1" s="1"/>
  <c r="F534" i="1"/>
  <c r="M534" i="1" s="1"/>
  <c r="F750" i="1"/>
  <c r="M750" i="1" s="1"/>
  <c r="F1178" i="1"/>
  <c r="M1178" i="1" s="1"/>
  <c r="F95" i="1"/>
  <c r="M95" i="1" s="1"/>
  <c r="F469" i="1"/>
  <c r="M469" i="1" s="1"/>
  <c r="F856" i="1"/>
  <c r="M856" i="1" s="1"/>
  <c r="F276" i="1"/>
  <c r="M276" i="1" s="1"/>
  <c r="F982" i="1"/>
  <c r="M982" i="1" s="1"/>
  <c r="F1168" i="1"/>
  <c r="M1168" i="1" s="1"/>
  <c r="F92" i="1"/>
  <c r="M92" i="1" s="1"/>
  <c r="F1392" i="1"/>
  <c r="M1392" i="1" s="1"/>
  <c r="F254" i="1"/>
  <c r="M254" i="1" s="1"/>
  <c r="F127" i="1"/>
  <c r="M127" i="1" s="1"/>
  <c r="F1058" i="1"/>
  <c r="M1058" i="1" s="1"/>
  <c r="F1444" i="1"/>
  <c r="M1444" i="1" s="1"/>
  <c r="F210" i="1"/>
  <c r="M210" i="1" s="1"/>
  <c r="F962" i="1"/>
  <c r="M962" i="1" s="1"/>
  <c r="F383" i="1"/>
  <c r="M383" i="1" s="1"/>
  <c r="F1369" i="1"/>
  <c r="M1369" i="1" s="1"/>
  <c r="F845" i="1"/>
  <c r="M845" i="1" s="1"/>
  <c r="F787" i="1"/>
  <c r="M787" i="1" s="1"/>
  <c r="F150" i="1"/>
  <c r="M150" i="1" s="1"/>
  <c r="F1059" i="1"/>
  <c r="M1059" i="1" s="1"/>
  <c r="F277" i="1"/>
  <c r="M277" i="1" s="1"/>
  <c r="F219" i="1"/>
  <c r="M219" i="1" s="1"/>
  <c r="F1053" i="1"/>
  <c r="M1053" i="1" s="1"/>
  <c r="F742" i="1"/>
  <c r="M742" i="1" s="1"/>
  <c r="F1188" i="1"/>
  <c r="M1188" i="1" s="1"/>
  <c r="F330" i="1"/>
  <c r="M330" i="1" s="1"/>
  <c r="F420" i="1"/>
  <c r="M420" i="1" s="1"/>
  <c r="F770" i="1"/>
  <c r="M770" i="1" s="1"/>
  <c r="F1239" i="1"/>
  <c r="M1239" i="1" s="1"/>
  <c r="F268" i="1"/>
  <c r="M268" i="1" s="1"/>
  <c r="F1072" i="1"/>
  <c r="M1072" i="1" s="1"/>
  <c r="F958" i="1"/>
  <c r="M958" i="1" s="1"/>
  <c r="F1362" i="1"/>
  <c r="M1362" i="1" s="1"/>
  <c r="F923" i="1"/>
  <c r="M923" i="1" s="1"/>
  <c r="F83" i="1"/>
  <c r="M83" i="1" s="1"/>
  <c r="F887" i="1"/>
  <c r="M887" i="1" s="1"/>
  <c r="F1350" i="1"/>
  <c r="M1350" i="1" s="1"/>
  <c r="F1458" i="1"/>
  <c r="M1458" i="1" s="1"/>
  <c r="F1101" i="1"/>
  <c r="M1101" i="1" s="1"/>
  <c r="F601" i="1"/>
  <c r="M601" i="1" s="1"/>
  <c r="F474" i="1"/>
  <c r="M474" i="1" s="1"/>
  <c r="F1206" i="1"/>
  <c r="M1206" i="1" s="1"/>
  <c r="F1083" i="1"/>
  <c r="M1083" i="1" s="1"/>
  <c r="F741" i="1"/>
  <c r="M741" i="1" s="1"/>
  <c r="F594" i="1"/>
  <c r="M594" i="1" s="1"/>
  <c r="F345" i="1"/>
  <c r="M345" i="1" s="1"/>
  <c r="F525" i="1"/>
  <c r="M525" i="1" s="1"/>
  <c r="F1385" i="1"/>
  <c r="M1385" i="1" s="1"/>
  <c r="F578" i="1"/>
  <c r="M578" i="1" s="1"/>
  <c r="F1180" i="1"/>
  <c r="M1180" i="1" s="1"/>
  <c r="F798" i="1"/>
  <c r="M798" i="1" s="1"/>
  <c r="F999" i="1"/>
  <c r="M999" i="1" s="1"/>
  <c r="F67" i="1"/>
  <c r="M67" i="1" s="1"/>
  <c r="F103" i="1"/>
  <c r="M103" i="1" s="1"/>
  <c r="F801" i="1"/>
  <c r="M801" i="1" s="1"/>
  <c r="F840" i="1"/>
  <c r="M840" i="1" s="1"/>
  <c r="F201" i="1"/>
  <c r="M201" i="1" s="1"/>
  <c r="F439" i="1"/>
  <c r="M439" i="1" s="1"/>
  <c r="F1081" i="1"/>
  <c r="M1081" i="1" s="1"/>
  <c r="F141" i="1"/>
  <c r="M141" i="1" s="1"/>
  <c r="F407" i="1"/>
  <c r="M407" i="1" s="1"/>
  <c r="F100" i="1"/>
  <c r="M100" i="1" s="1"/>
  <c r="F1112" i="1"/>
  <c r="M1112" i="1" s="1"/>
  <c r="F1043" i="1"/>
  <c r="M1043" i="1" s="1"/>
  <c r="F248" i="1"/>
  <c r="M248" i="1" s="1"/>
  <c r="F723" i="1"/>
  <c r="M723" i="1" s="1"/>
  <c r="F187" i="1"/>
  <c r="M187" i="1" s="1"/>
  <c r="F1464" i="1"/>
  <c r="M1464" i="1" s="1"/>
  <c r="F46" i="1"/>
  <c r="M46" i="1" s="1"/>
  <c r="F416" i="1"/>
  <c r="M416" i="1" s="1"/>
  <c r="F1025" i="1"/>
  <c r="M1025" i="1" s="1"/>
  <c r="F1358" i="1"/>
  <c r="M1358" i="1" s="1"/>
  <c r="F973" i="1"/>
  <c r="M973" i="1" s="1"/>
  <c r="F699" i="1"/>
  <c r="M699" i="1" s="1"/>
  <c r="F143" i="1"/>
  <c r="M143" i="1" s="1"/>
  <c r="F605" i="1"/>
  <c r="M605" i="1" s="1"/>
  <c r="F321" i="1"/>
  <c r="M321" i="1" s="1"/>
  <c r="F1273" i="1"/>
  <c r="M1273" i="1" s="1"/>
  <c r="F88" i="1"/>
  <c r="M88" i="1" s="1"/>
  <c r="F1050" i="1"/>
  <c r="M1050" i="1" s="1"/>
  <c r="F484" i="1"/>
  <c r="M484" i="1" s="1"/>
  <c r="F16" i="1"/>
  <c r="M16" i="1" s="1"/>
  <c r="F713" i="1"/>
  <c r="M713" i="1" s="1"/>
  <c r="F564" i="1"/>
  <c r="M564" i="1" s="1"/>
  <c r="F1129" i="1"/>
  <c r="M1129" i="1" s="1"/>
  <c r="F215" i="1"/>
  <c r="M215" i="1" s="1"/>
  <c r="F466" i="1"/>
  <c r="M466" i="1" s="1"/>
  <c r="F1121" i="1"/>
  <c r="M1121" i="1" s="1"/>
  <c r="F1037" i="1"/>
  <c r="M1037" i="1" s="1"/>
  <c r="F832" i="1"/>
  <c r="M832" i="1" s="1"/>
  <c r="F1334" i="1"/>
  <c r="M1334" i="1" s="1"/>
  <c r="F782" i="1"/>
  <c r="M782" i="1" s="1"/>
  <c r="F208" i="1"/>
  <c r="M208" i="1" s="1"/>
  <c r="F443" i="1"/>
  <c r="M443" i="1" s="1"/>
  <c r="F1298" i="1"/>
  <c r="M1298" i="1" s="1"/>
  <c r="F31" i="1"/>
  <c r="M31" i="1" s="1"/>
  <c r="F202" i="1"/>
  <c r="M202" i="1" s="1"/>
  <c r="F1257" i="1"/>
  <c r="M1257" i="1" s="1"/>
  <c r="F253" i="1"/>
  <c r="M253" i="1" s="1"/>
  <c r="F392" i="1"/>
  <c r="M392" i="1" s="1"/>
  <c r="F343" i="1"/>
  <c r="M343" i="1" s="1"/>
  <c r="F1251" i="1"/>
  <c r="M1251" i="1" s="1"/>
  <c r="F300" i="1"/>
  <c r="M300" i="1" s="1"/>
  <c r="F1411" i="1"/>
  <c r="M1411" i="1" s="1"/>
  <c r="F796" i="1"/>
  <c r="M796" i="1" s="1"/>
  <c r="F596" i="1"/>
  <c r="M596" i="1" s="1"/>
  <c r="F1190" i="1"/>
  <c r="M1190" i="1" s="1"/>
  <c r="F1475" i="1"/>
  <c r="M1475" i="1" s="1"/>
  <c r="F1354" i="1"/>
  <c r="M1354" i="1" s="1"/>
  <c r="F47" i="1"/>
  <c r="M47" i="1" s="1"/>
  <c r="F11" i="1"/>
  <c r="M11" i="1" s="1"/>
  <c r="F1193" i="1"/>
  <c r="M1193" i="1" s="1"/>
  <c r="F1118" i="1"/>
  <c r="M1118" i="1" s="1"/>
  <c r="F683" i="1"/>
  <c r="M683" i="1" s="1"/>
  <c r="F1472" i="1"/>
  <c r="M1472" i="1" s="1"/>
  <c r="F536" i="1"/>
  <c r="M536" i="1" s="1"/>
  <c r="F876" i="1"/>
  <c r="M876" i="1" s="1"/>
  <c r="F812" i="1"/>
  <c r="M812" i="1" s="1"/>
  <c r="F265" i="1"/>
  <c r="M265" i="1" s="1"/>
  <c r="F1078" i="1"/>
  <c r="M1078" i="1" s="1"/>
  <c r="F1252" i="1"/>
  <c r="M1252" i="1" s="1"/>
  <c r="F1364" i="1"/>
  <c r="M1364" i="1" s="1"/>
  <c r="F966" i="1"/>
  <c r="M966" i="1" s="1"/>
  <c r="F84" i="1"/>
  <c r="M84" i="1" s="1"/>
  <c r="F1395" i="1"/>
  <c r="M1395" i="1" s="1"/>
  <c r="F363" i="1"/>
  <c r="M363" i="1" s="1"/>
  <c r="F871" i="1"/>
  <c r="M871" i="1" s="1"/>
  <c r="F358" i="1"/>
  <c r="M358" i="1" s="1"/>
  <c r="F1113" i="1"/>
  <c r="M1113" i="1" s="1"/>
  <c r="F1240" i="1"/>
  <c r="M1240" i="1" s="1"/>
  <c r="F1323" i="1"/>
  <c r="M1323" i="1" s="1"/>
  <c r="F991" i="1"/>
  <c r="M991" i="1" s="1"/>
  <c r="F1268" i="1"/>
  <c r="M1268" i="1" s="1"/>
  <c r="F37" i="1"/>
  <c r="M37" i="1" s="1"/>
  <c r="F691" i="1"/>
  <c r="M691" i="1" s="1"/>
  <c r="F530" i="1"/>
  <c r="M530" i="1" s="1"/>
  <c r="F1085" i="1"/>
  <c r="M1085" i="1" s="1"/>
  <c r="F1233" i="1"/>
  <c r="M1233" i="1" s="1"/>
  <c r="F672" i="1"/>
  <c r="M672" i="1" s="1"/>
  <c r="F144" i="1"/>
  <c r="M144" i="1" s="1"/>
  <c r="F797" i="1"/>
  <c r="M797" i="1" s="1"/>
  <c r="F1026" i="1"/>
  <c r="M1026" i="1" s="1"/>
  <c r="F1169" i="1"/>
  <c r="M1169" i="1" s="1"/>
  <c r="F1153" i="1"/>
  <c r="M1153" i="1" s="1"/>
  <c r="F50" i="1"/>
  <c r="M50" i="1" s="1"/>
  <c r="F955" i="1"/>
  <c r="M955" i="1" s="1"/>
  <c r="F523" i="1"/>
  <c r="M523" i="1" s="1"/>
  <c r="F1288" i="1"/>
  <c r="M1288" i="1" s="1"/>
  <c r="F1271" i="1"/>
  <c r="M1271" i="1" s="1"/>
  <c r="F1277" i="1"/>
  <c r="M1277" i="1" s="1"/>
  <c r="F731" i="1"/>
  <c r="M731" i="1" s="1"/>
  <c r="F1451" i="1"/>
  <c r="M1451" i="1" s="1"/>
  <c r="F818" i="1"/>
  <c r="M818" i="1" s="1"/>
  <c r="F220" i="1"/>
  <c r="M220" i="1" s="1"/>
  <c r="F462" i="1"/>
  <c r="M462" i="1" s="1"/>
  <c r="F631" i="1"/>
  <c r="M631" i="1" s="1"/>
  <c r="F59" i="1"/>
  <c r="M59" i="1" s="1"/>
  <c r="F897" i="1"/>
  <c r="M897" i="1" s="1"/>
  <c r="F1454" i="1"/>
  <c r="M1454" i="1" s="1"/>
  <c r="F501" i="1"/>
  <c r="M501" i="1" s="1"/>
  <c r="F306" i="1"/>
  <c r="M306" i="1" s="1"/>
  <c r="F318" i="1"/>
  <c r="M318" i="1" s="1"/>
  <c r="F507" i="1"/>
  <c r="M507" i="1" s="1"/>
  <c r="F1229" i="1"/>
  <c r="M1229" i="1" s="1"/>
  <c r="F799" i="1"/>
  <c r="M799" i="1" s="1"/>
  <c r="F1049" i="1"/>
  <c r="M1049" i="1" s="1"/>
  <c r="F1221" i="1"/>
  <c r="M1221" i="1" s="1"/>
  <c r="F1330" i="1"/>
  <c r="M1330" i="1" s="1"/>
  <c r="F758" i="1"/>
  <c r="M758" i="1" s="1"/>
  <c r="F793" i="1"/>
  <c r="M793" i="1" s="1"/>
  <c r="F1044" i="1"/>
  <c r="M1044" i="1" s="1"/>
  <c r="F655" i="1"/>
  <c r="M655" i="1" s="1"/>
  <c r="F216" i="1"/>
  <c r="M216" i="1" s="1"/>
  <c r="F109" i="1"/>
  <c r="M109" i="1" s="1"/>
  <c r="F1441" i="1"/>
  <c r="M1441" i="1" s="1"/>
  <c r="F1396" i="1"/>
  <c r="M1396" i="1" s="1"/>
  <c r="F162" i="1"/>
  <c r="M162" i="1" s="1"/>
  <c r="F977" i="1"/>
  <c r="M977" i="1" s="1"/>
  <c r="F502" i="1"/>
  <c r="M502" i="1" s="1"/>
  <c r="F1218" i="1"/>
  <c r="M1218" i="1" s="1"/>
  <c r="F783" i="1"/>
  <c r="M783" i="1" s="1"/>
  <c r="F531" i="1"/>
  <c r="M531" i="1" s="1"/>
  <c r="F157" i="1"/>
  <c r="M157" i="1" s="1"/>
  <c r="F694" i="1"/>
  <c r="M694" i="1" s="1"/>
  <c r="F312" i="1"/>
  <c r="M312" i="1" s="1"/>
  <c r="F1005" i="1"/>
  <c r="M1005" i="1" s="1"/>
  <c r="F1264" i="1"/>
  <c r="M1264" i="1" s="1"/>
  <c r="F916" i="1"/>
  <c r="M916" i="1" s="1"/>
  <c r="F519" i="1"/>
  <c r="M519" i="1" s="1"/>
  <c r="F413" i="1"/>
  <c r="M413" i="1" s="1"/>
  <c r="F643" i="1"/>
  <c r="M643" i="1" s="1"/>
  <c r="F1410" i="1"/>
  <c r="M1410" i="1" s="1"/>
  <c r="F1198" i="1"/>
  <c r="M1198" i="1" s="1"/>
  <c r="F402" i="1"/>
  <c r="M402" i="1" s="1"/>
  <c r="F282" i="1"/>
  <c r="M282" i="1" s="1"/>
  <c r="F617" i="1"/>
  <c r="M617" i="1" s="1"/>
  <c r="F875" i="1"/>
  <c r="M875" i="1" s="1"/>
  <c r="F1131" i="1"/>
  <c r="M1131" i="1" s="1"/>
  <c r="F673" i="1"/>
  <c r="M673" i="1" s="1"/>
  <c r="F322" i="1"/>
  <c r="M322" i="1" s="1"/>
  <c r="F1022" i="1"/>
  <c r="M1022" i="1" s="1"/>
  <c r="F1119" i="1"/>
  <c r="M1119" i="1" s="1"/>
  <c r="F987" i="1"/>
  <c r="M987" i="1" s="1"/>
  <c r="F1272" i="1"/>
  <c r="M1272" i="1" s="1"/>
  <c r="F1418" i="1"/>
  <c r="M1418" i="1" s="1"/>
  <c r="F1149" i="1"/>
  <c r="M1149" i="1" s="1"/>
  <c r="F183" i="1"/>
  <c r="M183" i="1" s="1"/>
  <c r="F979" i="1"/>
  <c r="M979" i="1" s="1"/>
  <c r="F404" i="1"/>
  <c r="M404" i="1" s="1"/>
  <c r="F1435" i="1"/>
  <c r="M1435" i="1" s="1"/>
  <c r="F269" i="1"/>
  <c r="M269" i="1" s="1"/>
  <c r="F1483" i="1"/>
  <c r="M1483" i="1" s="1"/>
  <c r="F1019" i="1"/>
  <c r="M1019" i="1" s="1"/>
  <c r="F681" i="1"/>
  <c r="M681" i="1" s="1"/>
  <c r="F718" i="1"/>
  <c r="M718" i="1" s="1"/>
  <c r="F645" i="1"/>
  <c r="M645" i="1" s="1"/>
  <c r="F515" i="1"/>
  <c r="M515" i="1" s="1"/>
  <c r="F17" i="1"/>
  <c r="M17" i="1" s="1"/>
  <c r="F65" i="1"/>
  <c r="M65" i="1" s="1"/>
  <c r="F1367" i="1"/>
  <c r="M1367" i="1" s="1"/>
  <c r="F662" i="1"/>
  <c r="M662" i="1" s="1"/>
  <c r="F1449" i="1"/>
  <c r="M1449" i="1" s="1"/>
  <c r="F426" i="1"/>
  <c r="M426" i="1" s="1"/>
  <c r="F228" i="1"/>
  <c r="M228" i="1" s="1"/>
  <c r="F638" i="1"/>
  <c r="M638" i="1" s="1"/>
  <c r="F1412" i="1"/>
  <c r="M1412" i="1" s="1"/>
  <c r="F744" i="1"/>
  <c r="M744" i="1" s="1"/>
  <c r="F940" i="1"/>
  <c r="M940" i="1" s="1"/>
  <c r="F903" i="1"/>
  <c r="M903" i="1" s="1"/>
  <c r="F852" i="1"/>
  <c r="M852" i="1" s="1"/>
  <c r="F815" i="1"/>
  <c r="M815" i="1" s="1"/>
  <c r="F608" i="1"/>
  <c r="M608" i="1" s="1"/>
  <c r="F1070" i="1"/>
  <c r="M1070" i="1" s="1"/>
  <c r="F776" i="1"/>
  <c r="M776" i="1" s="1"/>
  <c r="F262" i="1"/>
  <c r="M262" i="1" s="1"/>
  <c r="F684" i="1"/>
  <c r="M684" i="1" s="1"/>
  <c r="F860" i="1"/>
  <c r="M860" i="1" s="1"/>
  <c r="F132" i="1"/>
  <c r="M132" i="1" s="1"/>
  <c r="F140" i="1"/>
  <c r="M140" i="1" s="1"/>
  <c r="F823" i="1"/>
  <c r="M823" i="1" s="1"/>
  <c r="F151" i="1"/>
  <c r="M151" i="1" s="1"/>
  <c r="F272" i="1"/>
  <c r="M272" i="1" s="1"/>
  <c r="F489" i="1"/>
  <c r="M489" i="1" s="1"/>
  <c r="F313" i="1"/>
  <c r="M313" i="1" s="1"/>
  <c r="F229" i="1"/>
  <c r="M229" i="1" s="1"/>
  <c r="F351" i="1"/>
  <c r="M351" i="1" s="1"/>
  <c r="F145" i="1"/>
  <c r="M145" i="1" s="1"/>
  <c r="F1254" i="1"/>
  <c r="M1254" i="1" s="1"/>
  <c r="F1136" i="1"/>
  <c r="M1136" i="1" s="1"/>
  <c r="F292" i="1"/>
  <c r="M292" i="1" s="1"/>
  <c r="F44" i="1"/>
  <c r="M44" i="1" s="1"/>
  <c r="F866" i="1"/>
  <c r="M866" i="1" s="1"/>
  <c r="F1365" i="1"/>
  <c r="M1365" i="1" s="1"/>
  <c r="F1185" i="1"/>
  <c r="M1185" i="1" s="1"/>
  <c r="F909" i="1"/>
  <c r="M909" i="1" s="1"/>
  <c r="F1170" i="1"/>
  <c r="M1170" i="1" s="1"/>
  <c r="F481" i="1"/>
  <c r="M481" i="1" s="1"/>
  <c r="F450" i="1"/>
  <c r="M450" i="1" s="1"/>
  <c r="F128" i="1"/>
  <c r="M128" i="1" s="1"/>
  <c r="F332" i="1"/>
  <c r="M332" i="1" s="1"/>
  <c r="F310" i="1"/>
  <c r="M310" i="1" s="1"/>
  <c r="F946" i="1"/>
  <c r="M946" i="1" s="1"/>
  <c r="F917" i="1"/>
  <c r="M917" i="1" s="1"/>
  <c r="F642" i="1"/>
  <c r="M642" i="1" s="1"/>
  <c r="F188" i="1"/>
  <c r="M188" i="1" s="1"/>
  <c r="F1234" i="1"/>
  <c r="M1234" i="1" s="1"/>
  <c r="F974" i="1"/>
  <c r="M974" i="1" s="1"/>
  <c r="F397" i="1"/>
  <c r="M397" i="1" s="1"/>
  <c r="F410" i="1"/>
  <c r="M410" i="1" s="1"/>
  <c r="F1423" i="1"/>
  <c r="M1423" i="1" s="1"/>
  <c r="F487" i="1"/>
  <c r="M487" i="1" s="1"/>
  <c r="F846" i="1"/>
  <c r="M846" i="1" s="1"/>
  <c r="F57" i="1"/>
  <c r="M57" i="1" s="1"/>
  <c r="F207" i="1"/>
  <c r="M207" i="1" s="1"/>
  <c r="F240" i="1"/>
  <c r="M240" i="1" s="1"/>
  <c r="F60" i="1"/>
  <c r="M60" i="1" s="1"/>
  <c r="F571" i="1"/>
  <c r="M571" i="1" s="1"/>
  <c r="F333" i="1"/>
  <c r="M333" i="1" s="1"/>
  <c r="F841" i="1"/>
  <c r="M841" i="1" s="1"/>
  <c r="F1042" i="1"/>
  <c r="M1042" i="1" s="1"/>
  <c r="F1074" i="1"/>
  <c r="M1074" i="1" s="1"/>
  <c r="F646" i="1"/>
  <c r="M646" i="1" s="1"/>
  <c r="F18" i="1"/>
  <c r="M18" i="1" s="1"/>
  <c r="F464" i="1"/>
  <c r="M464" i="1" s="1"/>
  <c r="F1321" i="1"/>
  <c r="M1321" i="1" s="1"/>
  <c r="F1139" i="1"/>
  <c r="M1139" i="1" s="1"/>
  <c r="F372" i="1"/>
  <c r="M372" i="1" s="1"/>
  <c r="F19" i="1"/>
  <c r="M19" i="1" s="1"/>
  <c r="F1413" i="1"/>
  <c r="M1413" i="1" s="1"/>
  <c r="F751" i="1"/>
  <c r="M751" i="1" s="1"/>
  <c r="F1406" i="1"/>
  <c r="M1406" i="1" s="1"/>
  <c r="F233" i="1"/>
  <c r="M233" i="1" s="1"/>
  <c r="F520" i="1"/>
  <c r="M520" i="1" s="1"/>
  <c r="F730" i="1"/>
  <c r="M730" i="1" s="1"/>
  <c r="F1014" i="1"/>
  <c r="M1014" i="1" s="1"/>
  <c r="F165" i="1"/>
  <c r="M165" i="1" s="1"/>
  <c r="F872" i="1"/>
  <c r="M872" i="1" s="1"/>
  <c r="F1137" i="1"/>
  <c r="M1137" i="1" s="1"/>
  <c r="F1024" i="1"/>
  <c r="M1024" i="1" s="1"/>
  <c r="F405" i="1"/>
  <c r="M405" i="1" s="1"/>
  <c r="F51" i="1"/>
  <c r="M51" i="1" s="1"/>
  <c r="F847" i="1"/>
  <c r="M847" i="1" s="1"/>
  <c r="F1108" i="1"/>
  <c r="M1108" i="1" s="1"/>
  <c r="F370" i="1"/>
  <c r="M370" i="1" s="1"/>
  <c r="F970" i="1"/>
  <c r="M970" i="1" s="1"/>
  <c r="F241" i="1"/>
  <c r="M241" i="1" s="1"/>
  <c r="F197" i="1"/>
  <c r="M197" i="1" s="1"/>
  <c r="F234" i="1"/>
  <c r="M234" i="1" s="1"/>
  <c r="F1258" i="1"/>
  <c r="M1258" i="1" s="1"/>
  <c r="F384" i="1"/>
  <c r="M384" i="1" s="1"/>
  <c r="F707" i="1"/>
  <c r="M707" i="1" s="1"/>
  <c r="F639" i="1"/>
  <c r="M639" i="1" s="1"/>
  <c r="F950" i="1"/>
  <c r="M950" i="1" s="1"/>
  <c r="F898" i="1"/>
  <c r="M898" i="1" s="1"/>
  <c r="F969" i="1"/>
  <c r="M969" i="1" s="1"/>
  <c r="F286" i="1"/>
  <c r="M286" i="1" s="1"/>
  <c r="F569" i="1"/>
  <c r="M569" i="1" s="1"/>
  <c r="F376" i="1"/>
  <c r="M376" i="1" s="1"/>
  <c r="F1064" i="1"/>
  <c r="M1064" i="1" s="1"/>
  <c r="F1088" i="1"/>
  <c r="M1088" i="1" s="1"/>
  <c r="F546" i="1"/>
  <c r="M546" i="1" s="1"/>
  <c r="F726" i="1"/>
  <c r="M726" i="1" s="1"/>
  <c r="F1066" i="1"/>
  <c r="M1066" i="1" s="1"/>
  <c r="F1480" i="1"/>
  <c r="M1480" i="1" s="1"/>
  <c r="F133" i="1"/>
  <c r="M133" i="1" s="1"/>
  <c r="F35" i="1"/>
  <c r="M35" i="1" s="1"/>
  <c r="F308" i="1"/>
  <c r="M308" i="1" s="1"/>
  <c r="F1312" i="1"/>
  <c r="M1312" i="1" s="1"/>
  <c r="F1244" i="1"/>
  <c r="M1244" i="1" s="1"/>
  <c r="F771" i="1"/>
  <c r="M771" i="1" s="1"/>
  <c r="F1462" i="1"/>
  <c r="M1462" i="1" s="1"/>
  <c r="F1390" i="1"/>
  <c r="M1390" i="1" s="1"/>
  <c r="F411" i="1"/>
  <c r="M411" i="1" s="1"/>
  <c r="F448" i="1"/>
  <c r="M448" i="1" s="1"/>
  <c r="F813" i="1"/>
  <c r="M813" i="1" s="1"/>
  <c r="F1370" i="1"/>
  <c r="M1370" i="1" s="1"/>
  <c r="F1097" i="1"/>
  <c r="M1097" i="1" s="1"/>
  <c r="F924" i="1"/>
  <c r="M924" i="1" s="1"/>
  <c r="F232" i="1"/>
  <c r="M232" i="1" s="1"/>
  <c r="F475" i="1"/>
  <c r="M475" i="1" s="1"/>
  <c r="F1432" i="1"/>
  <c r="M1432" i="1" s="1"/>
  <c r="F692" i="1"/>
  <c r="M692" i="1" s="1"/>
  <c r="F329" i="1"/>
  <c r="M329" i="1" s="1"/>
  <c r="F1246" i="1"/>
  <c r="M1246" i="1" s="1"/>
  <c r="F32" i="1"/>
  <c r="M32" i="1" s="1"/>
  <c r="F435" i="1"/>
  <c r="M435" i="1" s="1"/>
  <c r="F1255" i="1"/>
  <c r="M1255" i="1" s="1"/>
  <c r="F457" i="1"/>
  <c r="M457" i="1" s="1"/>
  <c r="F360" i="1"/>
  <c r="M360" i="1" s="1"/>
  <c r="F378" i="1"/>
  <c r="M378" i="1" s="1"/>
  <c r="F895" i="1"/>
  <c r="M895" i="1" s="1"/>
  <c r="F1199" i="1"/>
  <c r="M1199" i="1" s="1"/>
  <c r="F545" i="1"/>
  <c r="M545" i="1" s="1"/>
  <c r="F104" i="1"/>
  <c r="M104" i="1" s="1"/>
  <c r="F1248" i="1"/>
  <c r="M1248" i="1" s="1"/>
  <c r="F274" i="1"/>
  <c r="M274" i="1" s="1"/>
  <c r="F686" i="1"/>
  <c r="M686" i="1" s="1"/>
  <c r="F1500" i="1"/>
  <c r="M1500" i="1" s="1"/>
  <c r="F968" i="1"/>
  <c r="M968" i="1" s="1"/>
  <c r="F610" i="1"/>
  <c r="M610" i="1" s="1"/>
  <c r="F948" i="1"/>
  <c r="M948" i="1" s="1"/>
  <c r="F1028" i="1"/>
  <c r="M1028" i="1" s="1"/>
  <c r="F606" i="1"/>
  <c r="M606" i="1" s="1"/>
  <c r="F154" i="1"/>
  <c r="M154" i="1" s="1"/>
  <c r="F470" i="1"/>
  <c r="M470" i="1" s="1"/>
  <c r="F479" i="1"/>
  <c r="M479" i="1" s="1"/>
  <c r="F146" i="1"/>
  <c r="M146" i="1" s="1"/>
  <c r="F951" i="1"/>
  <c r="M951" i="1" s="1"/>
  <c r="F193" i="1"/>
  <c r="M193" i="1" s="1"/>
  <c r="F695" i="1"/>
  <c r="M695" i="1" s="1"/>
  <c r="F81" i="1"/>
  <c r="M81" i="1" s="1"/>
  <c r="F199" i="1"/>
  <c r="M199" i="1" s="1"/>
  <c r="F693" i="1"/>
  <c r="M693" i="1" s="1"/>
  <c r="F988" i="1"/>
  <c r="M988" i="1" s="1"/>
  <c r="F1161" i="1"/>
  <c r="M1161" i="1" s="1"/>
  <c r="F657" i="1"/>
  <c r="M657" i="1" s="1"/>
  <c r="F414" i="1"/>
  <c r="M414" i="1" s="1"/>
  <c r="F364" i="1"/>
  <c r="M364" i="1" s="1"/>
  <c r="F120" i="1"/>
  <c r="M120" i="1" s="1"/>
  <c r="F155" i="1"/>
  <c r="M155" i="1" s="1"/>
  <c r="F1262" i="1"/>
  <c r="M1262" i="1" s="1"/>
  <c r="F595" i="1"/>
  <c r="M595" i="1" s="1"/>
  <c r="F27" i="1"/>
  <c r="M27" i="1" s="1"/>
  <c r="F589" i="1"/>
  <c r="M589" i="1" s="1"/>
  <c r="F387" i="1"/>
  <c r="M387" i="1" s="1"/>
  <c r="F1428" i="1"/>
  <c r="M1428" i="1" s="1"/>
  <c r="F580" i="1"/>
  <c r="M580" i="1" s="1"/>
  <c r="F1030" i="1"/>
  <c r="M1030" i="1" s="1"/>
  <c r="F121" i="1"/>
  <c r="M121" i="1" s="1"/>
  <c r="F747" i="1"/>
  <c r="M747" i="1" s="1"/>
  <c r="F38" i="1"/>
  <c r="M38" i="1" s="1"/>
  <c r="F899" i="1"/>
  <c r="M899" i="1" s="1"/>
  <c r="F454" i="1"/>
  <c r="M454" i="1" s="1"/>
  <c r="F425" i="1"/>
  <c r="M425" i="1" s="1"/>
  <c r="F429" i="1"/>
  <c r="M429" i="1" s="1"/>
  <c r="F498" i="1"/>
  <c r="M498" i="1" s="1"/>
  <c r="F868" i="1"/>
  <c r="M868" i="1" s="1"/>
  <c r="F158" i="1"/>
  <c r="M158" i="1" s="1"/>
  <c r="F1029" i="1"/>
  <c r="M1029" i="1" s="1"/>
  <c r="F135" i="1"/>
  <c r="M135" i="1" s="1"/>
  <c r="F1315" i="1"/>
  <c r="M1315" i="1" s="1"/>
  <c r="F1144" i="1"/>
  <c r="M1144" i="1" s="1"/>
  <c r="F1174" i="1"/>
  <c r="M1174" i="1" s="1"/>
  <c r="F1191" i="1"/>
  <c r="M1191" i="1" s="1"/>
  <c r="F48" i="1"/>
  <c r="M48" i="1" s="1"/>
  <c r="F943" i="1"/>
  <c r="M943" i="1" s="1"/>
  <c r="F661" i="1"/>
  <c r="M661" i="1" s="1"/>
  <c r="F76" i="1"/>
  <c r="M76" i="1" s="1"/>
  <c r="F857" i="1"/>
  <c r="M857" i="1" s="1"/>
  <c r="F842" i="1"/>
  <c r="M842" i="1" s="1"/>
  <c r="F526" i="1"/>
  <c r="M526" i="1" s="1"/>
  <c r="F748" i="1"/>
  <c r="M748" i="1" s="1"/>
  <c r="F61" i="1"/>
  <c r="M61" i="1" s="1"/>
  <c r="F1109" i="1"/>
  <c r="M1109" i="1" s="1"/>
  <c r="F884" i="1"/>
  <c r="M884" i="1" s="1"/>
  <c r="F346" i="1"/>
  <c r="M346" i="1" s="1"/>
  <c r="F676" i="1"/>
  <c r="M676" i="1" s="1"/>
  <c r="F1116" i="1"/>
  <c r="M1116" i="1" s="1"/>
  <c r="F326" i="1"/>
  <c r="M326" i="1" s="1"/>
  <c r="F178" i="1"/>
  <c r="M178" i="1" s="1"/>
  <c r="F55" i="1"/>
  <c r="M55" i="1" s="1"/>
  <c r="F885" i="1"/>
  <c r="M885" i="1" s="1"/>
  <c r="F467" i="1"/>
  <c r="M467" i="1" s="1"/>
  <c r="F891" i="1"/>
  <c r="M891" i="1" s="1"/>
  <c r="F892" i="1"/>
  <c r="M892" i="1" s="1"/>
  <c r="F336" i="1"/>
  <c r="M336" i="1" s="1"/>
  <c r="F1284" i="1"/>
  <c r="M1284" i="1" s="1"/>
  <c r="F93" i="1"/>
  <c r="M93" i="1" s="1"/>
  <c r="F24" i="1"/>
  <c r="M24" i="1" s="1"/>
  <c r="F762" i="1"/>
  <c r="M762" i="1" s="1"/>
  <c r="F702" i="1"/>
  <c r="M702" i="1" s="1"/>
  <c r="F1032" i="1"/>
  <c r="M1032" i="1" s="1"/>
  <c r="F455" i="1"/>
  <c r="M455" i="1" s="1"/>
  <c r="F167" i="1"/>
  <c r="M167" i="1" s="1"/>
  <c r="F670" i="1"/>
  <c r="M670" i="1" s="1"/>
  <c r="F52" i="1"/>
  <c r="M52" i="1" s="1"/>
  <c r="F221" i="1"/>
  <c r="M221" i="1" s="1"/>
  <c r="F597" i="1"/>
  <c r="M597" i="1" s="1"/>
  <c r="F838" i="1"/>
  <c r="M838" i="1" s="1"/>
  <c r="F1442" i="1"/>
  <c r="M1442" i="1" s="1"/>
  <c r="F1443" i="1"/>
  <c r="M1443" i="1" s="1"/>
  <c r="F114" i="1"/>
  <c r="M114" i="1" s="1"/>
  <c r="F1063" i="1"/>
  <c r="M1063" i="1" s="1"/>
  <c r="F1331" i="1"/>
  <c r="M1331" i="1" s="1"/>
  <c r="F1008" i="1"/>
  <c r="M1008" i="1" s="1"/>
  <c r="F1433" i="1"/>
  <c r="M1433" i="1" s="1"/>
  <c r="F905" i="1"/>
  <c r="M905" i="1" s="1"/>
  <c r="F1219" i="1"/>
  <c r="M1219" i="1" s="1"/>
  <c r="F527" i="1"/>
  <c r="M527" i="1" s="1"/>
  <c r="F828" i="1"/>
  <c r="M828" i="1" s="1"/>
  <c r="F33" i="1"/>
  <c r="M33" i="1" s="1"/>
  <c r="F1398" i="1"/>
  <c r="M1398" i="1" s="1"/>
  <c r="F1171" i="1"/>
  <c r="M1171" i="1" s="1"/>
  <c r="F671" i="1"/>
  <c r="M671" i="1" s="1"/>
  <c r="F575" i="1"/>
  <c r="M575" i="1" s="1"/>
  <c r="F116" i="1"/>
  <c r="M116" i="1" s="1"/>
  <c r="F998" i="1"/>
  <c r="M998" i="1" s="1"/>
  <c r="F586" i="1"/>
  <c r="M586" i="1" s="1"/>
  <c r="F1245" i="1"/>
  <c r="M1245" i="1" s="1"/>
  <c r="F1289" i="1"/>
  <c r="M1289" i="1" s="1"/>
  <c r="F703" i="1"/>
  <c r="M703" i="1" s="1"/>
  <c r="F888" i="1"/>
  <c r="M888" i="1" s="1"/>
  <c r="F1172" i="1"/>
  <c r="M1172" i="1" s="1"/>
  <c r="F719" i="1"/>
  <c r="M719" i="1" s="1"/>
  <c r="F1340" i="1"/>
  <c r="M1340" i="1" s="1"/>
  <c r="F1371" i="1"/>
  <c r="M1371" i="1" s="1"/>
  <c r="F789" i="1"/>
  <c r="M789" i="1" s="1"/>
  <c r="F1256" i="1"/>
  <c r="M1256" i="1" s="1"/>
  <c r="F1265" i="1"/>
  <c r="M1265" i="1" s="1"/>
  <c r="F417" i="1"/>
  <c r="M417" i="1" s="1"/>
  <c r="F648" i="1"/>
  <c r="M648" i="1" s="1"/>
  <c r="F1110" i="1"/>
  <c r="M1110" i="1" s="1"/>
  <c r="F1162" i="1"/>
  <c r="M1162" i="1" s="1"/>
  <c r="F408" i="1"/>
  <c r="M408" i="1" s="1"/>
  <c r="F344" i="1"/>
  <c r="M344" i="1" s="1"/>
  <c r="F9" i="1"/>
  <c r="M9" i="1" s="1"/>
  <c r="F1397" i="1"/>
  <c r="M1397" i="1" s="1"/>
  <c r="F567" i="1"/>
  <c r="M567" i="1" s="1"/>
  <c r="F992" i="1"/>
  <c r="M992" i="1" s="1"/>
  <c r="F745" i="1"/>
  <c r="M745" i="1" s="1"/>
  <c r="F334" i="1"/>
  <c r="M334" i="1" s="1"/>
  <c r="F505" i="1"/>
  <c r="M505" i="1" s="1"/>
  <c r="F1382" i="1"/>
  <c r="M1382" i="1" s="1"/>
  <c r="F366" i="1"/>
  <c r="M366" i="1" s="1"/>
  <c r="F1132" i="1"/>
  <c r="M1132" i="1" s="1"/>
  <c r="F1407" i="1"/>
  <c r="M1407" i="1" s="1"/>
  <c r="F1303" i="1"/>
  <c r="M1303" i="1" s="1"/>
  <c r="F1457" i="1"/>
  <c r="M1457" i="1" s="1"/>
  <c r="F1436" i="1"/>
  <c r="M1436" i="1" s="1"/>
  <c r="F72" i="1"/>
  <c r="M72" i="1" s="1"/>
  <c r="F1388" i="1"/>
  <c r="M1388" i="1" s="1"/>
  <c r="F984" i="1"/>
  <c r="M984" i="1" s="1"/>
  <c r="F1079" i="1"/>
  <c r="M1079" i="1" s="1"/>
  <c r="F1117" i="1"/>
  <c r="M1117" i="1" s="1"/>
  <c r="F169" i="1"/>
  <c r="M169" i="1" s="1"/>
  <c r="F602" i="1"/>
  <c r="M602" i="1" s="1"/>
  <c r="F1431" i="1"/>
  <c r="M1431" i="1" s="1"/>
  <c r="F930" i="1"/>
  <c r="M930" i="1" s="1"/>
  <c r="F1158" i="1"/>
  <c r="M1158" i="1" s="1"/>
  <c r="F1212" i="1"/>
  <c r="M1212" i="1" s="1"/>
  <c r="F729" i="1"/>
  <c r="M729" i="1" s="1"/>
  <c r="F1290" i="1"/>
  <c r="M1290" i="1" s="1"/>
  <c r="F472" i="1"/>
  <c r="M472" i="1" s="1"/>
  <c r="F1003" i="1"/>
  <c r="M1003" i="1" s="1"/>
  <c r="F444" i="1"/>
  <c r="M444" i="1" s="1"/>
  <c r="F1163" i="1"/>
  <c r="M1163" i="1" s="1"/>
  <c r="F623" i="1"/>
  <c r="M623" i="1" s="1"/>
  <c r="F260" i="1"/>
  <c r="M260" i="1" s="1"/>
  <c r="F298" i="1"/>
  <c r="M298" i="1" s="1"/>
  <c r="F1327" i="1"/>
  <c r="M1327" i="1" s="1"/>
  <c r="F1243" i="1"/>
  <c r="M1243" i="1" s="1"/>
  <c r="F468" i="1"/>
  <c r="M468" i="1" s="1"/>
  <c r="F587" i="1"/>
  <c r="M587" i="1" s="1"/>
  <c r="F1299" i="1"/>
  <c r="M1299" i="1" s="1"/>
  <c r="F301" i="1"/>
  <c r="M301" i="1" s="1"/>
  <c r="F508" i="1"/>
  <c r="M508" i="1" s="1"/>
  <c r="F658" i="1"/>
  <c r="M658" i="1" s="1"/>
  <c r="F1366" i="1"/>
  <c r="M1366" i="1" s="1"/>
  <c r="F421" i="1"/>
  <c r="M421" i="1" s="1"/>
  <c r="F136" i="1"/>
  <c r="M136" i="1" s="1"/>
  <c r="F1164" i="1"/>
  <c r="M1164" i="1" s="1"/>
  <c r="F521" i="1"/>
  <c r="M521" i="1" s="1"/>
  <c r="F1426" i="1"/>
  <c r="M1426" i="1" s="1"/>
  <c r="F1359" i="1"/>
  <c r="M1359" i="1" s="1"/>
  <c r="F650" i="1"/>
  <c r="M650" i="1" s="1"/>
  <c r="F1424" i="1"/>
  <c r="M1424" i="1" s="1"/>
  <c r="F26" i="1"/>
  <c r="M26" i="1" s="1"/>
  <c r="F668" i="1"/>
  <c r="M668" i="1" s="1"/>
  <c r="F458" i="1"/>
  <c r="M458" i="1" s="1"/>
  <c r="F1002" i="1"/>
  <c r="M1002" i="1" s="1"/>
  <c r="F211" i="1"/>
  <c r="M211" i="1" s="1"/>
  <c r="F555" i="1"/>
  <c r="M555" i="1" s="1"/>
  <c r="F1305" i="1"/>
  <c r="M1305" i="1" s="1"/>
  <c r="F732" i="1"/>
  <c r="M732" i="1" s="1"/>
  <c r="F934" i="1"/>
  <c r="M934" i="1" s="1"/>
  <c r="F906" i="1"/>
  <c r="M906" i="1" s="1"/>
  <c r="F893" i="1"/>
  <c r="M893" i="1" s="1"/>
  <c r="F714" i="1"/>
  <c r="M714" i="1" s="1"/>
  <c r="F572" i="1"/>
  <c r="M572" i="1" s="1"/>
  <c r="F1122" i="1"/>
  <c r="M1122" i="1" s="1"/>
  <c r="F418" i="1"/>
  <c r="M418" i="1" s="1"/>
  <c r="F593" i="1"/>
  <c r="M593" i="1" s="1"/>
  <c r="F347" i="1"/>
  <c r="M347" i="1" s="1"/>
  <c r="F1249" i="1"/>
  <c r="M1249" i="1" s="1"/>
  <c r="F266" i="1"/>
  <c r="M266" i="1" s="1"/>
  <c r="F649" i="1"/>
  <c r="M649" i="1" s="1"/>
  <c r="F711" i="1"/>
  <c r="M711" i="1" s="1"/>
  <c r="F647" i="1"/>
  <c r="M647" i="1" s="1"/>
  <c r="F160" i="1"/>
  <c r="M160" i="1" s="1"/>
  <c r="F374" i="1"/>
  <c r="M374" i="1" s="1"/>
  <c r="F423" i="1"/>
  <c r="M423" i="1" s="1"/>
  <c r="F640" i="1"/>
  <c r="M640" i="1" s="1"/>
  <c r="F720" i="1"/>
  <c r="M720" i="1" s="1"/>
  <c r="F941" i="1"/>
  <c r="M941" i="1" s="1"/>
  <c r="F1402" i="1"/>
  <c r="M1402" i="1" s="1"/>
  <c r="F73" i="1"/>
  <c r="M73" i="1" s="1"/>
  <c r="F244" i="1"/>
  <c r="M244" i="1" s="1"/>
  <c r="F915" i="1"/>
  <c r="M915" i="1" s="1"/>
  <c r="F1145" i="1"/>
  <c r="M1145" i="1" s="1"/>
  <c r="F1020" i="1"/>
  <c r="M1020" i="1" s="1"/>
  <c r="F1062" i="1"/>
  <c r="M1062" i="1" s="1"/>
  <c r="F1175" i="1"/>
  <c r="M1175" i="1" s="1"/>
  <c r="F512" i="1"/>
  <c r="M512" i="1" s="1"/>
  <c r="F759" i="1"/>
  <c r="M759" i="1" s="1"/>
  <c r="F733" i="1"/>
  <c r="M733" i="1" s="1"/>
  <c r="F1111" i="1"/>
  <c r="M1111" i="1" s="1"/>
  <c r="F1176" i="1"/>
  <c r="M1176" i="1" s="1"/>
  <c r="F180" i="1"/>
  <c r="M180" i="1" s="1"/>
  <c r="F653" i="1"/>
  <c r="M653" i="1" s="1"/>
  <c r="F251" i="1"/>
  <c r="M251" i="1" s="1"/>
  <c r="F385" i="1"/>
  <c r="M385" i="1" s="1"/>
  <c r="F1124" i="1"/>
  <c r="M1124" i="1" s="1"/>
  <c r="F548" i="1"/>
  <c r="M548" i="1" s="1"/>
  <c r="F222" i="1"/>
  <c r="M222" i="1" s="1"/>
  <c r="F1389" i="1"/>
  <c r="M1389" i="1" s="1"/>
  <c r="F190" i="1"/>
  <c r="M190" i="1" s="1"/>
  <c r="F34" i="1"/>
  <c r="M34" i="1" s="1"/>
  <c r="F1419" i="1"/>
  <c r="M1419" i="1" s="1"/>
  <c r="F1154" i="1"/>
  <c r="M1154" i="1" s="1"/>
  <c r="F377" i="1"/>
  <c r="M377" i="1" s="1"/>
  <c r="F1319" i="1"/>
  <c r="M1319" i="1" s="1"/>
  <c r="F613" i="1"/>
  <c r="M613" i="1" s="1"/>
  <c r="F824" i="1"/>
  <c r="M824" i="1" s="1"/>
  <c r="F1333" i="1"/>
  <c r="M1333" i="1" s="1"/>
  <c r="F1328" i="1"/>
  <c r="M1328" i="1" s="1"/>
  <c r="F965" i="1"/>
  <c r="M965" i="1" s="1"/>
  <c r="F829" i="1"/>
  <c r="M829" i="1" s="1"/>
  <c r="F161" i="1"/>
  <c r="M161" i="1" s="1"/>
  <c r="F810" i="1"/>
  <c r="M810" i="1" s="1"/>
  <c r="F105" i="1"/>
  <c r="M105" i="1" s="1"/>
  <c r="F123" i="1"/>
  <c r="M123" i="1" s="1"/>
  <c r="F1377" i="1"/>
  <c r="M1377" i="1" s="1"/>
  <c r="F839" i="1"/>
  <c r="M839" i="1" s="1"/>
  <c r="F985" i="1"/>
  <c r="M985" i="1" s="1"/>
  <c r="F1009" i="1"/>
  <c r="M1009" i="1" s="1"/>
  <c r="F1186" i="1"/>
  <c r="M1186" i="1" s="1"/>
  <c r="F5" i="1"/>
  <c r="M5" i="1" s="1"/>
  <c r="F205" i="1"/>
  <c r="M205" i="1" s="1"/>
  <c r="F309" i="1"/>
  <c r="M309" i="1" s="1"/>
  <c r="F1279" i="1"/>
  <c r="M1279" i="1" s="1"/>
  <c r="F1012" i="1"/>
  <c r="M1012" i="1" s="1"/>
  <c r="F1488" i="1"/>
  <c r="M1488" i="1" s="1"/>
  <c r="F1203" i="1"/>
  <c r="M1203" i="1" s="1"/>
  <c r="F1232" i="1"/>
  <c r="M1232" i="1" s="1"/>
  <c r="F504" i="1"/>
  <c r="M504" i="1" s="1"/>
  <c r="F802" i="1"/>
  <c r="M802" i="1" s="1"/>
  <c r="F437" i="1"/>
  <c r="M437" i="1" s="1"/>
  <c r="F1357" i="1"/>
  <c r="M1357" i="1" s="1"/>
  <c r="F427" i="1"/>
  <c r="M427" i="1" s="1"/>
  <c r="F879" i="1"/>
  <c r="M879" i="1" s="1"/>
  <c r="F166" i="1"/>
  <c r="M166" i="1" s="1"/>
  <c r="F224" i="1"/>
  <c r="M224" i="1" s="1"/>
  <c r="F1408" i="1"/>
  <c r="M1408" i="1" s="1"/>
  <c r="F1329" i="1"/>
  <c r="M1329" i="1" s="1"/>
  <c r="F873" i="1"/>
  <c r="M873" i="1" s="1"/>
  <c r="F1495" i="1"/>
  <c r="M1495" i="1" s="1"/>
  <c r="F739" i="1"/>
  <c r="M739" i="1" s="1"/>
  <c r="F835" i="1"/>
  <c r="M835" i="1" s="1"/>
  <c r="F159" i="1"/>
  <c r="M159" i="1" s="1"/>
  <c r="F1335" i="1"/>
  <c r="M1335" i="1" s="1"/>
  <c r="F380" i="1"/>
  <c r="M380" i="1" s="1"/>
  <c r="F763" i="1"/>
  <c r="M763" i="1" s="1"/>
  <c r="F1420" i="1"/>
  <c r="M1420" i="1" s="1"/>
  <c r="F553" i="1"/>
  <c r="M553" i="1" s="1"/>
  <c r="F30" i="1"/>
  <c r="M30" i="1" s="1"/>
  <c r="F217" i="1"/>
  <c r="M217" i="1" s="1"/>
  <c r="F867" i="1"/>
  <c r="M867" i="1" s="1"/>
  <c r="F1344" i="1"/>
  <c r="M1344" i="1" s="1"/>
  <c r="F184" i="1"/>
  <c r="M184" i="1" s="1"/>
  <c r="F68" i="1"/>
  <c r="M68" i="1" s="1"/>
  <c r="F1207" i="1"/>
  <c r="M1207" i="1" s="1"/>
  <c r="F304" i="1"/>
  <c r="M304" i="1" s="1"/>
  <c r="F342" i="1"/>
  <c r="M342" i="1" s="1"/>
  <c r="F186" i="1"/>
  <c r="M186" i="1" s="1"/>
  <c r="F1035" i="1"/>
  <c r="M1035" i="1" s="1"/>
  <c r="F632" i="1"/>
  <c r="M632" i="1" s="1"/>
  <c r="F1140" i="1"/>
  <c r="M1140" i="1" s="1"/>
  <c r="F1061" i="1"/>
  <c r="M1061" i="1" s="1"/>
  <c r="F510" i="1"/>
  <c r="M510" i="1" s="1"/>
  <c r="F735" i="1"/>
  <c r="M735" i="1" s="1"/>
  <c r="F78" i="1"/>
  <c r="M78" i="1" s="1"/>
  <c r="F440" i="1"/>
  <c r="M440" i="1" s="1"/>
  <c r="F290" i="1"/>
  <c r="M290" i="1" s="1"/>
  <c r="F1353" i="1"/>
  <c r="M1353" i="1" s="1"/>
  <c r="F1378" i="1"/>
  <c r="M1378" i="1" s="1"/>
  <c r="F901" i="1"/>
  <c r="M901" i="1" s="1"/>
  <c r="F1489" i="1"/>
  <c r="M1489" i="1" s="1"/>
  <c r="F844" i="1"/>
  <c r="M844" i="1" s="1"/>
  <c r="F541" i="1"/>
  <c r="M541" i="1" s="1"/>
  <c r="F926" i="1"/>
  <c r="M926" i="1" s="1"/>
  <c r="F173" i="1"/>
  <c r="M173" i="1" s="1"/>
  <c r="F1142" i="1"/>
  <c r="M1142" i="1" s="1"/>
  <c r="F949" i="1"/>
  <c r="M949" i="1" s="1"/>
  <c r="F1000" i="1"/>
  <c r="M1000" i="1" s="1"/>
  <c r="F459" i="1"/>
  <c r="M459" i="1" s="1"/>
  <c r="F1445" i="1"/>
  <c r="M1445" i="1" s="1"/>
  <c r="F4" i="1"/>
  <c r="M4" i="1" s="1"/>
  <c r="F471" i="1"/>
  <c r="M471" i="1" s="1"/>
  <c r="F1391" i="1"/>
  <c r="M1391" i="1" s="1"/>
  <c r="F736" i="1"/>
  <c r="M736" i="1" s="1"/>
  <c r="F1226" i="1"/>
  <c r="M1226" i="1" s="1"/>
  <c r="F1337" i="1"/>
  <c r="M1337" i="1" s="1"/>
  <c r="F1204" i="1"/>
  <c r="M1204" i="1" s="1"/>
  <c r="F808" i="1"/>
  <c r="M808" i="1" s="1"/>
  <c r="F406" i="1"/>
  <c r="M406" i="1" s="1"/>
  <c r="F559" i="1"/>
  <c r="M559" i="1" s="1"/>
  <c r="F611" i="1"/>
  <c r="M611" i="1" s="1"/>
  <c r="F1147" i="1"/>
  <c r="M1147" i="1" s="1"/>
  <c r="F558" i="1"/>
  <c r="M558" i="1" s="1"/>
  <c r="F1425" i="1"/>
  <c r="M1425" i="1" s="1"/>
  <c r="F296" i="1"/>
  <c r="M296" i="1" s="1"/>
  <c r="F1501" i="1"/>
  <c r="M1501" i="1" s="1"/>
  <c r="F1310" i="1"/>
  <c r="M1310" i="1" s="1"/>
  <c r="F185" i="1"/>
  <c r="M185" i="1" s="1"/>
  <c r="F994" i="1"/>
  <c r="M994" i="1" s="1"/>
  <c r="F516" i="1"/>
  <c r="M516" i="1" s="1"/>
  <c r="F687" i="1"/>
  <c r="M687" i="1" s="1"/>
  <c r="F218" i="1"/>
  <c r="M218" i="1" s="1"/>
  <c r="F995" i="1"/>
  <c r="M995" i="1" s="1"/>
  <c r="F963" i="1"/>
  <c r="M963" i="1" s="1"/>
  <c r="F1452" i="1"/>
  <c r="M1452" i="1" s="1"/>
  <c r="F381" i="1"/>
  <c r="M381" i="1" s="1"/>
  <c r="F624" i="1"/>
  <c r="M624" i="1" s="1"/>
  <c r="F129" i="1"/>
  <c r="M129" i="1" s="1"/>
  <c r="F1429" i="1"/>
  <c r="M1429" i="1" s="1"/>
  <c r="F236" i="1"/>
  <c r="M236" i="1" s="1"/>
  <c r="F855" i="1"/>
  <c r="M855" i="1" s="1"/>
  <c r="F1220" i="1"/>
  <c r="M1220" i="1" s="1"/>
  <c r="F1114" i="1"/>
  <c r="M1114" i="1" s="1"/>
  <c r="F460" i="1"/>
  <c r="M460" i="1" s="1"/>
  <c r="F925" i="1"/>
  <c r="M925" i="1" s="1"/>
  <c r="F889" i="1"/>
  <c r="M889" i="1" s="1"/>
  <c r="F1013" i="1"/>
  <c r="M1013" i="1" s="1"/>
  <c r="F1192" i="1"/>
  <c r="M1192" i="1" s="1"/>
  <c r="F1263" i="1"/>
  <c r="M1263" i="1" s="1"/>
  <c r="F603" i="1"/>
  <c r="M603" i="1" s="1"/>
  <c r="F933" i="1"/>
  <c r="M933" i="1" s="1"/>
  <c r="F1123" i="1"/>
  <c r="M1123" i="1" s="1"/>
  <c r="F1414" i="1"/>
  <c r="M1414" i="1" s="1"/>
  <c r="X1146" i="1"/>
  <c r="X213" i="1"/>
  <c r="X1276" i="1"/>
  <c r="X283" i="1"/>
  <c r="X669" i="1"/>
  <c r="X20" i="1"/>
  <c r="X13" i="1"/>
  <c r="X1045" i="1"/>
  <c r="X1291" i="1"/>
  <c r="X754" i="1"/>
  <c r="X907" i="1"/>
  <c r="X324" i="1"/>
  <c r="X1200" i="1"/>
  <c r="X1127" i="1"/>
  <c r="X1415" i="1"/>
  <c r="X96" i="1"/>
  <c r="X822" i="1"/>
  <c r="X537" i="1"/>
  <c r="X278" i="1"/>
  <c r="X1459" i="1"/>
  <c r="X106" i="1"/>
  <c r="X667" i="1"/>
  <c r="X352" i="1"/>
  <c r="X816" i="1"/>
  <c r="X476" i="1"/>
  <c r="X1478" i="1"/>
  <c r="X107" i="1"/>
  <c r="X1099" i="1"/>
  <c r="X212" i="1"/>
  <c r="X1125" i="1"/>
  <c r="X659" i="1"/>
  <c r="X1300" i="1"/>
  <c r="X163" i="1"/>
  <c r="X1409" i="1"/>
  <c r="X403" i="1"/>
  <c r="X1324" i="1"/>
  <c r="X1484" i="1"/>
  <c r="X663" i="1"/>
  <c r="X255" i="1"/>
  <c r="X362" i="1"/>
  <c r="X853" i="1"/>
  <c r="X328" i="1"/>
  <c r="X230" i="1"/>
  <c r="X294" i="1"/>
  <c r="X833" i="1"/>
  <c r="X1230" i="1"/>
  <c r="X598" i="1"/>
  <c r="X704" i="1"/>
  <c r="X989" i="1"/>
  <c r="X130" i="1"/>
  <c r="X1194" i="1"/>
  <c r="X996" i="1"/>
  <c r="X591" i="1"/>
  <c r="X765" i="1"/>
  <c r="X1469" i="1"/>
  <c r="X1294" i="1"/>
  <c r="X237" i="1"/>
  <c r="X49" i="1"/>
  <c r="X715" i="1"/>
  <c r="X1215" i="1"/>
  <c r="X257" i="1"/>
  <c r="X1325" i="1"/>
  <c r="X678" i="1"/>
  <c r="X549" i="1"/>
  <c r="X451" i="1"/>
  <c r="X340" i="1"/>
  <c r="X1155" i="1"/>
  <c r="X1092" i="1"/>
  <c r="X1307" i="1"/>
  <c r="X689" i="1"/>
  <c r="X75" i="1"/>
  <c r="X482" i="1"/>
  <c r="X473" i="1"/>
  <c r="X607" i="1"/>
  <c r="X335" i="1"/>
  <c r="X1055" i="1"/>
  <c r="X446" i="1"/>
  <c r="X557" i="1"/>
  <c r="X584" i="1"/>
  <c r="X665" i="1"/>
  <c r="X791" i="1"/>
  <c r="X245" i="1"/>
  <c r="X6" i="1"/>
  <c r="X1439" i="1"/>
  <c r="X325" i="1"/>
  <c r="X1447" i="1"/>
  <c r="X1094" i="1"/>
  <c r="X511" i="1"/>
  <c r="X1187" i="1"/>
  <c r="X152" i="1"/>
  <c r="X1282" i="1"/>
  <c r="X465" i="1"/>
  <c r="X1368" i="1"/>
  <c r="X1421" i="1"/>
  <c r="X772" i="1"/>
  <c r="X1224" i="1"/>
  <c r="X1308" i="1"/>
  <c r="X820" i="1"/>
  <c r="X327" i="1"/>
  <c r="X716" i="1"/>
  <c r="X164" i="1"/>
  <c r="X975" i="1"/>
  <c r="X894" i="1"/>
  <c r="X447" i="1"/>
  <c r="X453" i="1"/>
  <c r="X1467" i="1"/>
  <c r="X1473" i="1"/>
  <c r="X880" i="1"/>
  <c r="X724" i="1"/>
  <c r="X910" i="1"/>
  <c r="X708" i="1"/>
  <c r="X1383" i="1"/>
  <c r="X664" i="1"/>
  <c r="X628" i="1"/>
  <c r="X1374" i="1"/>
  <c r="X1375" i="1"/>
  <c r="X954" i="1"/>
  <c r="X540" i="1"/>
  <c r="X353" i="1"/>
  <c r="X625" i="1"/>
  <c r="X700" i="1"/>
  <c r="X618" i="1"/>
  <c r="X90" i="1"/>
  <c r="X261" i="1"/>
  <c r="X1422" i="1"/>
  <c r="X936" i="1"/>
  <c r="X920" i="1"/>
  <c r="X976" i="1"/>
  <c r="X1465" i="1"/>
  <c r="X1427" i="1"/>
  <c r="X921" i="1"/>
  <c r="X433" i="1"/>
  <c r="X122" i="1"/>
  <c r="X153" i="1"/>
  <c r="X316" i="1"/>
  <c r="X721" i="1"/>
  <c r="X805" i="1"/>
  <c r="X249" i="1"/>
  <c r="X134" i="1"/>
  <c r="X361" i="1"/>
  <c r="X1041" i="1"/>
  <c r="X1259" i="1"/>
  <c r="X1470" i="1"/>
  <c r="X785" i="1"/>
  <c r="X131" i="1"/>
  <c r="X1150" i="1"/>
  <c r="X189" i="1"/>
  <c r="X1416" i="1"/>
  <c r="X690" i="1"/>
  <c r="X1205" i="1"/>
  <c r="X1326" i="1"/>
  <c r="X1338" i="1"/>
  <c r="X1260" i="1"/>
  <c r="X1080" i="1"/>
  <c r="X710" i="1"/>
  <c r="X393" i="1"/>
  <c r="X279" i="1"/>
  <c r="X679" i="1"/>
  <c r="X755" i="1"/>
  <c r="X225" i="1"/>
  <c r="X118" i="1"/>
  <c r="X971" i="1"/>
  <c r="X677" i="1"/>
  <c r="X641" i="1"/>
  <c r="X620" i="1"/>
  <c r="X7" i="1"/>
  <c r="X565" i="1"/>
  <c r="X242" i="1"/>
  <c r="X1496" i="1"/>
  <c r="X1250" i="1"/>
  <c r="X588" i="1"/>
  <c r="X58" i="1"/>
  <c r="X688" i="1"/>
  <c r="X238" i="1"/>
  <c r="X1487" i="1"/>
  <c r="X168" i="1"/>
  <c r="X1286" i="1"/>
  <c r="X904" i="1"/>
  <c r="X964" i="1"/>
  <c r="X1497" i="1"/>
  <c r="X1077" i="1"/>
  <c r="X1348" i="1"/>
  <c r="X886" i="1"/>
  <c r="X550" i="1"/>
  <c r="X287" i="1"/>
  <c r="X317" i="1"/>
  <c r="X69" i="1"/>
  <c r="X877" i="1"/>
  <c r="X761" i="1"/>
  <c r="X528" i="1"/>
  <c r="X1336" i="1"/>
  <c r="X354" i="1"/>
  <c r="X1133" i="1"/>
  <c r="X1195" i="1"/>
  <c r="X524" i="1"/>
  <c r="X79" i="1"/>
  <c r="X1228" i="1"/>
  <c r="X170" i="1"/>
  <c r="X896" i="1"/>
  <c r="X70" i="1"/>
  <c r="X752" i="1"/>
  <c r="X368" i="1"/>
  <c r="X986" i="1"/>
  <c r="X1494" i="1"/>
  <c r="X1351" i="1"/>
  <c r="X194" i="1"/>
  <c r="X947" i="1"/>
  <c r="X179" i="1"/>
  <c r="X365" i="1"/>
  <c r="X270" i="1"/>
  <c r="X577" i="1"/>
  <c r="X148" i="1"/>
  <c r="X400" i="1"/>
  <c r="X944" i="1"/>
  <c r="X1208" i="1"/>
  <c r="X226" i="1"/>
  <c r="X80" i="1"/>
  <c r="X830" i="1"/>
  <c r="X499" i="1"/>
  <c r="X43" i="1"/>
  <c r="X1322" i="1"/>
  <c r="X674" i="1"/>
  <c r="X1352" i="1"/>
  <c r="X1474" i="1"/>
  <c r="X223" i="1"/>
  <c r="X147" i="1"/>
  <c r="X1102" i="1"/>
  <c r="X307" i="1"/>
  <c r="X1027" i="1"/>
  <c r="X734" i="1"/>
  <c r="X1349" i="1"/>
  <c r="X382" i="1"/>
  <c r="X960" i="1"/>
  <c r="X1253" i="1"/>
  <c r="X503" i="1"/>
  <c r="X737" i="1"/>
  <c r="X848" i="1"/>
  <c r="X532" i="1"/>
  <c r="X1086" i="1"/>
  <c r="X1075" i="1"/>
  <c r="X2" i="1"/>
  <c r="X1201" i="1"/>
  <c r="X204" i="1"/>
  <c r="X1450" i="1"/>
  <c r="X1159" i="1"/>
  <c r="X1316" i="1"/>
  <c r="X727" i="1"/>
  <c r="X1156" i="1"/>
  <c r="X21" i="1"/>
  <c r="X1455" i="1"/>
  <c r="X1015" i="1"/>
  <c r="X952" i="1"/>
  <c r="X1285" i="1"/>
  <c r="X85" i="1"/>
  <c r="X1100" i="1"/>
  <c r="X388" i="1"/>
  <c r="X581" i="1"/>
  <c r="X1105" i="1"/>
  <c r="X972" i="1"/>
  <c r="X256" i="1"/>
  <c r="X1143" i="1"/>
  <c r="X391" i="1"/>
  <c r="X40" i="1"/>
  <c r="X66" i="1"/>
  <c r="X517" i="1"/>
  <c r="X45" i="1"/>
  <c r="X1292" i="1"/>
  <c r="X56" i="1"/>
  <c r="X239" i="1"/>
  <c r="X825" i="1"/>
  <c r="X621" i="1"/>
  <c r="X64" i="1"/>
  <c r="X912" i="1"/>
  <c r="X1295" i="1"/>
  <c r="X337" i="1"/>
  <c r="X331" i="1"/>
  <c r="X756" i="1"/>
  <c r="X1213" i="1"/>
  <c r="X1393" i="1"/>
  <c r="X1267" i="1"/>
  <c r="X428" i="1"/>
  <c r="X764" i="1"/>
  <c r="X1091" i="1"/>
  <c r="X927" i="1"/>
  <c r="X945" i="1"/>
  <c r="X1209" i="1"/>
  <c r="X1394" i="1"/>
  <c r="X1004" i="1"/>
  <c r="X415" i="1"/>
  <c r="X1384" i="1"/>
  <c r="X861" i="1"/>
  <c r="X22" i="1"/>
  <c r="X302" i="1"/>
  <c r="X1296" i="1"/>
  <c r="X1247" i="1"/>
  <c r="X1313" i="1"/>
  <c r="X500" i="1"/>
  <c r="X538" i="1"/>
  <c r="X961" i="1"/>
  <c r="X139" i="1"/>
  <c r="X483" i="1"/>
  <c r="X490" i="1"/>
  <c r="X1222" i="1"/>
  <c r="X629" i="1"/>
  <c r="X1341" i="1"/>
  <c r="X1073" i="1"/>
  <c r="X881" i="1"/>
  <c r="X23" i="1"/>
  <c r="X1460" i="1"/>
  <c r="X717" i="1"/>
  <c r="X398" i="1"/>
  <c r="X1031" i="1"/>
  <c r="X171" i="1"/>
  <c r="X497" i="1"/>
  <c r="X198" i="1"/>
  <c r="X560" i="1"/>
  <c r="X1036" i="1"/>
  <c r="X63" i="1"/>
  <c r="X942" i="1"/>
  <c r="X1056" i="1"/>
  <c r="X660" i="1"/>
  <c r="X831" i="1"/>
  <c r="X175" i="1"/>
  <c r="X1051" i="1"/>
  <c r="X561" i="1"/>
  <c r="X399" i="1"/>
  <c r="X438" i="1"/>
  <c r="X101" i="1"/>
  <c r="X634" i="1"/>
  <c r="X1403" i="1"/>
  <c r="X997" i="1"/>
  <c r="X243" i="1"/>
  <c r="X1016" i="1"/>
  <c r="X77" i="1"/>
  <c r="X862" i="1"/>
  <c r="X722" i="1"/>
  <c r="X654" i="1"/>
  <c r="X826" i="1"/>
  <c r="X821" i="1"/>
  <c r="X874" i="1"/>
  <c r="X636" i="1"/>
  <c r="X1126" i="1"/>
  <c r="X514" i="1"/>
  <c r="X1138" i="1"/>
  <c r="X348" i="1"/>
  <c r="X394" i="1"/>
  <c r="X1332" i="1"/>
  <c r="X1134" i="1"/>
  <c r="X412" i="1"/>
  <c r="X554" i="1"/>
  <c r="X778" i="1"/>
  <c r="X1399" i="1"/>
  <c r="X430" i="1"/>
  <c r="X1057" i="1"/>
  <c r="X206" i="1"/>
  <c r="X1317" i="1"/>
  <c r="X386" i="1"/>
  <c r="X315" i="1"/>
  <c r="X1274" i="1"/>
  <c r="X1372" i="1"/>
  <c r="X1477" i="1"/>
  <c r="X1054" i="1"/>
  <c r="X273" i="1"/>
  <c r="X1293" i="1"/>
  <c r="X485" i="1"/>
  <c r="X1320" i="1"/>
  <c r="X355" i="1"/>
  <c r="X993" i="1"/>
  <c r="X1179" i="1"/>
  <c r="X956" i="1"/>
  <c r="X156" i="1"/>
  <c r="X54" i="1"/>
  <c r="X1381" i="1"/>
  <c r="X1342" i="1"/>
  <c r="X779" i="1"/>
  <c r="X1010" i="1"/>
  <c r="X349" i="1"/>
  <c r="X843" i="1"/>
  <c r="X1446" i="1"/>
  <c r="X922" i="1"/>
  <c r="X911" i="1"/>
  <c r="X176" i="1"/>
  <c r="X250" i="1"/>
  <c r="X1379" i="1"/>
  <c r="X1346" i="1"/>
  <c r="X913" i="1"/>
  <c r="X980" i="1"/>
  <c r="X1177" i="1"/>
  <c r="X1235" i="1"/>
  <c r="X738" i="1"/>
  <c r="X1283" i="1"/>
  <c r="X299" i="1"/>
  <c r="X191" i="1"/>
  <c r="X1363" i="1"/>
  <c r="X494" i="1"/>
  <c r="X25" i="1"/>
  <c r="X1237" i="1"/>
  <c r="X231" i="1"/>
  <c r="X1481" i="1"/>
  <c r="X91" i="1"/>
  <c r="X1082" i="1"/>
  <c r="X928" i="1"/>
  <c r="X375" i="1"/>
  <c r="X506" i="1"/>
  <c r="X990" i="1"/>
  <c r="X981" i="1"/>
  <c r="X1084" i="1"/>
  <c r="X174" i="1"/>
  <c r="X513" i="1"/>
  <c r="X1373" i="1"/>
  <c r="X110" i="1"/>
  <c r="X1095" i="1"/>
  <c r="X819" i="1"/>
  <c r="X172" i="1"/>
  <c r="X115" i="1"/>
  <c r="X592" i="1"/>
  <c r="X1068" i="1"/>
  <c r="X800" i="1"/>
  <c r="X696" i="1"/>
  <c r="X320" i="1"/>
  <c r="X350" i="1"/>
  <c r="X436" i="1"/>
  <c r="X149" i="1"/>
  <c r="X117" i="1"/>
  <c r="X790" i="1"/>
  <c r="X431" i="1"/>
  <c r="X258" i="1"/>
  <c r="X495" i="1"/>
  <c r="X1104" i="1"/>
  <c r="X656" i="1"/>
  <c r="X509" i="1"/>
  <c r="X1214" i="1"/>
  <c r="X1404" i="1"/>
  <c r="X1430" i="1"/>
  <c r="X535" i="1"/>
  <c r="X94" i="1"/>
  <c r="X492" i="1"/>
  <c r="X851" i="1"/>
  <c r="X1021" i="1"/>
  <c r="X252" i="1"/>
  <c r="X422" i="1"/>
  <c r="X1437" i="1"/>
  <c r="X445" i="1"/>
  <c r="X1343" i="1"/>
  <c r="X263" i="1"/>
  <c r="X635" i="1"/>
  <c r="X124" i="1"/>
  <c r="X1181" i="1"/>
  <c r="X1345" i="1"/>
  <c r="X477" i="1"/>
  <c r="X1466" i="1"/>
  <c r="X682" i="1"/>
  <c r="X1067" i="1"/>
  <c r="X967" i="1"/>
  <c r="X339" i="1"/>
  <c r="X959" i="1"/>
  <c r="X493" i="1"/>
  <c r="X1461" i="1"/>
  <c r="X280" i="1"/>
  <c r="X1006" i="1"/>
  <c r="X582" i="1"/>
  <c r="X1166" i="1"/>
  <c r="X705" i="1"/>
  <c r="X794" i="1"/>
  <c r="X1278" i="1"/>
  <c r="X1089" i="1"/>
  <c r="X488" i="1"/>
  <c r="X562" i="1"/>
  <c r="X529" i="1"/>
  <c r="X369" i="1"/>
  <c r="X29" i="1"/>
  <c r="X1280" i="1"/>
  <c r="X533" i="1"/>
  <c r="X544" i="1"/>
  <c r="X864" i="1"/>
  <c r="X1314" i="1"/>
  <c r="X373" i="1"/>
  <c r="X395" i="1"/>
  <c r="X1479" i="1"/>
  <c r="X293" i="1"/>
  <c r="X367" i="1"/>
  <c r="X786" i="1"/>
  <c r="X319" i="1"/>
  <c r="X1196" i="1"/>
  <c r="X1269" i="1"/>
  <c r="X323" i="1"/>
  <c r="X1018" i="1"/>
  <c r="X1047" i="1"/>
  <c r="X1471" i="1"/>
  <c r="X616" i="1"/>
  <c r="X542" i="1"/>
  <c r="X859" i="1"/>
  <c r="X1046" i="1"/>
  <c r="X1210" i="1"/>
  <c r="X452" i="1"/>
  <c r="X496" i="1"/>
  <c r="X267" i="1"/>
  <c r="X914" i="1"/>
  <c r="X849" i="1"/>
  <c r="X743" i="1"/>
  <c r="X102" i="1"/>
  <c r="X341" i="1"/>
  <c r="X108" i="1"/>
  <c r="X192" i="1"/>
  <c r="X1052" i="1"/>
  <c r="X882" i="1"/>
  <c r="X1038" i="1"/>
  <c r="X1476" i="1"/>
  <c r="X1151" i="1"/>
  <c r="X774" i="1"/>
  <c r="X1216" i="1"/>
  <c r="X1090" i="1"/>
  <c r="X126" i="1"/>
  <c r="X209" i="1"/>
  <c r="X1093" i="1"/>
  <c r="X878" i="1"/>
  <c r="X1417" i="1"/>
  <c r="X97" i="1"/>
  <c r="X788" i="1"/>
  <c r="X1304" i="1"/>
  <c r="X1498" i="1"/>
  <c r="X827" i="1"/>
  <c r="X983" i="1"/>
  <c r="X1183" i="1"/>
  <c r="X1347" i="1"/>
  <c r="X1115" i="1"/>
  <c r="X305" i="1"/>
  <c r="X1060" i="1"/>
  <c r="X1360" i="1"/>
  <c r="X836" i="1"/>
  <c r="X1211" i="1"/>
  <c r="X1076" i="1"/>
  <c r="X583" i="1"/>
  <c r="X753" i="1"/>
  <c r="X1197" i="1"/>
  <c r="X1011" i="1"/>
  <c r="X36" i="1"/>
  <c r="X604" i="1"/>
  <c r="X749" i="1"/>
  <c r="X195" i="1"/>
  <c r="X918" i="1"/>
  <c r="X666" i="1"/>
  <c r="X630" i="1"/>
  <c r="X728" i="1"/>
  <c r="X284" i="1"/>
  <c r="X181" i="1"/>
  <c r="X291" i="1"/>
  <c r="X746" i="1"/>
  <c r="X1261" i="1"/>
  <c r="X12" i="1"/>
  <c r="X566" i="1"/>
  <c r="X908" i="1"/>
  <c r="X725" i="1"/>
  <c r="X712" i="1"/>
  <c r="X1438" i="1"/>
  <c r="X1202" i="1"/>
  <c r="X246" i="1"/>
  <c r="X486" i="1"/>
  <c r="X522" i="1"/>
  <c r="X1098" i="1"/>
  <c r="X626" i="1"/>
  <c r="X271" i="1"/>
  <c r="X1189" i="1"/>
  <c r="X627" i="1"/>
  <c r="X1173" i="1"/>
  <c r="X1167" i="1"/>
  <c r="X87" i="1"/>
  <c r="X1238" i="1"/>
  <c r="X1017" i="1"/>
  <c r="X1339" i="1"/>
  <c r="X297" i="1"/>
  <c r="X200" i="1"/>
  <c r="X203" i="1"/>
  <c r="X706" i="1"/>
  <c r="X288" i="1"/>
  <c r="X757" i="1"/>
  <c r="X396" i="1"/>
  <c r="X478" i="1"/>
  <c r="X142" i="1"/>
  <c r="X1007" i="1"/>
  <c r="X1157" i="1"/>
  <c r="X98" i="1"/>
  <c r="X1130" i="1"/>
  <c r="X1165" i="1"/>
  <c r="X1309" i="1"/>
  <c r="X612" i="1"/>
  <c r="X766" i="1"/>
  <c r="X547" i="1"/>
  <c r="X125" i="1"/>
  <c r="X1241" i="1"/>
  <c r="X1491" i="1"/>
  <c r="X1141" i="1"/>
  <c r="X792" i="1"/>
  <c r="X573" i="1"/>
  <c r="X804" i="1"/>
  <c r="X456" i="1"/>
  <c r="X311" i="1"/>
  <c r="X1225" i="1"/>
  <c r="X62" i="1"/>
  <c r="X401" i="1"/>
  <c r="X1135" i="1"/>
  <c r="X463" i="1"/>
  <c r="X1023" i="1"/>
  <c r="X784" i="1"/>
  <c r="X651" i="1"/>
  <c r="X71" i="1"/>
  <c r="X264" i="1"/>
  <c r="X935" i="1"/>
  <c r="X637" i="1"/>
  <c r="X615" i="1"/>
  <c r="X957" i="1"/>
  <c r="X1376" i="1"/>
  <c r="X99" i="1"/>
  <c r="X10" i="1"/>
  <c r="X480" i="1"/>
  <c r="X585" i="1"/>
  <c r="X1001" i="1"/>
  <c r="X795" i="1"/>
  <c r="X1492" i="1"/>
  <c r="X806" i="1"/>
  <c r="X685" i="1"/>
  <c r="X1434" i="1"/>
  <c r="X1120" i="1"/>
  <c r="X937" i="1"/>
  <c r="X285" i="1"/>
  <c r="X902" i="1"/>
  <c r="X8" i="1"/>
  <c r="X680" i="1"/>
  <c r="X552" i="1"/>
  <c r="X1266" i="1"/>
  <c r="X1318" i="1"/>
  <c r="X441" i="1"/>
  <c r="X568" i="1"/>
  <c r="X1400" i="1"/>
  <c r="X1184" i="1"/>
  <c r="X1386" i="1"/>
  <c r="X556" i="1"/>
  <c r="X652" i="1"/>
  <c r="X777" i="1"/>
  <c r="X424" i="1"/>
  <c r="X1468" i="1"/>
  <c r="X1463" i="1"/>
  <c r="X1152" i="1"/>
  <c r="X390" i="1"/>
  <c r="X14" i="1"/>
  <c r="X1387" i="1"/>
  <c r="X409" i="1"/>
  <c r="X39" i="1"/>
  <c r="X780" i="1"/>
  <c r="X289" i="1"/>
  <c r="X3" i="1"/>
  <c r="X579" i="1"/>
  <c r="X41" i="1"/>
  <c r="X931" i="1"/>
  <c r="X609" i="1"/>
  <c r="X590" i="1"/>
  <c r="X74" i="1"/>
  <c r="X863" i="1"/>
  <c r="X86" i="1"/>
  <c r="X371" i="1"/>
  <c r="X491" i="1"/>
  <c r="X781" i="1"/>
  <c r="X1033" i="1"/>
  <c r="X15" i="1"/>
  <c r="X570" i="1"/>
  <c r="X803" i="1"/>
  <c r="X518" i="1"/>
  <c r="X551" i="1"/>
  <c r="X644" i="1"/>
  <c r="X1106" i="1"/>
  <c r="X698" i="1"/>
  <c r="X1227" i="1"/>
  <c r="X834" i="1"/>
  <c r="X356" i="1"/>
  <c r="X295" i="1"/>
  <c r="X82" i="1"/>
  <c r="X622" i="1"/>
  <c r="X1069" i="1"/>
  <c r="X563" i="1"/>
  <c r="X303" i="1"/>
  <c r="X807" i="1"/>
  <c r="X432" i="1"/>
  <c r="X1103" i="1"/>
  <c r="X760" i="1"/>
  <c r="X883" i="1"/>
  <c r="X978" i="1"/>
  <c r="X574" i="1"/>
  <c r="X1223" i="1"/>
  <c r="X227" i="1"/>
  <c r="X633" i="1"/>
  <c r="X1448" i="1"/>
  <c r="X1301" i="1"/>
  <c r="X675" i="1"/>
  <c r="X1231" i="1"/>
  <c r="X599" i="1"/>
  <c r="X1401" i="1"/>
  <c r="X182" i="1"/>
  <c r="X854" i="1"/>
  <c r="X1071" i="1"/>
  <c r="X1242" i="1"/>
  <c r="X1107" i="1"/>
  <c r="X775" i="1"/>
  <c r="X869" i="1"/>
  <c r="X1456" i="1"/>
  <c r="X119" i="1"/>
  <c r="X1087" i="1"/>
  <c r="X1048" i="1"/>
  <c r="X214" i="1"/>
  <c r="X338" i="1"/>
  <c r="X389" i="1"/>
  <c r="X576" i="1"/>
  <c r="X1302" i="1"/>
  <c r="X419" i="1"/>
  <c r="X247" i="1"/>
  <c r="X1440" i="1"/>
  <c r="X449" i="1"/>
  <c r="X1034" i="1"/>
  <c r="X177" i="1"/>
  <c r="X113" i="1"/>
  <c r="X919" i="1"/>
  <c r="X811" i="1"/>
  <c r="X1405" i="1"/>
  <c r="X28" i="1"/>
  <c r="X600" i="1"/>
  <c r="X314" i="1"/>
  <c r="X1485" i="1"/>
  <c r="X1160" i="1"/>
  <c r="X235" i="1"/>
  <c r="X740" i="1"/>
  <c r="X614" i="1"/>
  <c r="X1355" i="1"/>
  <c r="X1380" i="1"/>
  <c r="X1040" i="1"/>
  <c r="X932" i="1"/>
  <c r="X1182" i="1"/>
  <c r="X929" i="1"/>
  <c r="X814" i="1"/>
  <c r="X953" i="1"/>
  <c r="X196" i="1"/>
  <c r="X275" i="1"/>
  <c r="X1039" i="1"/>
  <c r="X1217" i="1"/>
  <c r="X858" i="1"/>
  <c r="X1482" i="1"/>
  <c r="X1065" i="1"/>
  <c r="X1361" i="1"/>
  <c r="X53" i="1"/>
  <c r="X709" i="1"/>
  <c r="X281" i="1"/>
  <c r="X850" i="1"/>
  <c r="X539" i="1"/>
  <c r="X773" i="1"/>
  <c r="X357" i="1"/>
  <c r="X865" i="1"/>
  <c r="X1311" i="1"/>
  <c r="X767" i="1"/>
  <c r="X1148" i="1"/>
  <c r="X379" i="1"/>
  <c r="X111" i="1"/>
  <c r="X870" i="1"/>
  <c r="X1128" i="1"/>
  <c r="X890" i="1"/>
  <c r="X1287" i="1"/>
  <c r="X619" i="1"/>
  <c r="X1306" i="1"/>
  <c r="X1281" i="1"/>
  <c r="X817" i="1"/>
  <c r="X434" i="1"/>
  <c r="X259" i="1"/>
  <c r="X1453" i="1"/>
  <c r="X461" i="1"/>
  <c r="X359" i="1"/>
  <c r="X543" i="1"/>
  <c r="X938" i="1"/>
  <c r="X137" i="1"/>
  <c r="X1499" i="1"/>
  <c r="X1236" i="1"/>
  <c r="X809" i="1"/>
  <c r="X112" i="1"/>
  <c r="X42" i="1"/>
  <c r="X138" i="1"/>
  <c r="X837" i="1"/>
  <c r="X900" i="1"/>
  <c r="X1297" i="1"/>
  <c r="X1486" i="1"/>
  <c r="X1493" i="1"/>
  <c r="X1356" i="1"/>
  <c r="X697" i="1"/>
  <c r="X701" i="1"/>
  <c r="X1275" i="1"/>
  <c r="X1096" i="1"/>
  <c r="X939" i="1"/>
  <c r="X768" i="1"/>
  <c r="X769" i="1"/>
  <c r="X442" i="1"/>
  <c r="X1270" i="1"/>
  <c r="X1490" i="1"/>
  <c r="X534" i="1"/>
  <c r="X750" i="1"/>
  <c r="X1178" i="1"/>
  <c r="X95" i="1"/>
  <c r="X469" i="1"/>
  <c r="X856" i="1"/>
  <c r="X276" i="1"/>
  <c r="X982" i="1"/>
  <c r="X1168" i="1"/>
  <c r="X92" i="1"/>
  <c r="X1392" i="1"/>
  <c r="X254" i="1"/>
  <c r="X127" i="1"/>
  <c r="X1058" i="1"/>
  <c r="X1444" i="1"/>
  <c r="X210" i="1"/>
  <c r="X962" i="1"/>
  <c r="X383" i="1"/>
  <c r="X1369" i="1"/>
  <c r="X845" i="1"/>
  <c r="X787" i="1"/>
  <c r="X150" i="1"/>
  <c r="X1059" i="1"/>
  <c r="X277" i="1"/>
  <c r="X219" i="1"/>
  <c r="X1053" i="1"/>
  <c r="X742" i="1"/>
  <c r="X1188" i="1"/>
  <c r="X330" i="1"/>
  <c r="X420" i="1"/>
  <c r="X770" i="1"/>
  <c r="X1239" i="1"/>
  <c r="X268" i="1"/>
  <c r="X1072" i="1"/>
  <c r="X958" i="1"/>
  <c r="X1362" i="1"/>
  <c r="X923" i="1"/>
  <c r="X83" i="1"/>
  <c r="X887" i="1"/>
  <c r="X1350" i="1"/>
  <c r="X1458" i="1"/>
  <c r="X1101" i="1"/>
  <c r="X601" i="1"/>
  <c r="X474" i="1"/>
  <c r="X1206" i="1"/>
  <c r="X1083" i="1"/>
  <c r="X741" i="1"/>
  <c r="X594" i="1"/>
  <c r="X345" i="1"/>
  <c r="X525" i="1"/>
  <c r="X1385" i="1"/>
  <c r="X578" i="1"/>
  <c r="X1180" i="1"/>
  <c r="X798" i="1"/>
  <c r="X999" i="1"/>
  <c r="X67" i="1"/>
  <c r="X103" i="1"/>
  <c r="X801" i="1"/>
  <c r="X840" i="1"/>
  <c r="X201" i="1"/>
  <c r="X439" i="1"/>
  <c r="X1081" i="1"/>
  <c r="X141" i="1"/>
  <c r="X407" i="1"/>
  <c r="X100" i="1"/>
  <c r="X1112" i="1"/>
  <c r="X1043" i="1"/>
  <c r="X248" i="1"/>
  <c r="X723" i="1"/>
  <c r="X187" i="1"/>
  <c r="X1464" i="1"/>
  <c r="X46" i="1"/>
  <c r="X416" i="1"/>
  <c r="X1025" i="1"/>
  <c r="X1358" i="1"/>
  <c r="X973" i="1"/>
  <c r="X699" i="1"/>
  <c r="X143" i="1"/>
  <c r="X605" i="1"/>
  <c r="X321" i="1"/>
  <c r="X1273" i="1"/>
  <c r="X88" i="1"/>
  <c r="X1050" i="1"/>
  <c r="X484" i="1"/>
  <c r="X16" i="1"/>
  <c r="X713" i="1"/>
  <c r="X564" i="1"/>
  <c r="X1129" i="1"/>
  <c r="X215" i="1"/>
  <c r="X466" i="1"/>
  <c r="X1121" i="1"/>
  <c r="X1037" i="1"/>
  <c r="X832" i="1"/>
  <c r="X1334" i="1"/>
  <c r="X782" i="1"/>
  <c r="X208" i="1"/>
  <c r="X443" i="1"/>
  <c r="X1298" i="1"/>
  <c r="X31" i="1"/>
  <c r="X202" i="1"/>
  <c r="X1257" i="1"/>
  <c r="X253" i="1"/>
  <c r="X392" i="1"/>
  <c r="X343" i="1"/>
  <c r="X1251" i="1"/>
  <c r="X300" i="1"/>
  <c r="X1411" i="1"/>
  <c r="X796" i="1"/>
  <c r="X596" i="1"/>
  <c r="X1190" i="1"/>
  <c r="X1475" i="1"/>
  <c r="X1354" i="1"/>
  <c r="X47" i="1"/>
  <c r="X11" i="1"/>
  <c r="X1193" i="1"/>
  <c r="X1118" i="1"/>
  <c r="X683" i="1"/>
  <c r="X1472" i="1"/>
  <c r="X536" i="1"/>
  <c r="X876" i="1"/>
  <c r="X812" i="1"/>
  <c r="X265" i="1"/>
  <c r="X1078" i="1"/>
  <c r="X1252" i="1"/>
  <c r="X1364" i="1"/>
  <c r="X966" i="1"/>
  <c r="X84" i="1"/>
  <c r="X1395" i="1"/>
  <c r="X363" i="1"/>
  <c r="X871" i="1"/>
  <c r="X358" i="1"/>
  <c r="X1113" i="1"/>
  <c r="X1240" i="1"/>
  <c r="X1323" i="1"/>
  <c r="X991" i="1"/>
  <c r="X1268" i="1"/>
  <c r="X37" i="1"/>
  <c r="X691" i="1"/>
  <c r="X530" i="1"/>
  <c r="X1085" i="1"/>
  <c r="X1233" i="1"/>
  <c r="X672" i="1"/>
  <c r="X144" i="1"/>
  <c r="X797" i="1"/>
  <c r="X1026" i="1"/>
  <c r="X1169" i="1"/>
  <c r="X1153" i="1"/>
  <c r="X50" i="1"/>
  <c r="X955" i="1"/>
  <c r="X523" i="1"/>
  <c r="X1288" i="1"/>
  <c r="X1271" i="1"/>
  <c r="X1277" i="1"/>
  <c r="X731" i="1"/>
  <c r="X1451" i="1"/>
  <c r="X818" i="1"/>
  <c r="X220" i="1"/>
  <c r="X462" i="1"/>
  <c r="X631" i="1"/>
  <c r="X59" i="1"/>
  <c r="X897" i="1"/>
  <c r="X1454" i="1"/>
  <c r="X501" i="1"/>
  <c r="X306" i="1"/>
  <c r="X318" i="1"/>
  <c r="X507" i="1"/>
  <c r="X1229" i="1"/>
  <c r="X799" i="1"/>
  <c r="X1049" i="1"/>
  <c r="X1221" i="1"/>
  <c r="X1330" i="1"/>
  <c r="X758" i="1"/>
  <c r="X793" i="1"/>
  <c r="X1044" i="1"/>
  <c r="X655" i="1"/>
  <c r="X216" i="1"/>
  <c r="X109" i="1"/>
  <c r="X1441" i="1"/>
  <c r="X1396" i="1"/>
  <c r="X162" i="1"/>
  <c r="X977" i="1"/>
  <c r="X502" i="1"/>
  <c r="X1218" i="1"/>
  <c r="X783" i="1"/>
  <c r="X531" i="1"/>
  <c r="X157" i="1"/>
  <c r="X694" i="1"/>
  <c r="X312" i="1"/>
  <c r="X1005" i="1"/>
  <c r="X1264" i="1"/>
  <c r="X916" i="1"/>
  <c r="X519" i="1"/>
  <c r="X413" i="1"/>
  <c r="X643" i="1"/>
  <c r="X1410" i="1"/>
  <c r="X1198" i="1"/>
  <c r="X402" i="1"/>
  <c r="X282" i="1"/>
  <c r="X617" i="1"/>
  <c r="X875" i="1"/>
  <c r="X1131" i="1"/>
  <c r="X673" i="1"/>
  <c r="X322" i="1"/>
  <c r="X1022" i="1"/>
  <c r="X1119" i="1"/>
  <c r="X987" i="1"/>
  <c r="X1272" i="1"/>
  <c r="X1418" i="1"/>
  <c r="X1149" i="1"/>
  <c r="X183" i="1"/>
  <c r="X979" i="1"/>
  <c r="X404" i="1"/>
  <c r="X1435" i="1"/>
  <c r="X269" i="1"/>
  <c r="X1483" i="1"/>
  <c r="X1019" i="1"/>
  <c r="X681" i="1"/>
  <c r="X718" i="1"/>
  <c r="X645" i="1"/>
  <c r="X515" i="1"/>
  <c r="X17" i="1"/>
  <c r="X65" i="1"/>
  <c r="X1367" i="1"/>
  <c r="X662" i="1"/>
  <c r="X1449" i="1"/>
  <c r="X426" i="1"/>
  <c r="X228" i="1"/>
  <c r="X638" i="1"/>
  <c r="X1412" i="1"/>
  <c r="X744" i="1"/>
  <c r="X940" i="1"/>
  <c r="X903" i="1"/>
  <c r="X852" i="1"/>
  <c r="X815" i="1"/>
  <c r="X608" i="1"/>
  <c r="X1070" i="1"/>
  <c r="X776" i="1"/>
  <c r="X262" i="1"/>
  <c r="X684" i="1"/>
  <c r="X860" i="1"/>
  <c r="X132" i="1"/>
  <c r="X140" i="1"/>
  <c r="X823" i="1"/>
  <c r="X151" i="1"/>
  <c r="X272" i="1"/>
  <c r="X489" i="1"/>
  <c r="X313" i="1"/>
  <c r="X229" i="1"/>
  <c r="X351" i="1"/>
  <c r="X145" i="1"/>
  <c r="X1254" i="1"/>
  <c r="X1136" i="1"/>
  <c r="X292" i="1"/>
  <c r="X44" i="1"/>
  <c r="X866" i="1"/>
  <c r="X1365" i="1"/>
  <c r="X1185" i="1"/>
  <c r="X909" i="1"/>
  <c r="X1170" i="1"/>
  <c r="X481" i="1"/>
  <c r="X450" i="1"/>
  <c r="X128" i="1"/>
  <c r="X332" i="1"/>
  <c r="X310" i="1"/>
  <c r="X946" i="1"/>
  <c r="X917" i="1"/>
  <c r="X642" i="1"/>
  <c r="X188" i="1"/>
  <c r="X1234" i="1"/>
  <c r="X974" i="1"/>
  <c r="X397" i="1"/>
  <c r="X410" i="1"/>
  <c r="X1423" i="1"/>
  <c r="X487" i="1"/>
  <c r="X846" i="1"/>
  <c r="X57" i="1"/>
  <c r="X207" i="1"/>
  <c r="X240" i="1"/>
  <c r="X60" i="1"/>
  <c r="X571" i="1"/>
  <c r="X333" i="1"/>
  <c r="X841" i="1"/>
  <c r="X1042" i="1"/>
  <c r="X1074" i="1"/>
  <c r="X646" i="1"/>
  <c r="X18" i="1"/>
  <c r="X464" i="1"/>
  <c r="X1321" i="1"/>
  <c r="X1139" i="1"/>
  <c r="X372" i="1"/>
  <c r="X19" i="1"/>
  <c r="X1413" i="1"/>
  <c r="X751" i="1"/>
  <c r="X1406" i="1"/>
  <c r="X233" i="1"/>
  <c r="X520" i="1"/>
  <c r="X730" i="1"/>
  <c r="X1014" i="1"/>
  <c r="X165" i="1"/>
  <c r="X872" i="1"/>
  <c r="X1137" i="1"/>
  <c r="X1024" i="1"/>
  <c r="X405" i="1"/>
  <c r="X51" i="1"/>
  <c r="X847" i="1"/>
  <c r="X1108" i="1"/>
  <c r="X370" i="1"/>
  <c r="X970" i="1"/>
  <c r="X241" i="1"/>
  <c r="X197" i="1"/>
  <c r="X234" i="1"/>
  <c r="X1258" i="1"/>
  <c r="X384" i="1"/>
  <c r="X707" i="1"/>
  <c r="X639" i="1"/>
  <c r="X950" i="1"/>
  <c r="X898" i="1"/>
  <c r="X969" i="1"/>
  <c r="X286" i="1"/>
  <c r="X569" i="1"/>
  <c r="X376" i="1"/>
  <c r="X1064" i="1"/>
  <c r="X1088" i="1"/>
  <c r="X546" i="1"/>
  <c r="X726" i="1"/>
  <c r="X1066" i="1"/>
  <c r="X1480" i="1"/>
  <c r="X133" i="1"/>
  <c r="X35" i="1"/>
  <c r="X308" i="1"/>
  <c r="X1312" i="1"/>
  <c r="X1244" i="1"/>
  <c r="X771" i="1"/>
  <c r="X1462" i="1"/>
  <c r="X1390" i="1"/>
  <c r="X411" i="1"/>
  <c r="X448" i="1"/>
  <c r="X813" i="1"/>
  <c r="X1370" i="1"/>
  <c r="X1097" i="1"/>
  <c r="X924" i="1"/>
  <c r="X232" i="1"/>
  <c r="X475" i="1"/>
  <c r="X1432" i="1"/>
  <c r="X692" i="1"/>
  <c r="X329" i="1"/>
  <c r="X1246" i="1"/>
  <c r="X32" i="1"/>
  <c r="X435" i="1"/>
  <c r="X1255" i="1"/>
  <c r="X457" i="1"/>
  <c r="X360" i="1"/>
  <c r="X378" i="1"/>
  <c r="X895" i="1"/>
  <c r="X1199" i="1"/>
  <c r="X545" i="1"/>
  <c r="X104" i="1"/>
  <c r="X1248" i="1"/>
  <c r="X274" i="1"/>
  <c r="X686" i="1"/>
  <c r="X1500" i="1"/>
  <c r="X968" i="1"/>
  <c r="X610" i="1"/>
  <c r="X948" i="1"/>
  <c r="X1028" i="1"/>
  <c r="X606" i="1"/>
  <c r="X154" i="1"/>
  <c r="X470" i="1"/>
  <c r="X479" i="1"/>
  <c r="X146" i="1"/>
  <c r="X951" i="1"/>
  <c r="X193" i="1"/>
  <c r="X695" i="1"/>
  <c r="X81" i="1"/>
  <c r="X199" i="1"/>
  <c r="X693" i="1"/>
  <c r="X988" i="1"/>
  <c r="X1161" i="1"/>
  <c r="X657" i="1"/>
  <c r="X414" i="1"/>
  <c r="X364" i="1"/>
  <c r="X120" i="1"/>
  <c r="X155" i="1"/>
  <c r="X1262" i="1"/>
  <c r="X595" i="1"/>
  <c r="X27" i="1"/>
  <c r="X589" i="1"/>
  <c r="X387" i="1"/>
  <c r="X1428" i="1"/>
  <c r="X580" i="1"/>
  <c r="X1030" i="1"/>
  <c r="X121" i="1"/>
  <c r="X747" i="1"/>
  <c r="X38" i="1"/>
  <c r="X899" i="1"/>
  <c r="X454" i="1"/>
  <c r="X425" i="1"/>
  <c r="X429" i="1"/>
  <c r="X498" i="1"/>
  <c r="X868" i="1"/>
  <c r="X158" i="1"/>
  <c r="X1029" i="1"/>
  <c r="X135" i="1"/>
  <c r="X1315" i="1"/>
  <c r="X1144" i="1"/>
  <c r="X1174" i="1"/>
  <c r="X1191" i="1"/>
  <c r="X48" i="1"/>
  <c r="X943" i="1"/>
  <c r="X661" i="1"/>
  <c r="X76" i="1"/>
  <c r="X857" i="1"/>
  <c r="X842" i="1"/>
  <c r="X526" i="1"/>
  <c r="X748" i="1"/>
  <c r="X61" i="1"/>
  <c r="X1109" i="1"/>
  <c r="X884" i="1"/>
  <c r="X346" i="1"/>
  <c r="X676" i="1"/>
  <c r="X1116" i="1"/>
  <c r="X326" i="1"/>
  <c r="X178" i="1"/>
  <c r="X55" i="1"/>
  <c r="X885" i="1"/>
  <c r="X467" i="1"/>
  <c r="X891" i="1"/>
  <c r="X892" i="1"/>
  <c r="X336" i="1"/>
  <c r="X1284" i="1"/>
  <c r="X93" i="1"/>
  <c r="X24" i="1"/>
  <c r="X762" i="1"/>
  <c r="X702" i="1"/>
  <c r="X1032" i="1"/>
  <c r="X455" i="1"/>
  <c r="X167" i="1"/>
  <c r="X670" i="1"/>
  <c r="X52" i="1"/>
  <c r="X221" i="1"/>
  <c r="X597" i="1"/>
  <c r="X838" i="1"/>
  <c r="X1442" i="1"/>
  <c r="X1443" i="1"/>
  <c r="X114" i="1"/>
  <c r="X1063" i="1"/>
  <c r="X1331" i="1"/>
  <c r="X1008" i="1"/>
  <c r="X1433" i="1"/>
  <c r="X905" i="1"/>
  <c r="X1219" i="1"/>
  <c r="X527" i="1"/>
  <c r="X828" i="1"/>
  <c r="X33" i="1"/>
  <c r="X1398" i="1"/>
  <c r="X1171" i="1"/>
  <c r="X671" i="1"/>
  <c r="X575" i="1"/>
  <c r="X116" i="1"/>
  <c r="X998" i="1"/>
  <c r="X586" i="1"/>
  <c r="X1245" i="1"/>
  <c r="X1289" i="1"/>
  <c r="X703" i="1"/>
  <c r="X888" i="1"/>
  <c r="X1172" i="1"/>
  <c r="X719" i="1"/>
  <c r="X1340" i="1"/>
  <c r="X1371" i="1"/>
  <c r="X789" i="1"/>
  <c r="X1256" i="1"/>
  <c r="X1265" i="1"/>
  <c r="X417" i="1"/>
  <c r="X648" i="1"/>
  <c r="X1110" i="1"/>
  <c r="X1162" i="1"/>
  <c r="X408" i="1"/>
  <c r="X344" i="1"/>
  <c r="X9" i="1"/>
  <c r="X1397" i="1"/>
  <c r="X567" i="1"/>
  <c r="X992" i="1"/>
  <c r="X745" i="1"/>
  <c r="X334" i="1"/>
  <c r="X505" i="1"/>
  <c r="X1382" i="1"/>
  <c r="X366" i="1"/>
  <c r="X1132" i="1"/>
  <c r="X1407" i="1"/>
  <c r="X1303" i="1"/>
  <c r="X1457" i="1"/>
  <c r="X1436" i="1"/>
  <c r="X72" i="1"/>
  <c r="X1388" i="1"/>
  <c r="X984" i="1"/>
  <c r="X1079" i="1"/>
  <c r="X1117" i="1"/>
  <c r="X169" i="1"/>
  <c r="X602" i="1"/>
  <c r="X1431" i="1"/>
  <c r="X930" i="1"/>
  <c r="X1158" i="1"/>
  <c r="X1212" i="1"/>
  <c r="X729" i="1"/>
  <c r="X1290" i="1"/>
  <c r="X472" i="1"/>
  <c r="X1003" i="1"/>
  <c r="X444" i="1"/>
  <c r="X1163" i="1"/>
  <c r="X623" i="1"/>
  <c r="X260" i="1"/>
  <c r="X298" i="1"/>
  <c r="X1327" i="1"/>
  <c r="X1243" i="1"/>
  <c r="X468" i="1"/>
  <c r="X587" i="1"/>
  <c r="X1299" i="1"/>
  <c r="X301" i="1"/>
  <c r="X508" i="1"/>
  <c r="X658" i="1"/>
  <c r="X1366" i="1"/>
  <c r="X421" i="1"/>
  <c r="X136" i="1"/>
  <c r="X1164" i="1"/>
  <c r="X521" i="1"/>
  <c r="X1426" i="1"/>
  <c r="X1359" i="1"/>
  <c r="X650" i="1"/>
  <c r="X1424" i="1"/>
  <c r="X26" i="1"/>
  <c r="X668" i="1"/>
  <c r="X458" i="1"/>
  <c r="X1002" i="1"/>
  <c r="X211" i="1"/>
  <c r="X555" i="1"/>
  <c r="X1305" i="1"/>
  <c r="X732" i="1"/>
  <c r="X934" i="1"/>
  <c r="X906" i="1"/>
  <c r="X893" i="1"/>
  <c r="X714" i="1"/>
  <c r="X572" i="1"/>
  <c r="X1122" i="1"/>
  <c r="X418" i="1"/>
  <c r="X593" i="1"/>
  <c r="X347" i="1"/>
  <c r="X1249" i="1"/>
  <c r="X266" i="1"/>
  <c r="X649" i="1"/>
  <c r="X711" i="1"/>
  <c r="X647" i="1"/>
  <c r="X160" i="1"/>
  <c r="X374" i="1"/>
  <c r="X423" i="1"/>
  <c r="X640" i="1"/>
  <c r="X720" i="1"/>
  <c r="X941" i="1"/>
  <c r="X1402" i="1"/>
  <c r="X73" i="1"/>
  <c r="X244" i="1"/>
  <c r="X915" i="1"/>
  <c r="X1145" i="1"/>
  <c r="X1020" i="1"/>
  <c r="X1062" i="1"/>
  <c r="X1175" i="1"/>
  <c r="X512" i="1"/>
  <c r="X759" i="1"/>
  <c r="X733" i="1"/>
  <c r="X1111" i="1"/>
  <c r="X1176" i="1"/>
  <c r="X180" i="1"/>
  <c r="X653" i="1"/>
  <c r="X251" i="1"/>
  <c r="X385" i="1"/>
  <c r="X1124" i="1"/>
  <c r="X548" i="1"/>
  <c r="X222" i="1"/>
  <c r="X1389" i="1"/>
  <c r="X190" i="1"/>
  <c r="X34" i="1"/>
  <c r="X1419" i="1"/>
  <c r="X1154" i="1"/>
  <c r="X377" i="1"/>
  <c r="X1319" i="1"/>
  <c r="X613" i="1"/>
  <c r="X824" i="1"/>
  <c r="X1333" i="1"/>
  <c r="X1328" i="1"/>
  <c r="X965" i="1"/>
  <c r="X829" i="1"/>
  <c r="X161" i="1"/>
  <c r="X810" i="1"/>
  <c r="X105" i="1"/>
  <c r="X123" i="1"/>
  <c r="X1377" i="1"/>
  <c r="X839" i="1"/>
  <c r="X985" i="1"/>
  <c r="X1009" i="1"/>
  <c r="X1186" i="1"/>
  <c r="X5" i="1"/>
  <c r="X205" i="1"/>
  <c r="X309" i="1"/>
  <c r="X1279" i="1"/>
  <c r="X1012" i="1"/>
  <c r="X1488" i="1"/>
  <c r="X1203" i="1"/>
  <c r="X1232" i="1"/>
  <c r="X504" i="1"/>
  <c r="X802" i="1"/>
  <c r="X437" i="1"/>
  <c r="X1357" i="1"/>
  <c r="X427" i="1"/>
  <c r="X879" i="1"/>
  <c r="X166" i="1"/>
  <c r="X224" i="1"/>
  <c r="X1408" i="1"/>
  <c r="X1329" i="1"/>
  <c r="X873" i="1"/>
  <c r="X1495" i="1"/>
  <c r="X739" i="1"/>
  <c r="X835" i="1"/>
  <c r="X159" i="1"/>
  <c r="X1335" i="1"/>
  <c r="X380" i="1"/>
  <c r="X763" i="1"/>
  <c r="X1420" i="1"/>
  <c r="X553" i="1"/>
  <c r="X30" i="1"/>
  <c r="X217" i="1"/>
  <c r="X867" i="1"/>
  <c r="X1344" i="1"/>
  <c r="X184" i="1"/>
  <c r="X68" i="1"/>
  <c r="X1207" i="1"/>
  <c r="X304" i="1"/>
  <c r="X342" i="1"/>
  <c r="X186" i="1"/>
  <c r="X1035" i="1"/>
  <c r="X632" i="1"/>
  <c r="X1140" i="1"/>
  <c r="X1061" i="1"/>
  <c r="X510" i="1"/>
  <c r="X735" i="1"/>
  <c r="X78" i="1"/>
  <c r="X440" i="1"/>
  <c r="X290" i="1"/>
  <c r="X1353" i="1"/>
  <c r="X1378" i="1"/>
  <c r="X901" i="1"/>
  <c r="X1489" i="1"/>
  <c r="X844" i="1"/>
  <c r="X541" i="1"/>
  <c r="X926" i="1"/>
  <c r="X173" i="1"/>
  <c r="X1142" i="1"/>
  <c r="X949" i="1"/>
  <c r="X1000" i="1"/>
  <c r="X459" i="1"/>
  <c r="X1445" i="1"/>
  <c r="X4" i="1"/>
  <c r="X471" i="1"/>
  <c r="X1391" i="1"/>
  <c r="X736" i="1"/>
  <c r="X1226" i="1"/>
  <c r="X1337" i="1"/>
  <c r="X1204" i="1"/>
  <c r="X808" i="1"/>
  <c r="X406" i="1"/>
  <c r="X559" i="1"/>
  <c r="X611" i="1"/>
  <c r="X1147" i="1"/>
  <c r="X558" i="1"/>
  <c r="X1425" i="1"/>
  <c r="X296" i="1"/>
  <c r="X1501" i="1"/>
  <c r="X1310" i="1"/>
  <c r="X185" i="1"/>
  <c r="X994" i="1"/>
  <c r="X516" i="1"/>
  <c r="X687" i="1"/>
  <c r="X218" i="1"/>
  <c r="X995" i="1"/>
  <c r="X963" i="1"/>
  <c r="X1452" i="1"/>
  <c r="X381" i="1"/>
  <c r="X624" i="1"/>
  <c r="X129" i="1"/>
  <c r="X1429" i="1"/>
  <c r="X236" i="1"/>
  <c r="X855" i="1"/>
  <c r="X1220" i="1"/>
  <c r="X1114" i="1"/>
  <c r="X460" i="1"/>
  <c r="X925" i="1"/>
  <c r="X889" i="1"/>
  <c r="X1013" i="1"/>
  <c r="X1192" i="1"/>
  <c r="X1263" i="1"/>
  <c r="X603" i="1"/>
  <c r="X933" i="1"/>
  <c r="X1123" i="1"/>
  <c r="X1414" i="1"/>
  <c r="X89" i="1"/>
  <c r="E2" i="5" l="1"/>
  <c r="B2" i="5"/>
  <c r="C2" i="5"/>
  <c r="K1502" i="1"/>
  <c r="L174" i="1"/>
  <c r="L299" i="1"/>
  <c r="N299" i="1" s="1"/>
  <c r="L1379" i="1"/>
  <c r="N1379" i="1" s="1"/>
  <c r="L1010" i="1"/>
  <c r="N1010" i="1" s="1"/>
  <c r="L993" i="1"/>
  <c r="L1372" i="1"/>
  <c r="L91" i="1"/>
  <c r="N91" i="1" s="1"/>
  <c r="L1399" i="1"/>
  <c r="N1399" i="1" s="1"/>
  <c r="L1138" i="1"/>
  <c r="N1138" i="1" s="1"/>
  <c r="L722" i="1"/>
  <c r="N722" i="1" s="1"/>
  <c r="N174" i="1"/>
  <c r="N993" i="1"/>
  <c r="N1372" i="1"/>
  <c r="L399" i="1"/>
  <c r="N399" i="1" s="1"/>
  <c r="L831" i="1"/>
  <c r="N831" i="1" s="1"/>
  <c r="L63" i="1"/>
  <c r="N63" i="1" s="1"/>
  <c r="L497" i="1"/>
  <c r="N497" i="1" s="1"/>
  <c r="L717" i="1"/>
  <c r="N717" i="1" s="1"/>
  <c r="L1073" i="1"/>
  <c r="N1073" i="1" s="1"/>
  <c r="L490" i="1"/>
  <c r="N490" i="1" s="1"/>
  <c r="L538" i="1"/>
  <c r="N538" i="1" s="1"/>
  <c r="L1296" i="1"/>
  <c r="N1296" i="1" s="1"/>
  <c r="L1384" i="1"/>
  <c r="N1384" i="1" s="1"/>
  <c r="L1209" i="1"/>
  <c r="N1209" i="1" s="1"/>
  <c r="L764" i="1"/>
  <c r="N764" i="1" s="1"/>
  <c r="L1213" i="1"/>
  <c r="N1213" i="1" s="1"/>
  <c r="L1295" i="1"/>
  <c r="N1295" i="1" s="1"/>
  <c r="L825" i="1"/>
  <c r="N825" i="1" s="1"/>
  <c r="L45" i="1"/>
  <c r="N45" i="1" s="1"/>
  <c r="L391" i="1"/>
  <c r="N391" i="1" s="1"/>
  <c r="L1105" i="1"/>
  <c r="N1105" i="1" s="1"/>
  <c r="L85" i="1"/>
  <c r="N85" i="1" s="1"/>
  <c r="L1455" i="1"/>
  <c r="N1455" i="1" s="1"/>
  <c r="L1316" i="1"/>
  <c r="N1316" i="1" s="1"/>
  <c r="L1201" i="1"/>
  <c r="N1201" i="1" s="1"/>
  <c r="L532" i="1"/>
  <c r="N532" i="1" s="1"/>
  <c r="L1253" i="1"/>
  <c r="N1253" i="1" s="1"/>
  <c r="L734" i="1"/>
  <c r="N734" i="1" s="1"/>
  <c r="L147" i="1"/>
  <c r="N147" i="1" s="1"/>
  <c r="L674" i="1"/>
  <c r="N674" i="1" s="1"/>
  <c r="L830" i="1"/>
  <c r="N830" i="1" s="1"/>
  <c r="L944" i="1"/>
  <c r="N944" i="1" s="1"/>
  <c r="L270" i="1"/>
  <c r="N270" i="1" s="1"/>
  <c r="L194" i="1"/>
  <c r="N194" i="1" s="1"/>
  <c r="L368" i="1"/>
  <c r="N368" i="1" s="1"/>
  <c r="L170" i="1"/>
  <c r="N170" i="1" s="1"/>
  <c r="L1195" i="1"/>
  <c r="N1195" i="1" s="1"/>
  <c r="L528" i="1"/>
  <c r="N528" i="1" s="1"/>
  <c r="L317" i="1"/>
  <c r="N317" i="1" s="1"/>
  <c r="L1348" i="1"/>
  <c r="N1348" i="1" s="1"/>
  <c r="L904" i="1"/>
  <c r="N904" i="1" s="1"/>
  <c r="L238" i="1"/>
  <c r="N238" i="1" s="1"/>
  <c r="L1250" i="1"/>
  <c r="N1250" i="1" s="1"/>
  <c r="L7" i="1"/>
  <c r="N7" i="1" s="1"/>
  <c r="L971" i="1"/>
  <c r="N971" i="1" s="1"/>
  <c r="L679" i="1"/>
  <c r="N679" i="1" s="1"/>
  <c r="L1080" i="1"/>
  <c r="N1080" i="1" s="1"/>
  <c r="L1205" i="1"/>
  <c r="N1205" i="1" s="1"/>
  <c r="L1150" i="1"/>
  <c r="N1150" i="1" s="1"/>
  <c r="L1259" i="1"/>
  <c r="N1259" i="1" s="1"/>
  <c r="L249" i="1"/>
  <c r="N249" i="1" s="1"/>
  <c r="L153" i="1"/>
  <c r="N153" i="1" s="1"/>
  <c r="L1427" i="1"/>
  <c r="N1427" i="1" s="1"/>
  <c r="L936" i="1"/>
  <c r="N936" i="1" s="1"/>
  <c r="L618" i="1"/>
  <c r="N618" i="1" s="1"/>
  <c r="L540" i="1"/>
  <c r="N540" i="1" s="1"/>
  <c r="L628" i="1"/>
  <c r="N628" i="1" s="1"/>
  <c r="L910" i="1"/>
  <c r="N910" i="1" s="1"/>
  <c r="L1467" i="1"/>
  <c r="N1467" i="1" s="1"/>
  <c r="L975" i="1"/>
  <c r="N975" i="1" s="1"/>
  <c r="L820" i="1"/>
  <c r="N820" i="1" s="1"/>
  <c r="L1421" i="1"/>
  <c r="N1421" i="1" s="1"/>
  <c r="L152" i="1"/>
  <c r="N152" i="1" s="1"/>
  <c r="L1447" i="1"/>
  <c r="N1447" i="1" s="1"/>
  <c r="L245" i="1"/>
  <c r="N245" i="1" s="1"/>
  <c r="L557" i="1"/>
  <c r="N557" i="1" s="1"/>
  <c r="L607" i="1"/>
  <c r="N607" i="1" s="1"/>
  <c r="L689" i="1"/>
  <c r="N689" i="1" s="1"/>
  <c r="L340" i="1"/>
  <c r="N340" i="1" s="1"/>
  <c r="L1325" i="1"/>
  <c r="N1325" i="1" s="1"/>
  <c r="L49" i="1"/>
  <c r="N49" i="1" s="1"/>
  <c r="L765" i="1"/>
  <c r="N765" i="1" s="1"/>
  <c r="L130" i="1"/>
  <c r="N130" i="1" s="1"/>
  <c r="L1230" i="1"/>
  <c r="N1230" i="1" s="1"/>
  <c r="L328" i="1"/>
  <c r="N328" i="1" s="1"/>
  <c r="L663" i="1"/>
  <c r="N663" i="1" s="1"/>
  <c r="L1409" i="1"/>
  <c r="N1409" i="1" s="1"/>
  <c r="L1125" i="1"/>
  <c r="N1125" i="1" s="1"/>
  <c r="L1478" i="1"/>
  <c r="N1478" i="1" s="1"/>
  <c r="L667" i="1"/>
  <c r="N667" i="1" s="1"/>
  <c r="L537" i="1"/>
  <c r="N537" i="1" s="1"/>
  <c r="L1127" i="1"/>
  <c r="N1127" i="1" s="1"/>
  <c r="L754" i="1"/>
  <c r="N754" i="1" s="1"/>
  <c r="L20" i="1"/>
  <c r="N20" i="1" s="1"/>
  <c r="L213" i="1"/>
  <c r="N213" i="1" s="1"/>
  <c r="L1123" i="1"/>
  <c r="N1123" i="1" s="1"/>
  <c r="L1192" i="1"/>
  <c r="N1192" i="1" s="1"/>
  <c r="L460" i="1"/>
  <c r="N460" i="1" s="1"/>
  <c r="L236" i="1"/>
  <c r="N236" i="1" s="1"/>
  <c r="L381" i="1"/>
  <c r="N381" i="1" s="1"/>
  <c r="L218" i="1"/>
  <c r="N218" i="1" s="1"/>
  <c r="L185" i="1"/>
  <c r="N185" i="1" s="1"/>
  <c r="L1425" i="1"/>
  <c r="N1425" i="1" s="1"/>
  <c r="L559" i="1"/>
  <c r="N559" i="1" s="1"/>
  <c r="L1337" i="1"/>
  <c r="N1337" i="1" s="1"/>
  <c r="L471" i="1"/>
  <c r="N471" i="1" s="1"/>
  <c r="L1000" i="1"/>
  <c r="N1000" i="1" s="1"/>
  <c r="L926" i="1"/>
  <c r="N926" i="1" s="1"/>
  <c r="L901" i="1"/>
  <c r="N901" i="1" s="1"/>
  <c r="L440" i="1"/>
  <c r="N440" i="1" s="1"/>
  <c r="L1061" i="1"/>
  <c r="N1061" i="1" s="1"/>
  <c r="L186" i="1"/>
  <c r="N186" i="1" s="1"/>
  <c r="L68" i="1"/>
  <c r="N68" i="1" s="1"/>
  <c r="L217" i="1"/>
  <c r="N217" i="1" s="1"/>
  <c r="L763" i="1"/>
  <c r="N763" i="1" s="1"/>
  <c r="L835" i="1"/>
  <c r="N835" i="1" s="1"/>
  <c r="L1329" i="1"/>
  <c r="N1329" i="1" s="1"/>
  <c r="L879" i="1"/>
  <c r="N879" i="1" s="1"/>
  <c r="L802" i="1"/>
  <c r="N802" i="1" s="1"/>
  <c r="L1488" i="1"/>
  <c r="N1488" i="1" s="1"/>
  <c r="L205" i="1"/>
  <c r="N205" i="1" s="1"/>
  <c r="L985" i="1"/>
  <c r="N985" i="1" s="1"/>
  <c r="L105" i="1"/>
  <c r="N105" i="1" s="1"/>
  <c r="L965" i="1"/>
  <c r="N965" i="1" s="1"/>
  <c r="L613" i="1"/>
  <c r="N613" i="1" s="1"/>
  <c r="L1419" i="1"/>
  <c r="N1419" i="1" s="1"/>
  <c r="L222" i="1"/>
  <c r="N222" i="1" s="1"/>
  <c r="L251" i="1"/>
  <c r="N251" i="1" s="1"/>
  <c r="L1111" i="1"/>
  <c r="N1111" i="1" s="1"/>
  <c r="L1175" i="1"/>
  <c r="N1175" i="1" s="1"/>
  <c r="L915" i="1"/>
  <c r="N915" i="1" s="1"/>
  <c r="L941" i="1"/>
  <c r="N941" i="1" s="1"/>
  <c r="L374" i="1"/>
  <c r="N374" i="1" s="1"/>
  <c r="L649" i="1"/>
  <c r="N649" i="1" s="1"/>
  <c r="L593" i="1"/>
  <c r="N593" i="1" s="1"/>
  <c r="L714" i="1"/>
  <c r="N714" i="1" s="1"/>
  <c r="L732" i="1"/>
  <c r="N732" i="1" s="1"/>
  <c r="L1002" i="1"/>
  <c r="N1002" i="1" s="1"/>
  <c r="L1424" i="1"/>
  <c r="N1424" i="1" s="1"/>
  <c r="L521" i="1"/>
  <c r="N521" i="1" s="1"/>
  <c r="L1366" i="1"/>
  <c r="N1366" i="1" s="1"/>
  <c r="L1299" i="1"/>
  <c r="N1299" i="1" s="1"/>
  <c r="L1327" i="1"/>
  <c r="N1327" i="1" s="1"/>
  <c r="L1163" i="1"/>
  <c r="N1163" i="1" s="1"/>
  <c r="L1290" i="1"/>
  <c r="N1290" i="1" s="1"/>
  <c r="L930" i="1"/>
  <c r="N930" i="1" s="1"/>
  <c r="L1117" i="1"/>
  <c r="N1117" i="1" s="1"/>
  <c r="L72" i="1"/>
  <c r="N72" i="1" s="1"/>
  <c r="L1407" i="1"/>
  <c r="N1407" i="1" s="1"/>
  <c r="L505" i="1"/>
  <c r="N505" i="1" s="1"/>
  <c r="L567" i="1"/>
  <c r="N567" i="1" s="1"/>
  <c r="L408" i="1"/>
  <c r="N408" i="1" s="1"/>
  <c r="L417" i="1"/>
  <c r="N417" i="1" s="1"/>
  <c r="L1371" i="1"/>
  <c r="N1371" i="1" s="1"/>
  <c r="L888" i="1"/>
  <c r="N888" i="1" s="1"/>
  <c r="L586" i="1"/>
  <c r="N586" i="1" s="1"/>
  <c r="L671" i="1"/>
  <c r="N671" i="1" s="1"/>
  <c r="L828" i="1"/>
  <c r="N828" i="1" s="1"/>
  <c r="L1433" i="1"/>
  <c r="N1433" i="1" s="1"/>
  <c r="L114" i="1"/>
  <c r="N114" i="1" s="1"/>
  <c r="L597" i="1"/>
  <c r="N597" i="1" s="1"/>
  <c r="L167" i="1"/>
  <c r="N167" i="1" s="1"/>
  <c r="L762" i="1"/>
  <c r="N762" i="1" s="1"/>
  <c r="L336" i="1"/>
  <c r="N336" i="1" s="1"/>
  <c r="L885" i="1"/>
  <c r="N885" i="1" s="1"/>
  <c r="L1116" i="1"/>
  <c r="N1116" i="1" s="1"/>
  <c r="L1109" i="1"/>
  <c r="N1109" i="1" s="1"/>
  <c r="L842" i="1"/>
  <c r="N842" i="1" s="1"/>
  <c r="L943" i="1"/>
  <c r="N943" i="1" s="1"/>
  <c r="L1144" i="1"/>
  <c r="N1144" i="1" s="1"/>
  <c r="L158" i="1"/>
  <c r="N158" i="1" s="1"/>
  <c r="L425" i="1"/>
  <c r="N425" i="1" s="1"/>
  <c r="L747" i="1"/>
  <c r="N747" i="1" s="1"/>
  <c r="L1428" i="1"/>
  <c r="N1428" i="1" s="1"/>
  <c r="L595" i="1"/>
  <c r="N595" i="1" s="1"/>
  <c r="L364" i="1"/>
  <c r="N364" i="1" s="1"/>
  <c r="L988" i="1"/>
  <c r="N988" i="1" s="1"/>
  <c r="L695" i="1"/>
  <c r="N695" i="1" s="1"/>
  <c r="L479" i="1"/>
  <c r="N479" i="1" s="1"/>
  <c r="L1028" i="1"/>
  <c r="N1028" i="1" s="1"/>
  <c r="L1500" i="1"/>
  <c r="N1500" i="1" s="1"/>
  <c r="L104" i="1"/>
  <c r="N104" i="1" s="1"/>
  <c r="L378" i="1"/>
  <c r="N378" i="1" s="1"/>
  <c r="L435" i="1"/>
  <c r="N435" i="1" s="1"/>
  <c r="L692" i="1"/>
  <c r="N692" i="1" s="1"/>
  <c r="L924" i="1"/>
  <c r="N924" i="1" s="1"/>
  <c r="L448" i="1"/>
  <c r="N448" i="1" s="1"/>
  <c r="L771" i="1"/>
  <c r="N771" i="1" s="1"/>
  <c r="L35" i="1"/>
  <c r="N35" i="1" s="1"/>
  <c r="L726" i="1"/>
  <c r="N726" i="1" s="1"/>
  <c r="L376" i="1"/>
  <c r="N376" i="1" s="1"/>
  <c r="L898" i="1"/>
  <c r="N898" i="1" s="1"/>
  <c r="L384" i="1"/>
  <c r="N384" i="1" s="1"/>
  <c r="L241" i="1"/>
  <c r="N241" i="1" s="1"/>
  <c r="L847" i="1"/>
  <c r="N847" i="1" s="1"/>
  <c r="L1137" i="1"/>
  <c r="N1137" i="1" s="1"/>
  <c r="L730" i="1"/>
  <c r="N730" i="1" s="1"/>
  <c r="L751" i="1"/>
  <c r="N751" i="1" s="1"/>
  <c r="L1139" i="1"/>
  <c r="N1139" i="1" s="1"/>
  <c r="L646" i="1"/>
  <c r="N646" i="1" s="1"/>
  <c r="L333" i="1"/>
  <c r="N333" i="1" s="1"/>
  <c r="L207" i="1"/>
  <c r="N207" i="1" s="1"/>
  <c r="L1423" i="1"/>
  <c r="N1423" i="1" s="1"/>
  <c r="L1234" i="1"/>
  <c r="N1234" i="1" s="1"/>
  <c r="L946" i="1"/>
  <c r="N946" i="1" s="1"/>
  <c r="L450" i="1"/>
  <c r="N450" i="1" s="1"/>
  <c r="L1185" i="1"/>
  <c r="N1185" i="1" s="1"/>
  <c r="L292" i="1"/>
  <c r="N292" i="1" s="1"/>
  <c r="L351" i="1"/>
  <c r="N351" i="1" s="1"/>
  <c r="L272" i="1"/>
  <c r="N272" i="1" s="1"/>
  <c r="L132" i="1"/>
  <c r="N132" i="1" s="1"/>
  <c r="L776" i="1"/>
  <c r="N776" i="1" s="1"/>
  <c r="L852" i="1"/>
  <c r="N852" i="1" s="1"/>
  <c r="L1412" i="1"/>
  <c r="N1412" i="1" s="1"/>
  <c r="L1449" i="1"/>
  <c r="N1449" i="1" s="1"/>
  <c r="L17" i="1"/>
  <c r="N17" i="1" s="1"/>
  <c r="L681" i="1"/>
  <c r="N681" i="1" s="1"/>
  <c r="L1435" i="1"/>
  <c r="N1435" i="1" s="1"/>
  <c r="L1149" i="1"/>
  <c r="N1149" i="1" s="1"/>
  <c r="L1119" i="1"/>
  <c r="N1119" i="1" s="1"/>
  <c r="L1131" i="1"/>
  <c r="N1131" i="1" s="1"/>
  <c r="L402" i="1"/>
  <c r="N402" i="1" s="1"/>
  <c r="L413" i="1"/>
  <c r="N413" i="1" s="1"/>
  <c r="L1005" i="1"/>
  <c r="N1005" i="1" s="1"/>
  <c r="L531" i="1"/>
  <c r="N531" i="1" s="1"/>
  <c r="L977" i="1"/>
  <c r="N977" i="1" s="1"/>
  <c r="L109" i="1"/>
  <c r="N109" i="1" s="1"/>
  <c r="L793" i="1"/>
  <c r="N793" i="1" s="1"/>
  <c r="L1049" i="1"/>
  <c r="N1049" i="1" s="1"/>
  <c r="L318" i="1"/>
  <c r="N318" i="1" s="1"/>
  <c r="L897" i="1"/>
  <c r="N897" i="1" s="1"/>
  <c r="L220" i="1"/>
  <c r="N220" i="1" s="1"/>
  <c r="L1277" i="1"/>
  <c r="N1277" i="1" s="1"/>
  <c r="L955" i="1"/>
  <c r="N955" i="1" s="1"/>
  <c r="L1026" i="1"/>
  <c r="N1026" i="1" s="1"/>
  <c r="L1233" i="1"/>
  <c r="N1233" i="1" s="1"/>
  <c r="L37" i="1"/>
  <c r="N37" i="1" s="1"/>
  <c r="L1240" i="1"/>
  <c r="N1240" i="1" s="1"/>
  <c r="L363" i="1"/>
  <c r="N363" i="1" s="1"/>
  <c r="L1364" i="1"/>
  <c r="N1364" i="1" s="1"/>
  <c r="L812" i="1"/>
  <c r="N812" i="1" s="1"/>
  <c r="L683" i="1"/>
  <c r="N683" i="1" s="1"/>
  <c r="L47" i="1"/>
  <c r="N47" i="1" s="1"/>
  <c r="L596" i="1"/>
  <c r="N596" i="1" s="1"/>
  <c r="L1251" i="1"/>
  <c r="N1251" i="1" s="1"/>
  <c r="L1257" i="1"/>
  <c r="N1257" i="1" s="1"/>
  <c r="L443" i="1"/>
  <c r="N443" i="1" s="1"/>
  <c r="L832" i="1"/>
  <c r="N832" i="1" s="1"/>
  <c r="L215" i="1"/>
  <c r="N215" i="1" s="1"/>
  <c r="L16" i="1"/>
  <c r="N16" i="1" s="1"/>
  <c r="L1273" i="1"/>
  <c r="N1273" i="1" s="1"/>
  <c r="L699" i="1"/>
  <c r="N699" i="1" s="1"/>
  <c r="L416" i="1"/>
  <c r="N416" i="1" s="1"/>
  <c r="L723" i="1"/>
  <c r="N723" i="1" s="1"/>
  <c r="L100" i="1"/>
  <c r="N100" i="1" s="1"/>
  <c r="L439" i="1"/>
  <c r="N439" i="1" s="1"/>
  <c r="L103" i="1"/>
  <c r="N103" i="1" s="1"/>
  <c r="L1180" i="1"/>
  <c r="N1180" i="1" s="1"/>
  <c r="L345" i="1"/>
  <c r="N345" i="1" s="1"/>
  <c r="L1206" i="1"/>
  <c r="N1206" i="1" s="1"/>
  <c r="L1458" i="1"/>
  <c r="N1458" i="1" s="1"/>
  <c r="L923" i="1"/>
  <c r="N923" i="1" s="1"/>
  <c r="L268" i="1"/>
  <c r="N268" i="1" s="1"/>
  <c r="L330" i="1"/>
  <c r="N330" i="1" s="1"/>
  <c r="L219" i="1"/>
  <c r="N219" i="1" s="1"/>
  <c r="L787" i="1"/>
  <c r="N787" i="1" s="1"/>
  <c r="L962" i="1"/>
  <c r="N962" i="1" s="1"/>
  <c r="L127" i="1"/>
  <c r="N127" i="1" s="1"/>
  <c r="L1168" i="1"/>
  <c r="N1168" i="1" s="1"/>
  <c r="L469" i="1"/>
  <c r="N469" i="1" s="1"/>
  <c r="L534" i="1"/>
  <c r="N534" i="1" s="1"/>
  <c r="L769" i="1"/>
  <c r="N769" i="1" s="1"/>
  <c r="L1275" i="1"/>
  <c r="N1275" i="1" s="1"/>
  <c r="L1493" i="1"/>
  <c r="N1493" i="1" s="1"/>
  <c r="L837" i="1"/>
  <c r="N837" i="1" s="1"/>
  <c r="L809" i="1"/>
  <c r="N809" i="1" s="1"/>
  <c r="L938" i="1"/>
  <c r="N938" i="1" s="1"/>
  <c r="L1453" i="1"/>
  <c r="N1453" i="1" s="1"/>
  <c r="L1281" i="1"/>
  <c r="N1281" i="1" s="1"/>
  <c r="L890" i="1"/>
  <c r="N890" i="1" s="1"/>
  <c r="L379" i="1"/>
  <c r="N379" i="1" s="1"/>
  <c r="L865" i="1"/>
  <c r="N865" i="1" s="1"/>
  <c r="L850" i="1"/>
  <c r="N850" i="1" s="1"/>
  <c r="L1361" i="1"/>
  <c r="N1361" i="1" s="1"/>
  <c r="L1217" i="1"/>
  <c r="N1217" i="1" s="1"/>
  <c r="L953" i="1"/>
  <c r="N953" i="1" s="1"/>
  <c r="L932" i="1"/>
  <c r="N932" i="1" s="1"/>
  <c r="L614" i="1"/>
  <c r="N614" i="1" s="1"/>
  <c r="L1485" i="1"/>
  <c r="N1485" i="1" s="1"/>
  <c r="L1405" i="1"/>
  <c r="N1405" i="1" s="1"/>
  <c r="L177" i="1"/>
  <c r="N177" i="1" s="1"/>
  <c r="L247" i="1"/>
  <c r="N247" i="1" s="1"/>
  <c r="L389" i="1"/>
  <c r="N389" i="1" s="1"/>
  <c r="L1087" i="1"/>
  <c r="N1087" i="1" s="1"/>
  <c r="L775" i="1"/>
  <c r="N775" i="1" s="1"/>
  <c r="L854" i="1"/>
  <c r="N854" i="1" s="1"/>
  <c r="L1231" i="1"/>
  <c r="N1231" i="1" s="1"/>
  <c r="L633" i="1"/>
  <c r="N633" i="1" s="1"/>
  <c r="L978" i="1"/>
  <c r="N978" i="1" s="1"/>
  <c r="L432" i="1"/>
  <c r="N432" i="1" s="1"/>
  <c r="L1069" i="1"/>
  <c r="N1069" i="1" s="1"/>
  <c r="L356" i="1"/>
  <c r="N356" i="1" s="1"/>
  <c r="L1106" i="1"/>
  <c r="N1106" i="1" s="1"/>
  <c r="L803" i="1"/>
  <c r="N803" i="1" s="1"/>
  <c r="L781" i="1"/>
  <c r="N781" i="1" s="1"/>
  <c r="L863" i="1"/>
  <c r="N863" i="1" s="1"/>
  <c r="L931" i="1"/>
  <c r="N931" i="1" s="1"/>
  <c r="L289" i="1"/>
  <c r="N289" i="1" s="1"/>
  <c r="L1387" i="1"/>
  <c r="N1387" i="1" s="1"/>
  <c r="L1463" i="1"/>
  <c r="N1463" i="1" s="1"/>
  <c r="L652" i="1"/>
  <c r="N652" i="1" s="1"/>
  <c r="L1400" i="1"/>
  <c r="N1400" i="1" s="1"/>
  <c r="L1266" i="1"/>
  <c r="N1266" i="1" s="1"/>
  <c r="L902" i="1"/>
  <c r="N902" i="1" s="1"/>
  <c r="L1434" i="1"/>
  <c r="N1434" i="1" s="1"/>
  <c r="L795" i="1"/>
  <c r="N795" i="1" s="1"/>
  <c r="L10" i="1"/>
  <c r="N10" i="1" s="1"/>
  <c r="L615" i="1"/>
  <c r="N615" i="1" s="1"/>
  <c r="L71" i="1"/>
  <c r="N71" i="1" s="1"/>
  <c r="L463" i="1"/>
  <c r="N463" i="1" s="1"/>
  <c r="L1225" i="1"/>
  <c r="N1225" i="1" s="1"/>
  <c r="L573" i="1"/>
  <c r="N573" i="1" s="1"/>
  <c r="L1241" i="1"/>
  <c r="N1241" i="1" s="1"/>
  <c r="L612" i="1"/>
  <c r="N612" i="1" s="1"/>
  <c r="L98" i="1"/>
  <c r="N98" i="1" s="1"/>
  <c r="L478" i="1"/>
  <c r="N478" i="1" s="1"/>
  <c r="L706" i="1"/>
  <c r="N706" i="1" s="1"/>
  <c r="L1339" i="1"/>
  <c r="N1339" i="1" s="1"/>
  <c r="L1167" i="1"/>
  <c r="N1167" i="1" s="1"/>
  <c r="L271" i="1"/>
  <c r="N271" i="1" s="1"/>
  <c r="L486" i="1"/>
  <c r="N486" i="1" s="1"/>
  <c r="L712" i="1"/>
  <c r="N712" i="1" s="1"/>
  <c r="L12" i="1"/>
  <c r="N12" i="1" s="1"/>
  <c r="L181" i="1"/>
  <c r="N181" i="1" s="1"/>
  <c r="L666" i="1"/>
  <c r="N666" i="1" s="1"/>
  <c r="L604" i="1"/>
  <c r="N604" i="1" s="1"/>
  <c r="L753" i="1"/>
  <c r="N753" i="1" s="1"/>
  <c r="L836" i="1"/>
  <c r="N836" i="1" s="1"/>
  <c r="L1115" i="1"/>
  <c r="N1115" i="1" s="1"/>
  <c r="L827" i="1"/>
  <c r="N827" i="1" s="1"/>
  <c r="L97" i="1"/>
  <c r="N97" i="1" s="1"/>
  <c r="L209" i="1"/>
  <c r="N209" i="1" s="1"/>
  <c r="L774" i="1"/>
  <c r="N774" i="1" s="1"/>
  <c r="L882" i="1"/>
  <c r="N882" i="1" s="1"/>
  <c r="L341" i="1"/>
  <c r="N341" i="1" s="1"/>
  <c r="L914" i="1"/>
  <c r="N914" i="1" s="1"/>
  <c r="L1210" i="1"/>
  <c r="N1210" i="1" s="1"/>
  <c r="L616" i="1"/>
  <c r="N616" i="1" s="1"/>
  <c r="L323" i="1"/>
  <c r="N323" i="1" s="1"/>
  <c r="L786" i="1"/>
  <c r="N786" i="1" s="1"/>
  <c r="L395" i="1"/>
  <c r="N395" i="1" s="1"/>
  <c r="L544" i="1"/>
  <c r="N544" i="1" s="1"/>
  <c r="L369" i="1"/>
  <c r="N369" i="1" s="1"/>
  <c r="L1089" i="1"/>
  <c r="N1089" i="1" s="1"/>
  <c r="L1166" i="1"/>
  <c r="N1166" i="1" s="1"/>
  <c r="L1461" i="1"/>
  <c r="N1461" i="1" s="1"/>
  <c r="L967" i="1"/>
  <c r="N967" i="1" s="1"/>
  <c r="L477" i="1"/>
  <c r="N477" i="1" s="1"/>
  <c r="L635" i="1"/>
  <c r="N635" i="1" s="1"/>
  <c r="L1437" i="1"/>
  <c r="N1437" i="1" s="1"/>
  <c r="L851" i="1"/>
  <c r="N851" i="1" s="1"/>
  <c r="L1430" i="1"/>
  <c r="N1430" i="1" s="1"/>
  <c r="L656" i="1"/>
  <c r="N656" i="1" s="1"/>
  <c r="L431" i="1"/>
  <c r="N431" i="1" s="1"/>
  <c r="L436" i="1"/>
  <c r="N436" i="1" s="1"/>
  <c r="L800" i="1"/>
  <c r="N800" i="1" s="1"/>
  <c r="L172" i="1"/>
  <c r="N172" i="1" s="1"/>
  <c r="L513" i="1"/>
  <c r="N513" i="1" s="1"/>
  <c r="L990" i="1"/>
  <c r="N990" i="1" s="1"/>
  <c r="L1082" i="1"/>
  <c r="N1082" i="1" s="1"/>
  <c r="L1237" i="1"/>
  <c r="N1237" i="1" s="1"/>
  <c r="L191" i="1"/>
  <c r="N191" i="1" s="1"/>
  <c r="L1235" i="1"/>
  <c r="N1235" i="1" s="1"/>
  <c r="L1346" i="1"/>
  <c r="N1346" i="1" s="1"/>
  <c r="L911" i="1"/>
  <c r="N911" i="1" s="1"/>
  <c r="L349" i="1"/>
  <c r="N349" i="1" s="1"/>
  <c r="L1381" i="1"/>
  <c r="N1381" i="1" s="1"/>
  <c r="L1179" i="1"/>
  <c r="N1179" i="1" s="1"/>
  <c r="L485" i="1"/>
  <c r="N485" i="1" s="1"/>
  <c r="L1477" i="1"/>
  <c r="N1477" i="1" s="1"/>
  <c r="L386" i="1"/>
  <c r="N386" i="1" s="1"/>
  <c r="L430" i="1"/>
  <c r="N430" i="1" s="1"/>
  <c r="L412" i="1"/>
  <c r="N412" i="1" s="1"/>
  <c r="L348" i="1"/>
  <c r="N348" i="1" s="1"/>
  <c r="L636" i="1"/>
  <c r="N636" i="1" s="1"/>
  <c r="L654" i="1"/>
  <c r="N654" i="1" s="1"/>
  <c r="L1016" i="1"/>
  <c r="N1016" i="1" s="1"/>
  <c r="L634" i="1"/>
  <c r="N634" i="1" s="1"/>
  <c r="L561" i="1"/>
  <c r="N561" i="1" s="1"/>
  <c r="L660" i="1"/>
  <c r="N660" i="1" s="1"/>
  <c r="L1036" i="1"/>
  <c r="N1036" i="1" s="1"/>
  <c r="L171" i="1"/>
  <c r="N171" i="1" s="1"/>
  <c r="L1460" i="1"/>
  <c r="N1460" i="1" s="1"/>
  <c r="L1341" i="1"/>
  <c r="N1341" i="1" s="1"/>
  <c r="L483" i="1"/>
  <c r="N483" i="1" s="1"/>
  <c r="L500" i="1"/>
  <c r="N500" i="1" s="1"/>
  <c r="L302" i="1"/>
  <c r="N302" i="1" s="1"/>
  <c r="L415" i="1"/>
  <c r="N415" i="1" s="1"/>
  <c r="L945" i="1"/>
  <c r="N945" i="1" s="1"/>
  <c r="L428" i="1"/>
  <c r="N428" i="1" s="1"/>
  <c r="L756" i="1"/>
  <c r="N756" i="1" s="1"/>
  <c r="L912" i="1"/>
  <c r="N912" i="1" s="1"/>
  <c r="L239" i="1"/>
  <c r="N239" i="1" s="1"/>
  <c r="L517" i="1"/>
  <c r="N517" i="1" s="1"/>
  <c r="L1143" i="1"/>
  <c r="N1143" i="1" s="1"/>
  <c r="L581" i="1"/>
  <c r="N581" i="1" s="1"/>
  <c r="L1285" i="1"/>
  <c r="N1285" i="1" s="1"/>
  <c r="L21" i="1"/>
  <c r="N21" i="1" s="1"/>
  <c r="L1159" i="1"/>
  <c r="N1159" i="1" s="1"/>
  <c r="L2" i="1"/>
  <c r="N2" i="1" s="1"/>
  <c r="L848" i="1"/>
  <c r="N848" i="1" s="1"/>
  <c r="L960" i="1"/>
  <c r="N960" i="1" s="1"/>
  <c r="L1027" i="1"/>
  <c r="N1027" i="1" s="1"/>
  <c r="L223" i="1"/>
  <c r="N223" i="1" s="1"/>
  <c r="L1322" i="1"/>
  <c r="N1322" i="1" s="1"/>
  <c r="L80" i="1"/>
  <c r="N80" i="1" s="1"/>
  <c r="L400" i="1"/>
  <c r="N400" i="1" s="1"/>
  <c r="L365" i="1"/>
  <c r="N365" i="1" s="1"/>
  <c r="L1351" i="1"/>
  <c r="N1351" i="1" s="1"/>
  <c r="L752" i="1"/>
  <c r="N752" i="1" s="1"/>
  <c r="L1228" i="1"/>
  <c r="N1228" i="1" s="1"/>
  <c r="L1133" i="1"/>
  <c r="N1133" i="1" s="1"/>
  <c r="L761" i="1"/>
  <c r="N761" i="1" s="1"/>
  <c r="L287" i="1"/>
  <c r="N287" i="1" s="1"/>
  <c r="L1077" i="1"/>
  <c r="N1077" i="1" s="1"/>
  <c r="L1286" i="1"/>
  <c r="N1286" i="1" s="1"/>
  <c r="L688" i="1"/>
  <c r="N688" i="1" s="1"/>
  <c r="L1496" i="1"/>
  <c r="N1496" i="1" s="1"/>
  <c r="L620" i="1"/>
  <c r="N620" i="1" s="1"/>
  <c r="L118" i="1"/>
  <c r="N118" i="1" s="1"/>
  <c r="L279" i="1"/>
  <c r="N279" i="1" s="1"/>
  <c r="L1260" i="1"/>
  <c r="N1260" i="1" s="1"/>
  <c r="L690" i="1"/>
  <c r="N690" i="1" s="1"/>
  <c r="L131" i="1"/>
  <c r="N131" i="1" s="1"/>
  <c r="L1041" i="1"/>
  <c r="N1041" i="1" s="1"/>
  <c r="L805" i="1"/>
  <c r="N805" i="1" s="1"/>
  <c r="L122" i="1"/>
  <c r="N122" i="1" s="1"/>
  <c r="L1465" i="1"/>
  <c r="N1465" i="1" s="1"/>
  <c r="L1422" i="1"/>
  <c r="N1422" i="1" s="1"/>
  <c r="L700" i="1"/>
  <c r="N700" i="1" s="1"/>
  <c r="L954" i="1"/>
  <c r="N954" i="1" s="1"/>
  <c r="L664" i="1"/>
  <c r="N664" i="1" s="1"/>
  <c r="L724" i="1"/>
  <c r="N724" i="1" s="1"/>
  <c r="L453" i="1"/>
  <c r="N453" i="1" s="1"/>
  <c r="L164" i="1"/>
  <c r="N164" i="1" s="1"/>
  <c r="L1308" i="1"/>
  <c r="N1308" i="1" s="1"/>
  <c r="L1368" i="1"/>
  <c r="N1368" i="1" s="1"/>
  <c r="L1187" i="1"/>
  <c r="N1187" i="1" s="1"/>
  <c r="L325" i="1"/>
  <c r="N325" i="1" s="1"/>
  <c r="L791" i="1"/>
  <c r="N791" i="1" s="1"/>
  <c r="L446" i="1"/>
  <c r="N446" i="1" s="1"/>
  <c r="L473" i="1"/>
  <c r="N473" i="1" s="1"/>
  <c r="L1307" i="1"/>
  <c r="N1307" i="1" s="1"/>
  <c r="L451" i="1"/>
  <c r="N451" i="1" s="1"/>
  <c r="L257" i="1"/>
  <c r="N257" i="1" s="1"/>
  <c r="L237" i="1"/>
  <c r="N237" i="1" s="1"/>
  <c r="L591" i="1"/>
  <c r="N591" i="1" s="1"/>
  <c r="L989" i="1"/>
  <c r="N989" i="1" s="1"/>
  <c r="L833" i="1"/>
  <c r="N833" i="1" s="1"/>
  <c r="L853" i="1"/>
  <c r="N853" i="1" s="1"/>
  <c r="L1484" i="1"/>
  <c r="N1484" i="1" s="1"/>
  <c r="L163" i="1"/>
  <c r="N163" i="1" s="1"/>
  <c r="L212" i="1"/>
  <c r="N212" i="1" s="1"/>
  <c r="L476" i="1"/>
  <c r="N476" i="1" s="1"/>
  <c r="L106" i="1"/>
  <c r="N106" i="1" s="1"/>
  <c r="L822" i="1"/>
  <c r="N822" i="1" s="1"/>
  <c r="L1200" i="1"/>
  <c r="N1200" i="1" s="1"/>
  <c r="L1291" i="1"/>
  <c r="N1291" i="1" s="1"/>
  <c r="L669" i="1"/>
  <c r="N669" i="1" s="1"/>
  <c r="L1146" i="1"/>
  <c r="N1146" i="1" s="1"/>
  <c r="L933" i="1"/>
  <c r="N933" i="1" s="1"/>
  <c r="L1013" i="1"/>
  <c r="N1013" i="1" s="1"/>
  <c r="L1114" i="1"/>
  <c r="N1114" i="1" s="1"/>
  <c r="L1429" i="1"/>
  <c r="N1429" i="1" s="1"/>
  <c r="L1452" i="1"/>
  <c r="N1452" i="1" s="1"/>
  <c r="L687" i="1"/>
  <c r="N687" i="1" s="1"/>
  <c r="L1310" i="1"/>
  <c r="N1310" i="1" s="1"/>
  <c r="L558" i="1"/>
  <c r="N558" i="1" s="1"/>
  <c r="L406" i="1"/>
  <c r="N406" i="1" s="1"/>
  <c r="L1226" i="1"/>
  <c r="N1226" i="1" s="1"/>
  <c r="L4" i="1"/>
  <c r="N4" i="1" s="1"/>
  <c r="L949" i="1"/>
  <c r="N949" i="1" s="1"/>
  <c r="L541" i="1"/>
  <c r="N541" i="1" s="1"/>
  <c r="L1378" i="1"/>
  <c r="N1378" i="1" s="1"/>
  <c r="L78" i="1"/>
  <c r="N78" i="1" s="1"/>
  <c r="L1140" i="1"/>
  <c r="N1140" i="1" s="1"/>
  <c r="L342" i="1"/>
  <c r="N342" i="1" s="1"/>
  <c r="L184" i="1"/>
  <c r="N184" i="1" s="1"/>
  <c r="L30" i="1"/>
  <c r="N30" i="1" s="1"/>
  <c r="L380" i="1"/>
  <c r="N380" i="1" s="1"/>
  <c r="L739" i="1"/>
  <c r="N739" i="1" s="1"/>
  <c r="L1408" i="1"/>
  <c r="N1408" i="1" s="1"/>
  <c r="L427" i="1"/>
  <c r="N427" i="1" s="1"/>
  <c r="L504" i="1"/>
  <c r="N504" i="1" s="1"/>
  <c r="L1012" i="1"/>
  <c r="N1012" i="1" s="1"/>
  <c r="L5" i="1"/>
  <c r="N5" i="1" s="1"/>
  <c r="L839" i="1"/>
  <c r="N839" i="1" s="1"/>
  <c r="L810" i="1"/>
  <c r="N810" i="1" s="1"/>
  <c r="L1328" i="1"/>
  <c r="N1328" i="1" s="1"/>
  <c r="L1319" i="1"/>
  <c r="N1319" i="1" s="1"/>
  <c r="L34" i="1"/>
  <c r="N34" i="1" s="1"/>
  <c r="L548" i="1"/>
  <c r="N548" i="1" s="1"/>
  <c r="L653" i="1"/>
  <c r="N653" i="1" s="1"/>
  <c r="L733" i="1"/>
  <c r="N733" i="1" s="1"/>
  <c r="L1062" i="1"/>
  <c r="N1062" i="1" s="1"/>
  <c r="L244" i="1"/>
  <c r="N244" i="1" s="1"/>
  <c r="L720" i="1"/>
  <c r="N720" i="1" s="1"/>
  <c r="L160" i="1"/>
  <c r="N160" i="1" s="1"/>
  <c r="L266" i="1"/>
  <c r="N266" i="1" s="1"/>
  <c r="L418" i="1"/>
  <c r="N418" i="1" s="1"/>
  <c r="L893" i="1"/>
  <c r="N893" i="1" s="1"/>
  <c r="L1305" i="1"/>
  <c r="N1305" i="1" s="1"/>
  <c r="L458" i="1"/>
  <c r="N458" i="1" s="1"/>
  <c r="L650" i="1"/>
  <c r="N650" i="1" s="1"/>
  <c r="L1164" i="1"/>
  <c r="N1164" i="1" s="1"/>
  <c r="L658" i="1"/>
  <c r="N658" i="1" s="1"/>
  <c r="L587" i="1"/>
  <c r="N587" i="1" s="1"/>
  <c r="L298" i="1"/>
  <c r="N298" i="1" s="1"/>
  <c r="L444" i="1"/>
  <c r="N444" i="1" s="1"/>
  <c r="L729" i="1"/>
  <c r="N729" i="1" s="1"/>
  <c r="L1431" i="1"/>
  <c r="N1431" i="1" s="1"/>
  <c r="L1079" i="1"/>
  <c r="N1079" i="1" s="1"/>
  <c r="L1436" i="1"/>
  <c r="N1436" i="1" s="1"/>
  <c r="L1132" i="1"/>
  <c r="N1132" i="1" s="1"/>
  <c r="L334" i="1"/>
  <c r="N334" i="1" s="1"/>
  <c r="L1397" i="1"/>
  <c r="N1397" i="1" s="1"/>
  <c r="L1162" i="1"/>
  <c r="N1162" i="1" s="1"/>
  <c r="L1265" i="1"/>
  <c r="N1265" i="1" s="1"/>
  <c r="L1340" i="1"/>
  <c r="N1340" i="1" s="1"/>
  <c r="L703" i="1"/>
  <c r="N703" i="1" s="1"/>
  <c r="L998" i="1"/>
  <c r="N998" i="1" s="1"/>
  <c r="L1171" i="1"/>
  <c r="N1171" i="1" s="1"/>
  <c r="L527" i="1"/>
  <c r="N527" i="1" s="1"/>
  <c r="L1008" i="1"/>
  <c r="N1008" i="1" s="1"/>
  <c r="L1443" i="1"/>
  <c r="N1443" i="1" s="1"/>
  <c r="L221" i="1"/>
  <c r="N221" i="1" s="1"/>
  <c r="L455" i="1"/>
  <c r="N455" i="1" s="1"/>
  <c r="L24" i="1"/>
  <c r="N24" i="1" s="1"/>
  <c r="L892" i="1"/>
  <c r="N892" i="1" s="1"/>
  <c r="L55" i="1"/>
  <c r="N55" i="1" s="1"/>
  <c r="L676" i="1"/>
  <c r="N676" i="1" s="1"/>
  <c r="L61" i="1"/>
  <c r="N61" i="1" s="1"/>
  <c r="L857" i="1"/>
  <c r="N857" i="1" s="1"/>
  <c r="L48" i="1"/>
  <c r="N48" i="1" s="1"/>
  <c r="L1315" i="1"/>
  <c r="N1315" i="1" s="1"/>
  <c r="L868" i="1"/>
  <c r="N868" i="1" s="1"/>
  <c r="L454" i="1"/>
  <c r="N454" i="1" s="1"/>
  <c r="L121" i="1"/>
  <c r="N121" i="1" s="1"/>
  <c r="L387" i="1"/>
  <c r="N387" i="1" s="1"/>
  <c r="L1262" i="1"/>
  <c r="N1262" i="1" s="1"/>
  <c r="L414" i="1"/>
  <c r="N414" i="1" s="1"/>
  <c r="L693" i="1"/>
  <c r="N693" i="1" s="1"/>
  <c r="L193" i="1"/>
  <c r="N193" i="1" s="1"/>
  <c r="L470" i="1"/>
  <c r="N470" i="1" s="1"/>
  <c r="L948" i="1"/>
  <c r="N948" i="1" s="1"/>
  <c r="L686" i="1"/>
  <c r="N686" i="1" s="1"/>
  <c r="L545" i="1"/>
  <c r="N545" i="1" s="1"/>
  <c r="L360" i="1"/>
  <c r="N360" i="1" s="1"/>
  <c r="L32" i="1"/>
  <c r="N32" i="1" s="1"/>
  <c r="L1432" i="1"/>
  <c r="N1432" i="1" s="1"/>
  <c r="L1097" i="1"/>
  <c r="N1097" i="1" s="1"/>
  <c r="L411" i="1"/>
  <c r="N411" i="1" s="1"/>
  <c r="L1244" i="1"/>
  <c r="N1244" i="1" s="1"/>
  <c r="L133" i="1"/>
  <c r="N133" i="1" s="1"/>
  <c r="L546" i="1"/>
  <c r="N546" i="1" s="1"/>
  <c r="L569" i="1"/>
  <c r="N569" i="1" s="1"/>
  <c r="L950" i="1"/>
  <c r="N950" i="1" s="1"/>
  <c r="L1258" i="1"/>
  <c r="N1258" i="1" s="1"/>
  <c r="L970" i="1"/>
  <c r="N970" i="1" s="1"/>
  <c r="L51" i="1"/>
  <c r="N51" i="1" s="1"/>
  <c r="L872" i="1"/>
  <c r="N872" i="1" s="1"/>
  <c r="L520" i="1"/>
  <c r="N520" i="1" s="1"/>
  <c r="L1413" i="1"/>
  <c r="N1413" i="1" s="1"/>
  <c r="L1321" i="1"/>
  <c r="N1321" i="1" s="1"/>
  <c r="L1074" i="1"/>
  <c r="N1074" i="1" s="1"/>
  <c r="L571" i="1"/>
  <c r="N571" i="1" s="1"/>
  <c r="L57" i="1"/>
  <c r="N57" i="1" s="1"/>
  <c r="L410" i="1"/>
  <c r="N410" i="1" s="1"/>
  <c r="L188" i="1"/>
  <c r="N188" i="1" s="1"/>
  <c r="L310" i="1"/>
  <c r="N310" i="1" s="1"/>
  <c r="L481" i="1"/>
  <c r="N481" i="1" s="1"/>
  <c r="L1365" i="1"/>
  <c r="N1365" i="1" s="1"/>
  <c r="L1136" i="1"/>
  <c r="N1136" i="1" s="1"/>
  <c r="L229" i="1"/>
  <c r="N229" i="1" s="1"/>
  <c r="L151" i="1"/>
  <c r="N151" i="1" s="1"/>
  <c r="L860" i="1"/>
  <c r="N860" i="1" s="1"/>
  <c r="L1070" i="1"/>
  <c r="N1070" i="1" s="1"/>
  <c r="L903" i="1"/>
  <c r="N903" i="1" s="1"/>
  <c r="L638" i="1"/>
  <c r="N638" i="1" s="1"/>
  <c r="L662" i="1"/>
  <c r="N662" i="1" s="1"/>
  <c r="L515" i="1"/>
  <c r="N515" i="1" s="1"/>
  <c r="L1019" i="1"/>
  <c r="N1019" i="1" s="1"/>
  <c r="L404" i="1"/>
  <c r="N404" i="1" s="1"/>
  <c r="L1418" i="1"/>
  <c r="N1418" i="1" s="1"/>
  <c r="L1022" i="1"/>
  <c r="N1022" i="1" s="1"/>
  <c r="L875" i="1"/>
  <c r="N875" i="1" s="1"/>
  <c r="L1198" i="1"/>
  <c r="N1198" i="1" s="1"/>
  <c r="L519" i="1"/>
  <c r="N519" i="1" s="1"/>
  <c r="L312" i="1"/>
  <c r="N312" i="1" s="1"/>
  <c r="L783" i="1"/>
  <c r="N783" i="1" s="1"/>
  <c r="L162" i="1"/>
  <c r="N162" i="1" s="1"/>
  <c r="L216" i="1"/>
  <c r="N216" i="1" s="1"/>
  <c r="L758" i="1"/>
  <c r="N758" i="1" s="1"/>
  <c r="L799" i="1"/>
  <c r="N799" i="1" s="1"/>
  <c r="L306" i="1"/>
  <c r="N306" i="1" s="1"/>
  <c r="L59" i="1"/>
  <c r="N59" i="1" s="1"/>
  <c r="L818" i="1"/>
  <c r="N818" i="1" s="1"/>
  <c r="L1271" i="1"/>
  <c r="N1271" i="1" s="1"/>
  <c r="L50" i="1"/>
  <c r="N50" i="1" s="1"/>
  <c r="L797" i="1"/>
  <c r="N797" i="1" s="1"/>
  <c r="L1085" i="1"/>
  <c r="N1085" i="1" s="1"/>
  <c r="L1268" i="1"/>
  <c r="N1268" i="1" s="1"/>
  <c r="L1113" i="1"/>
  <c r="N1113" i="1" s="1"/>
  <c r="L1395" i="1"/>
  <c r="N1395" i="1" s="1"/>
  <c r="L1252" i="1"/>
  <c r="N1252" i="1" s="1"/>
  <c r="L876" i="1"/>
  <c r="N876" i="1" s="1"/>
  <c r="L1118" i="1"/>
  <c r="N1118" i="1" s="1"/>
  <c r="L1354" i="1"/>
  <c r="N1354" i="1" s="1"/>
  <c r="L796" i="1"/>
  <c r="N796" i="1" s="1"/>
  <c r="L343" i="1"/>
  <c r="N343" i="1" s="1"/>
  <c r="L202" i="1"/>
  <c r="N202" i="1" s="1"/>
  <c r="L208" i="1"/>
  <c r="N208" i="1" s="1"/>
  <c r="L1037" i="1"/>
  <c r="N1037" i="1" s="1"/>
  <c r="L1129" i="1"/>
  <c r="N1129" i="1" s="1"/>
  <c r="L484" i="1"/>
  <c r="N484" i="1" s="1"/>
  <c r="L321" i="1"/>
  <c r="N321" i="1" s="1"/>
  <c r="L973" i="1"/>
  <c r="N973" i="1" s="1"/>
  <c r="L46" i="1"/>
  <c r="N46" i="1" s="1"/>
  <c r="L248" i="1"/>
  <c r="N248" i="1" s="1"/>
  <c r="L407" i="1"/>
  <c r="N407" i="1" s="1"/>
  <c r="L201" i="1"/>
  <c r="N201" i="1" s="1"/>
  <c r="L67" i="1"/>
  <c r="N67" i="1" s="1"/>
  <c r="L578" i="1"/>
  <c r="N578" i="1" s="1"/>
  <c r="L594" i="1"/>
  <c r="N594" i="1" s="1"/>
  <c r="L474" i="1"/>
  <c r="N474" i="1" s="1"/>
  <c r="L1350" i="1"/>
  <c r="N1350" i="1" s="1"/>
  <c r="L1362" i="1"/>
  <c r="N1362" i="1" s="1"/>
  <c r="L1239" i="1"/>
  <c r="N1239" i="1" s="1"/>
  <c r="L1188" i="1"/>
  <c r="N1188" i="1" s="1"/>
  <c r="L277" i="1"/>
  <c r="N277" i="1" s="1"/>
  <c r="L845" i="1"/>
  <c r="N845" i="1" s="1"/>
  <c r="L210" i="1"/>
  <c r="N210" i="1" s="1"/>
  <c r="L254" i="1"/>
  <c r="N254" i="1" s="1"/>
  <c r="L982" i="1"/>
  <c r="N982" i="1" s="1"/>
  <c r="L95" i="1"/>
  <c r="N95" i="1" s="1"/>
  <c r="L1490" i="1"/>
  <c r="N1490" i="1" s="1"/>
  <c r="L768" i="1"/>
  <c r="N768" i="1" s="1"/>
  <c r="L701" i="1"/>
  <c r="N701" i="1" s="1"/>
  <c r="L1486" i="1"/>
  <c r="N1486" i="1" s="1"/>
  <c r="L138" i="1"/>
  <c r="N138" i="1" s="1"/>
  <c r="L1236" i="1"/>
  <c r="N1236" i="1" s="1"/>
  <c r="L543" i="1"/>
  <c r="N543" i="1" s="1"/>
  <c r="L259" i="1"/>
  <c r="N259" i="1" s="1"/>
  <c r="L1306" i="1"/>
  <c r="N1306" i="1" s="1"/>
  <c r="L1128" i="1"/>
  <c r="N1128" i="1" s="1"/>
  <c r="L1148" i="1"/>
  <c r="N1148" i="1" s="1"/>
  <c r="L357" i="1"/>
  <c r="N357" i="1" s="1"/>
  <c r="L281" i="1"/>
  <c r="N281" i="1" s="1"/>
  <c r="L1065" i="1"/>
  <c r="N1065" i="1" s="1"/>
  <c r="L1039" i="1"/>
  <c r="N1039" i="1" s="1"/>
  <c r="L814" i="1"/>
  <c r="N814" i="1" s="1"/>
  <c r="L1040" i="1"/>
  <c r="N1040" i="1" s="1"/>
  <c r="L740" i="1"/>
  <c r="N740" i="1" s="1"/>
  <c r="L314" i="1"/>
  <c r="N314" i="1" s="1"/>
  <c r="L811" i="1"/>
  <c r="N811" i="1" s="1"/>
  <c r="L1034" i="1"/>
  <c r="N1034" i="1" s="1"/>
  <c r="L419" i="1"/>
  <c r="N419" i="1" s="1"/>
  <c r="L338" i="1"/>
  <c r="N338" i="1" s="1"/>
  <c r="L119" i="1"/>
  <c r="N119" i="1" s="1"/>
  <c r="L1107" i="1"/>
  <c r="N1107" i="1" s="1"/>
  <c r="L182" i="1"/>
  <c r="N182" i="1" s="1"/>
  <c r="L675" i="1"/>
  <c r="N675" i="1" s="1"/>
  <c r="L227" i="1"/>
  <c r="N227" i="1" s="1"/>
  <c r="L883" i="1"/>
  <c r="N883" i="1" s="1"/>
  <c r="L807" i="1"/>
  <c r="N807" i="1" s="1"/>
  <c r="L622" i="1"/>
  <c r="N622" i="1" s="1"/>
  <c r="L834" i="1"/>
  <c r="N834" i="1" s="1"/>
  <c r="L644" i="1"/>
  <c r="N644" i="1" s="1"/>
  <c r="L570" i="1"/>
  <c r="N570" i="1" s="1"/>
  <c r="L491" i="1"/>
  <c r="N491" i="1" s="1"/>
  <c r="L74" i="1"/>
  <c r="N74" i="1" s="1"/>
  <c r="L41" i="1"/>
  <c r="N41" i="1" s="1"/>
  <c r="L780" i="1"/>
  <c r="N780" i="1" s="1"/>
  <c r="L14" i="1"/>
  <c r="N14" i="1" s="1"/>
  <c r="L1468" i="1"/>
  <c r="N1468" i="1" s="1"/>
  <c r="L556" i="1"/>
  <c r="N556" i="1" s="1"/>
  <c r="L568" i="1"/>
  <c r="N568" i="1" s="1"/>
  <c r="L552" i="1"/>
  <c r="N552" i="1" s="1"/>
  <c r="L285" i="1"/>
  <c r="N285" i="1" s="1"/>
  <c r="L685" i="1"/>
  <c r="N685" i="1" s="1"/>
  <c r="L1001" i="1"/>
  <c r="N1001" i="1" s="1"/>
  <c r="L99" i="1"/>
  <c r="N99" i="1" s="1"/>
  <c r="L637" i="1"/>
  <c r="N637" i="1" s="1"/>
  <c r="L651" i="1"/>
  <c r="N651" i="1" s="1"/>
  <c r="L1135" i="1"/>
  <c r="N1135" i="1" s="1"/>
  <c r="L311" i="1"/>
  <c r="N311" i="1" s="1"/>
  <c r="L792" i="1"/>
  <c r="N792" i="1" s="1"/>
  <c r="L125" i="1"/>
  <c r="N125" i="1" s="1"/>
  <c r="L1309" i="1"/>
  <c r="N1309" i="1" s="1"/>
  <c r="L1157" i="1"/>
  <c r="N1157" i="1" s="1"/>
  <c r="L396" i="1"/>
  <c r="N396" i="1" s="1"/>
  <c r="L203" i="1"/>
  <c r="N203" i="1" s="1"/>
  <c r="L1017" i="1"/>
  <c r="N1017" i="1" s="1"/>
  <c r="L1173" i="1"/>
  <c r="N1173" i="1" s="1"/>
  <c r="L626" i="1"/>
  <c r="N626" i="1" s="1"/>
  <c r="L246" i="1"/>
  <c r="N246" i="1" s="1"/>
  <c r="L725" i="1"/>
  <c r="N725" i="1" s="1"/>
  <c r="L1261" i="1"/>
  <c r="N1261" i="1" s="1"/>
  <c r="L284" i="1"/>
  <c r="N284" i="1" s="1"/>
  <c r="L918" i="1"/>
  <c r="N918" i="1" s="1"/>
  <c r="L36" i="1"/>
  <c r="N36" i="1" s="1"/>
  <c r="L583" i="1"/>
  <c r="N583" i="1" s="1"/>
  <c r="L1360" i="1"/>
  <c r="N1360" i="1" s="1"/>
  <c r="L1347" i="1"/>
  <c r="N1347" i="1" s="1"/>
  <c r="L1498" i="1"/>
  <c r="N1498" i="1" s="1"/>
  <c r="L1417" i="1"/>
  <c r="N1417" i="1" s="1"/>
  <c r="L126" i="1"/>
  <c r="N126" i="1" s="1"/>
  <c r="L1151" i="1"/>
  <c r="N1151" i="1" s="1"/>
  <c r="L1052" i="1"/>
  <c r="N1052" i="1" s="1"/>
  <c r="L102" i="1"/>
  <c r="N102" i="1" s="1"/>
  <c r="L267" i="1"/>
  <c r="N267" i="1" s="1"/>
  <c r="L1046" i="1"/>
  <c r="N1046" i="1" s="1"/>
  <c r="L1471" i="1"/>
  <c r="N1471" i="1" s="1"/>
  <c r="L1269" i="1"/>
  <c r="N1269" i="1" s="1"/>
  <c r="L367" i="1"/>
  <c r="N367" i="1" s="1"/>
  <c r="L373" i="1"/>
  <c r="N373" i="1" s="1"/>
  <c r="L533" i="1"/>
  <c r="N533" i="1" s="1"/>
  <c r="L529" i="1"/>
  <c r="N529" i="1" s="1"/>
  <c r="L1278" i="1"/>
  <c r="N1278" i="1" s="1"/>
  <c r="L582" i="1"/>
  <c r="N582" i="1" s="1"/>
  <c r="L493" i="1"/>
  <c r="N493" i="1" s="1"/>
  <c r="L1067" i="1"/>
  <c r="N1067" i="1" s="1"/>
  <c r="L1345" i="1"/>
  <c r="N1345" i="1" s="1"/>
  <c r="L263" i="1"/>
  <c r="N263" i="1" s="1"/>
  <c r="L422" i="1"/>
  <c r="N422" i="1" s="1"/>
  <c r="L492" i="1"/>
  <c r="N492" i="1" s="1"/>
  <c r="L1404" i="1"/>
  <c r="N1404" i="1" s="1"/>
  <c r="L1104" i="1"/>
  <c r="N1104" i="1" s="1"/>
  <c r="L790" i="1"/>
  <c r="N790" i="1" s="1"/>
  <c r="L350" i="1"/>
  <c r="N350" i="1" s="1"/>
  <c r="L1068" i="1"/>
  <c r="N1068" i="1" s="1"/>
  <c r="L819" i="1"/>
  <c r="N819" i="1" s="1"/>
  <c r="L981" i="1"/>
  <c r="N981" i="1" s="1"/>
  <c r="L231" i="1"/>
  <c r="N231" i="1" s="1"/>
  <c r="L738" i="1"/>
  <c r="N738" i="1" s="1"/>
  <c r="L176" i="1"/>
  <c r="N176" i="1" s="1"/>
  <c r="L1342" i="1"/>
  <c r="N1342" i="1" s="1"/>
  <c r="L1320" i="1"/>
  <c r="N1320" i="1" s="1"/>
  <c r="L315" i="1"/>
  <c r="N315" i="1" s="1"/>
  <c r="L554" i="1"/>
  <c r="N554" i="1" s="1"/>
  <c r="L1126" i="1"/>
  <c r="N1126" i="1" s="1"/>
  <c r="L77" i="1"/>
  <c r="N77" i="1" s="1"/>
  <c r="O174" i="1"/>
  <c r="O299" i="1"/>
  <c r="O993" i="1"/>
  <c r="O1372" i="1"/>
  <c r="O1399" i="1"/>
  <c r="L101" i="1"/>
  <c r="N101" i="1" s="1"/>
  <c r="L1051" i="1"/>
  <c r="N1051" i="1" s="1"/>
  <c r="L1056" i="1"/>
  <c r="N1056" i="1" s="1"/>
  <c r="L560" i="1"/>
  <c r="N560" i="1" s="1"/>
  <c r="L1031" i="1"/>
  <c r="N1031" i="1" s="1"/>
  <c r="L23" i="1"/>
  <c r="N23" i="1" s="1"/>
  <c r="L629" i="1"/>
  <c r="N629" i="1" s="1"/>
  <c r="L139" i="1"/>
  <c r="N139" i="1" s="1"/>
  <c r="L1313" i="1"/>
  <c r="N1313" i="1" s="1"/>
  <c r="L22" i="1"/>
  <c r="N22" i="1" s="1"/>
  <c r="L1004" i="1"/>
  <c r="N1004" i="1" s="1"/>
  <c r="L927" i="1"/>
  <c r="N927" i="1" s="1"/>
  <c r="L1267" i="1"/>
  <c r="N1267" i="1" s="1"/>
  <c r="L331" i="1"/>
  <c r="N331" i="1" s="1"/>
  <c r="L64" i="1"/>
  <c r="N64" i="1" s="1"/>
  <c r="L56" i="1"/>
  <c r="N56" i="1" s="1"/>
  <c r="L66" i="1"/>
  <c r="N66" i="1" s="1"/>
  <c r="L256" i="1"/>
  <c r="N256" i="1" s="1"/>
  <c r="L388" i="1"/>
  <c r="N388" i="1" s="1"/>
  <c r="L952" i="1"/>
  <c r="N952" i="1" s="1"/>
  <c r="L1156" i="1"/>
  <c r="N1156" i="1" s="1"/>
  <c r="L1450" i="1"/>
  <c r="N1450" i="1" s="1"/>
  <c r="L1075" i="1"/>
  <c r="N1075" i="1" s="1"/>
  <c r="L737" i="1"/>
  <c r="N737" i="1" s="1"/>
  <c r="L382" i="1"/>
  <c r="N382" i="1" s="1"/>
  <c r="L307" i="1"/>
  <c r="N307" i="1" s="1"/>
  <c r="L1474" i="1"/>
  <c r="N1474" i="1" s="1"/>
  <c r="L43" i="1"/>
  <c r="N43" i="1" s="1"/>
  <c r="L226" i="1"/>
  <c r="N226" i="1" s="1"/>
  <c r="L148" i="1"/>
  <c r="N148" i="1" s="1"/>
  <c r="L179" i="1"/>
  <c r="N179" i="1" s="1"/>
  <c r="L1494" i="1"/>
  <c r="N1494" i="1" s="1"/>
  <c r="L70" i="1"/>
  <c r="N70" i="1" s="1"/>
  <c r="L79" i="1"/>
  <c r="N79" i="1" s="1"/>
  <c r="L354" i="1"/>
  <c r="N354" i="1" s="1"/>
  <c r="L877" i="1"/>
  <c r="N877" i="1" s="1"/>
  <c r="L550" i="1"/>
  <c r="N550" i="1" s="1"/>
  <c r="L1497" i="1"/>
  <c r="N1497" i="1" s="1"/>
  <c r="L168" i="1"/>
  <c r="N168" i="1" s="1"/>
  <c r="L58" i="1"/>
  <c r="N58" i="1" s="1"/>
  <c r="L242" i="1"/>
  <c r="N242" i="1" s="1"/>
  <c r="L641" i="1"/>
  <c r="N641" i="1" s="1"/>
  <c r="L225" i="1"/>
  <c r="N225" i="1" s="1"/>
  <c r="L393" i="1"/>
  <c r="N393" i="1" s="1"/>
  <c r="L1338" i="1"/>
  <c r="N1338" i="1" s="1"/>
  <c r="L1416" i="1"/>
  <c r="N1416" i="1" s="1"/>
  <c r="L785" i="1"/>
  <c r="N785" i="1" s="1"/>
  <c r="L361" i="1"/>
  <c r="N361" i="1" s="1"/>
  <c r="L721" i="1"/>
  <c r="N721" i="1" s="1"/>
  <c r="L433" i="1"/>
  <c r="N433" i="1" s="1"/>
  <c r="L976" i="1"/>
  <c r="N976" i="1" s="1"/>
  <c r="L261" i="1"/>
  <c r="N261" i="1" s="1"/>
  <c r="L625" i="1"/>
  <c r="N625" i="1" s="1"/>
  <c r="L1375" i="1"/>
  <c r="N1375" i="1" s="1"/>
  <c r="L1383" i="1"/>
  <c r="N1383" i="1" s="1"/>
  <c r="L880" i="1"/>
  <c r="N880" i="1" s="1"/>
  <c r="L447" i="1"/>
  <c r="N447" i="1" s="1"/>
  <c r="L716" i="1"/>
  <c r="N716" i="1" s="1"/>
  <c r="L1224" i="1"/>
  <c r="N1224" i="1" s="1"/>
  <c r="L465" i="1"/>
  <c r="N465" i="1" s="1"/>
  <c r="L511" i="1"/>
  <c r="N511" i="1" s="1"/>
  <c r="L1439" i="1"/>
  <c r="N1439" i="1" s="1"/>
  <c r="L665" i="1"/>
  <c r="N665" i="1" s="1"/>
  <c r="L1055" i="1"/>
  <c r="N1055" i="1" s="1"/>
  <c r="L482" i="1"/>
  <c r="N482" i="1" s="1"/>
  <c r="L1092" i="1"/>
  <c r="N1092" i="1" s="1"/>
  <c r="L549" i="1"/>
  <c r="N549" i="1" s="1"/>
  <c r="L1215" i="1"/>
  <c r="N1215" i="1" s="1"/>
  <c r="L1294" i="1"/>
  <c r="N1294" i="1" s="1"/>
  <c r="L996" i="1"/>
  <c r="N996" i="1" s="1"/>
  <c r="L704" i="1"/>
  <c r="N704" i="1" s="1"/>
  <c r="L294" i="1"/>
  <c r="N294" i="1" s="1"/>
  <c r="L362" i="1"/>
  <c r="N362" i="1" s="1"/>
  <c r="L1324" i="1"/>
  <c r="N1324" i="1" s="1"/>
  <c r="L1300" i="1"/>
  <c r="N1300" i="1" s="1"/>
  <c r="L1099" i="1"/>
  <c r="N1099" i="1" s="1"/>
  <c r="L816" i="1"/>
  <c r="N816" i="1" s="1"/>
  <c r="L1459" i="1"/>
  <c r="N1459" i="1" s="1"/>
  <c r="L96" i="1"/>
  <c r="N96" i="1" s="1"/>
  <c r="L324" i="1"/>
  <c r="N324" i="1" s="1"/>
  <c r="L1045" i="1"/>
  <c r="N1045" i="1" s="1"/>
  <c r="L283" i="1"/>
  <c r="N283" i="1" s="1"/>
  <c r="L89" i="1"/>
  <c r="N89" i="1" s="1"/>
  <c r="L603" i="1"/>
  <c r="N603" i="1" s="1"/>
  <c r="L889" i="1"/>
  <c r="N889" i="1" s="1"/>
  <c r="L1220" i="1"/>
  <c r="N1220" i="1" s="1"/>
  <c r="L129" i="1"/>
  <c r="N129" i="1" s="1"/>
  <c r="L963" i="1"/>
  <c r="N963" i="1" s="1"/>
  <c r="L516" i="1"/>
  <c r="N516" i="1" s="1"/>
  <c r="L1501" i="1"/>
  <c r="N1501" i="1" s="1"/>
  <c r="L1147" i="1"/>
  <c r="N1147" i="1" s="1"/>
  <c r="L808" i="1"/>
  <c r="N808" i="1" s="1"/>
  <c r="L736" i="1"/>
  <c r="N736" i="1" s="1"/>
  <c r="L1445" i="1"/>
  <c r="N1445" i="1" s="1"/>
  <c r="L1142" i="1"/>
  <c r="N1142" i="1" s="1"/>
  <c r="L844" i="1"/>
  <c r="N844" i="1" s="1"/>
  <c r="L1353" i="1"/>
  <c r="N1353" i="1" s="1"/>
  <c r="L735" i="1"/>
  <c r="N735" i="1" s="1"/>
  <c r="L632" i="1"/>
  <c r="N632" i="1" s="1"/>
  <c r="L304" i="1"/>
  <c r="N304" i="1" s="1"/>
  <c r="L1344" i="1"/>
  <c r="N1344" i="1" s="1"/>
  <c r="L553" i="1"/>
  <c r="N553" i="1" s="1"/>
  <c r="L1335" i="1"/>
  <c r="N1335" i="1" s="1"/>
  <c r="L1495" i="1"/>
  <c r="N1495" i="1" s="1"/>
  <c r="L224" i="1"/>
  <c r="N224" i="1" s="1"/>
  <c r="L1357" i="1"/>
  <c r="N1357" i="1" s="1"/>
  <c r="L1232" i="1"/>
  <c r="N1232" i="1" s="1"/>
  <c r="L1279" i="1"/>
  <c r="N1279" i="1" s="1"/>
  <c r="L1186" i="1"/>
  <c r="N1186" i="1" s="1"/>
  <c r="L1377" i="1"/>
  <c r="N1377" i="1" s="1"/>
  <c r="L161" i="1"/>
  <c r="N161" i="1" s="1"/>
  <c r="L1333" i="1"/>
  <c r="N1333" i="1" s="1"/>
  <c r="L377" i="1"/>
  <c r="N377" i="1" s="1"/>
  <c r="L190" i="1"/>
  <c r="N190" i="1" s="1"/>
  <c r="L1124" i="1"/>
  <c r="N1124" i="1" s="1"/>
  <c r="L180" i="1"/>
  <c r="N180" i="1" s="1"/>
  <c r="L759" i="1"/>
  <c r="N759" i="1" s="1"/>
  <c r="L1020" i="1"/>
  <c r="N1020" i="1" s="1"/>
  <c r="L73" i="1"/>
  <c r="N73" i="1" s="1"/>
  <c r="L640" i="1"/>
  <c r="N640" i="1" s="1"/>
  <c r="L647" i="1"/>
  <c r="N647" i="1" s="1"/>
  <c r="L1249" i="1"/>
  <c r="N1249" i="1" s="1"/>
  <c r="L1122" i="1"/>
  <c r="N1122" i="1" s="1"/>
  <c r="L906" i="1"/>
  <c r="N906" i="1" s="1"/>
  <c r="L555" i="1"/>
  <c r="N555" i="1" s="1"/>
  <c r="L668" i="1"/>
  <c r="N668" i="1" s="1"/>
  <c r="L1359" i="1"/>
  <c r="N1359" i="1" s="1"/>
  <c r="L136" i="1"/>
  <c r="N136" i="1" s="1"/>
  <c r="L508" i="1"/>
  <c r="N508" i="1" s="1"/>
  <c r="L468" i="1"/>
  <c r="N468" i="1" s="1"/>
  <c r="L260" i="1"/>
  <c r="N260" i="1" s="1"/>
  <c r="L1003" i="1"/>
  <c r="N1003" i="1" s="1"/>
  <c r="L1212" i="1"/>
  <c r="N1212" i="1" s="1"/>
  <c r="L602" i="1"/>
  <c r="N602" i="1" s="1"/>
  <c r="L984" i="1"/>
  <c r="N984" i="1" s="1"/>
  <c r="L1457" i="1"/>
  <c r="N1457" i="1" s="1"/>
  <c r="L366" i="1"/>
  <c r="N366" i="1" s="1"/>
  <c r="L745" i="1"/>
  <c r="N745" i="1" s="1"/>
  <c r="L9" i="1"/>
  <c r="N9" i="1" s="1"/>
  <c r="L1110" i="1"/>
  <c r="N1110" i="1" s="1"/>
  <c r="L1256" i="1"/>
  <c r="N1256" i="1" s="1"/>
  <c r="L719" i="1"/>
  <c r="N719" i="1" s="1"/>
  <c r="L1289" i="1"/>
  <c r="N1289" i="1" s="1"/>
  <c r="L116" i="1"/>
  <c r="N116" i="1" s="1"/>
  <c r="L1398" i="1"/>
  <c r="N1398" i="1" s="1"/>
  <c r="L1219" i="1"/>
  <c r="N1219" i="1" s="1"/>
  <c r="L1331" i="1"/>
  <c r="N1331" i="1" s="1"/>
  <c r="L1442" i="1"/>
  <c r="N1442" i="1" s="1"/>
  <c r="L52" i="1"/>
  <c r="N52" i="1" s="1"/>
  <c r="L1032" i="1"/>
  <c r="N1032" i="1" s="1"/>
  <c r="L93" i="1"/>
  <c r="N93" i="1" s="1"/>
  <c r="L891" i="1"/>
  <c r="N891" i="1" s="1"/>
  <c r="L178" i="1"/>
  <c r="N178" i="1" s="1"/>
  <c r="L346" i="1"/>
  <c r="N346" i="1" s="1"/>
  <c r="L748" i="1"/>
  <c r="N748" i="1" s="1"/>
  <c r="L76" i="1"/>
  <c r="N76" i="1" s="1"/>
  <c r="L1191" i="1"/>
  <c r="N1191" i="1" s="1"/>
  <c r="L135" i="1"/>
  <c r="N135" i="1" s="1"/>
  <c r="L498" i="1"/>
  <c r="N498" i="1" s="1"/>
  <c r="L899" i="1"/>
  <c r="N899" i="1" s="1"/>
  <c r="L1030" i="1"/>
  <c r="N1030" i="1" s="1"/>
  <c r="L589" i="1"/>
  <c r="N589" i="1" s="1"/>
  <c r="L155" i="1"/>
  <c r="N155" i="1" s="1"/>
  <c r="L657" i="1"/>
  <c r="N657" i="1" s="1"/>
  <c r="L199" i="1"/>
  <c r="N199" i="1" s="1"/>
  <c r="L951" i="1"/>
  <c r="N951" i="1" s="1"/>
  <c r="L154" i="1"/>
  <c r="N154" i="1" s="1"/>
  <c r="L610" i="1"/>
  <c r="N610" i="1" s="1"/>
  <c r="L274" i="1"/>
  <c r="N274" i="1" s="1"/>
  <c r="L1199" i="1"/>
  <c r="N1199" i="1" s="1"/>
  <c r="L457" i="1"/>
  <c r="N457" i="1" s="1"/>
  <c r="L1246" i="1"/>
  <c r="N1246" i="1" s="1"/>
  <c r="L475" i="1"/>
  <c r="N475" i="1" s="1"/>
  <c r="L1370" i="1"/>
  <c r="N1370" i="1" s="1"/>
  <c r="L1390" i="1"/>
  <c r="N1390" i="1" s="1"/>
  <c r="L1312" i="1"/>
  <c r="N1312" i="1" s="1"/>
  <c r="L1480" i="1"/>
  <c r="N1480" i="1" s="1"/>
  <c r="L1088" i="1"/>
  <c r="N1088" i="1" s="1"/>
  <c r="L286" i="1"/>
  <c r="N286" i="1" s="1"/>
  <c r="L639" i="1"/>
  <c r="N639" i="1" s="1"/>
  <c r="L234" i="1"/>
  <c r="N234" i="1" s="1"/>
  <c r="L370" i="1"/>
  <c r="N370" i="1" s="1"/>
  <c r="L405" i="1"/>
  <c r="N405" i="1" s="1"/>
  <c r="L165" i="1"/>
  <c r="N165" i="1" s="1"/>
  <c r="L233" i="1"/>
  <c r="N233" i="1" s="1"/>
  <c r="L19" i="1"/>
  <c r="N19" i="1" s="1"/>
  <c r="L464" i="1"/>
  <c r="N464" i="1" s="1"/>
  <c r="L1042" i="1"/>
  <c r="N1042" i="1" s="1"/>
  <c r="L60" i="1"/>
  <c r="N60" i="1" s="1"/>
  <c r="L846" i="1"/>
  <c r="N846" i="1" s="1"/>
  <c r="L397" i="1"/>
  <c r="N397" i="1" s="1"/>
  <c r="L642" i="1"/>
  <c r="N642" i="1" s="1"/>
  <c r="L332" i="1"/>
  <c r="N332" i="1" s="1"/>
  <c r="L1170" i="1"/>
  <c r="N1170" i="1" s="1"/>
  <c r="L866" i="1"/>
  <c r="N866" i="1" s="1"/>
  <c r="L1254" i="1"/>
  <c r="N1254" i="1" s="1"/>
  <c r="L313" i="1"/>
  <c r="N313" i="1" s="1"/>
  <c r="L823" i="1"/>
  <c r="N823" i="1" s="1"/>
  <c r="L684" i="1"/>
  <c r="N684" i="1" s="1"/>
  <c r="L608" i="1"/>
  <c r="N608" i="1" s="1"/>
  <c r="L940" i="1"/>
  <c r="N940" i="1" s="1"/>
  <c r="L228" i="1"/>
  <c r="N228" i="1" s="1"/>
  <c r="L1367" i="1"/>
  <c r="N1367" i="1" s="1"/>
  <c r="L645" i="1"/>
  <c r="N645" i="1" s="1"/>
  <c r="L1483" i="1"/>
  <c r="N1483" i="1" s="1"/>
  <c r="L979" i="1"/>
  <c r="N979" i="1" s="1"/>
  <c r="L1272" i="1"/>
  <c r="N1272" i="1" s="1"/>
  <c r="L322" i="1"/>
  <c r="N322" i="1" s="1"/>
  <c r="L617" i="1"/>
  <c r="N617" i="1" s="1"/>
  <c r="L1410" i="1"/>
  <c r="N1410" i="1" s="1"/>
  <c r="L916" i="1"/>
  <c r="N916" i="1" s="1"/>
  <c r="L694" i="1"/>
  <c r="N694" i="1" s="1"/>
  <c r="L1218" i="1"/>
  <c r="N1218" i="1" s="1"/>
  <c r="L1396" i="1"/>
  <c r="N1396" i="1" s="1"/>
  <c r="L655" i="1"/>
  <c r="N655" i="1" s="1"/>
  <c r="L1330" i="1"/>
  <c r="N1330" i="1" s="1"/>
  <c r="L1229" i="1"/>
  <c r="N1229" i="1" s="1"/>
  <c r="L501" i="1"/>
  <c r="N501" i="1" s="1"/>
  <c r="L631" i="1"/>
  <c r="N631" i="1" s="1"/>
  <c r="L1451" i="1"/>
  <c r="N1451" i="1" s="1"/>
  <c r="L1288" i="1"/>
  <c r="N1288" i="1" s="1"/>
  <c r="L1153" i="1"/>
  <c r="N1153" i="1" s="1"/>
  <c r="L144" i="1"/>
  <c r="N144" i="1" s="1"/>
  <c r="L530" i="1"/>
  <c r="N530" i="1" s="1"/>
  <c r="L991" i="1"/>
  <c r="N991" i="1" s="1"/>
  <c r="L358" i="1"/>
  <c r="N358" i="1" s="1"/>
  <c r="L84" i="1"/>
  <c r="N84" i="1" s="1"/>
  <c r="L1078" i="1"/>
  <c r="N1078" i="1" s="1"/>
  <c r="L536" i="1"/>
  <c r="N536" i="1" s="1"/>
  <c r="L1193" i="1"/>
  <c r="N1193" i="1" s="1"/>
  <c r="L1475" i="1"/>
  <c r="N1475" i="1" s="1"/>
  <c r="L1411" i="1"/>
  <c r="N1411" i="1" s="1"/>
  <c r="L392" i="1"/>
  <c r="N392" i="1" s="1"/>
  <c r="L31" i="1"/>
  <c r="N31" i="1" s="1"/>
  <c r="L782" i="1"/>
  <c r="N782" i="1" s="1"/>
  <c r="L1121" i="1"/>
  <c r="N1121" i="1" s="1"/>
  <c r="L564" i="1"/>
  <c r="N564" i="1" s="1"/>
  <c r="L1050" i="1"/>
  <c r="N1050" i="1" s="1"/>
  <c r="L605" i="1"/>
  <c r="N605" i="1" s="1"/>
  <c r="L1358" i="1"/>
  <c r="N1358" i="1" s="1"/>
  <c r="L1464" i="1"/>
  <c r="N1464" i="1" s="1"/>
  <c r="L1043" i="1"/>
  <c r="N1043" i="1" s="1"/>
  <c r="L141" i="1"/>
  <c r="N141" i="1" s="1"/>
  <c r="L840" i="1"/>
  <c r="N840" i="1" s="1"/>
  <c r="L999" i="1"/>
  <c r="N999" i="1" s="1"/>
  <c r="L1385" i="1"/>
  <c r="N1385" i="1" s="1"/>
  <c r="L741" i="1"/>
  <c r="N741" i="1" s="1"/>
  <c r="L601" i="1"/>
  <c r="N601" i="1" s="1"/>
  <c r="L887" i="1"/>
  <c r="N887" i="1" s="1"/>
  <c r="L958" i="1"/>
  <c r="N958" i="1" s="1"/>
  <c r="L770" i="1"/>
  <c r="N770" i="1" s="1"/>
  <c r="L742" i="1"/>
  <c r="N742" i="1" s="1"/>
  <c r="L1059" i="1"/>
  <c r="N1059" i="1" s="1"/>
  <c r="L1369" i="1"/>
  <c r="N1369" i="1" s="1"/>
  <c r="L1444" i="1"/>
  <c r="N1444" i="1" s="1"/>
  <c r="L1392" i="1"/>
  <c r="N1392" i="1" s="1"/>
  <c r="L276" i="1"/>
  <c r="N276" i="1" s="1"/>
  <c r="L1178" i="1"/>
  <c r="N1178" i="1" s="1"/>
  <c r="L1270" i="1"/>
  <c r="N1270" i="1" s="1"/>
  <c r="L939" i="1"/>
  <c r="N939" i="1" s="1"/>
  <c r="L697" i="1"/>
  <c r="N697" i="1" s="1"/>
  <c r="L1297" i="1"/>
  <c r="N1297" i="1" s="1"/>
  <c r="L42" i="1"/>
  <c r="N42" i="1" s="1"/>
  <c r="L1499" i="1"/>
  <c r="N1499" i="1" s="1"/>
  <c r="L359" i="1"/>
  <c r="N359" i="1" s="1"/>
  <c r="L434" i="1"/>
  <c r="N434" i="1" s="1"/>
  <c r="L619" i="1"/>
  <c r="N619" i="1" s="1"/>
  <c r="L870" i="1"/>
  <c r="N870" i="1" s="1"/>
  <c r="L767" i="1"/>
  <c r="N767" i="1" s="1"/>
  <c r="L773" i="1"/>
  <c r="N773" i="1" s="1"/>
  <c r="L709" i="1"/>
  <c r="N709" i="1" s="1"/>
  <c r="L1482" i="1"/>
  <c r="N1482" i="1" s="1"/>
  <c r="L275" i="1"/>
  <c r="N275" i="1" s="1"/>
  <c r="L929" i="1"/>
  <c r="N929" i="1" s="1"/>
  <c r="L1380" i="1"/>
  <c r="N1380" i="1" s="1"/>
  <c r="L235" i="1"/>
  <c r="N235" i="1" s="1"/>
  <c r="L600" i="1"/>
  <c r="N600" i="1" s="1"/>
  <c r="L919" i="1"/>
  <c r="N919" i="1" s="1"/>
  <c r="L449" i="1"/>
  <c r="N449" i="1" s="1"/>
  <c r="L1302" i="1"/>
  <c r="N1302" i="1" s="1"/>
  <c r="L214" i="1"/>
  <c r="N214" i="1" s="1"/>
  <c r="L1456" i="1"/>
  <c r="N1456" i="1" s="1"/>
  <c r="L1242" i="1"/>
  <c r="N1242" i="1" s="1"/>
  <c r="L1401" i="1"/>
  <c r="N1401" i="1" s="1"/>
  <c r="L1301" i="1"/>
  <c r="N1301" i="1" s="1"/>
  <c r="L1223" i="1"/>
  <c r="N1223" i="1" s="1"/>
  <c r="L760" i="1"/>
  <c r="N760" i="1" s="1"/>
  <c r="L303" i="1"/>
  <c r="N303" i="1" s="1"/>
  <c r="L82" i="1"/>
  <c r="N82" i="1" s="1"/>
  <c r="L1227" i="1"/>
  <c r="N1227" i="1" s="1"/>
  <c r="L551" i="1"/>
  <c r="N551" i="1" s="1"/>
  <c r="L15" i="1"/>
  <c r="N15" i="1" s="1"/>
  <c r="L371" i="1"/>
  <c r="N371" i="1" s="1"/>
  <c r="L590" i="1"/>
  <c r="N590" i="1" s="1"/>
  <c r="L579" i="1"/>
  <c r="N579" i="1" s="1"/>
  <c r="L39" i="1"/>
  <c r="N39" i="1" s="1"/>
  <c r="L390" i="1"/>
  <c r="N390" i="1" s="1"/>
  <c r="L424" i="1"/>
  <c r="N424" i="1" s="1"/>
  <c r="L1386" i="1"/>
  <c r="N1386" i="1" s="1"/>
  <c r="L441" i="1"/>
  <c r="N441" i="1" s="1"/>
  <c r="L680" i="1"/>
  <c r="N680" i="1" s="1"/>
  <c r="L937" i="1"/>
  <c r="N937" i="1" s="1"/>
  <c r="L806" i="1"/>
  <c r="N806" i="1" s="1"/>
  <c r="L585" i="1"/>
  <c r="N585" i="1" s="1"/>
  <c r="L1376" i="1"/>
  <c r="N1376" i="1" s="1"/>
  <c r="L935" i="1"/>
  <c r="N935" i="1" s="1"/>
  <c r="L784" i="1"/>
  <c r="N784" i="1" s="1"/>
  <c r="L401" i="1"/>
  <c r="N401" i="1" s="1"/>
  <c r="L456" i="1"/>
  <c r="N456" i="1" s="1"/>
  <c r="L1141" i="1"/>
  <c r="N1141" i="1" s="1"/>
  <c r="L547" i="1"/>
  <c r="N547" i="1" s="1"/>
  <c r="L1165" i="1"/>
  <c r="N1165" i="1" s="1"/>
  <c r="L1007" i="1"/>
  <c r="N1007" i="1" s="1"/>
  <c r="L757" i="1"/>
  <c r="N757" i="1" s="1"/>
  <c r="L200" i="1"/>
  <c r="N200" i="1" s="1"/>
  <c r="L1238" i="1"/>
  <c r="N1238" i="1" s="1"/>
  <c r="L627" i="1"/>
  <c r="N627" i="1" s="1"/>
  <c r="L1098" i="1"/>
  <c r="N1098" i="1" s="1"/>
  <c r="L1202" i="1"/>
  <c r="N1202" i="1" s="1"/>
  <c r="L908" i="1"/>
  <c r="N908" i="1" s="1"/>
  <c r="L746" i="1"/>
  <c r="N746" i="1" s="1"/>
  <c r="L728" i="1"/>
  <c r="N728" i="1" s="1"/>
  <c r="L195" i="1"/>
  <c r="N195" i="1" s="1"/>
  <c r="L1011" i="1"/>
  <c r="N1011" i="1" s="1"/>
  <c r="L1076" i="1"/>
  <c r="N1076" i="1" s="1"/>
  <c r="L1060" i="1"/>
  <c r="N1060" i="1" s="1"/>
  <c r="L1183" i="1"/>
  <c r="N1183" i="1" s="1"/>
  <c r="L1304" i="1"/>
  <c r="N1304" i="1" s="1"/>
  <c r="L878" i="1"/>
  <c r="N878" i="1" s="1"/>
  <c r="L1090" i="1"/>
  <c r="N1090" i="1" s="1"/>
  <c r="L1476" i="1"/>
  <c r="N1476" i="1" s="1"/>
  <c r="L192" i="1"/>
  <c r="N192" i="1" s="1"/>
  <c r="L743" i="1"/>
  <c r="N743" i="1" s="1"/>
  <c r="L496" i="1"/>
  <c r="N496" i="1" s="1"/>
  <c r="L859" i="1"/>
  <c r="N859" i="1" s="1"/>
  <c r="L1047" i="1"/>
  <c r="N1047" i="1" s="1"/>
  <c r="L1196" i="1"/>
  <c r="N1196" i="1" s="1"/>
  <c r="L293" i="1"/>
  <c r="N293" i="1" s="1"/>
  <c r="L1314" i="1"/>
  <c r="N1314" i="1" s="1"/>
  <c r="L1280" i="1"/>
  <c r="N1280" i="1" s="1"/>
  <c r="L562" i="1"/>
  <c r="N562" i="1" s="1"/>
  <c r="L794" i="1"/>
  <c r="N794" i="1" s="1"/>
  <c r="L1006" i="1"/>
  <c r="N1006" i="1" s="1"/>
  <c r="L959" i="1"/>
  <c r="N959" i="1" s="1"/>
  <c r="L682" i="1"/>
  <c r="N682" i="1" s="1"/>
  <c r="L1181" i="1"/>
  <c r="N1181" i="1" s="1"/>
  <c r="L1343" i="1"/>
  <c r="N1343" i="1" s="1"/>
  <c r="L252" i="1"/>
  <c r="N252" i="1" s="1"/>
  <c r="L94" i="1"/>
  <c r="N94" i="1" s="1"/>
  <c r="L1214" i="1"/>
  <c r="N1214" i="1" s="1"/>
  <c r="L495" i="1"/>
  <c r="N495" i="1" s="1"/>
  <c r="L117" i="1"/>
  <c r="N117" i="1" s="1"/>
  <c r="L320" i="1"/>
  <c r="N320" i="1" s="1"/>
  <c r="L592" i="1"/>
  <c r="N592" i="1" s="1"/>
  <c r="L1095" i="1"/>
  <c r="N1095" i="1" s="1"/>
  <c r="L506" i="1"/>
  <c r="N506" i="1" s="1"/>
  <c r="L25" i="1"/>
  <c r="N25" i="1" s="1"/>
  <c r="L1177" i="1"/>
  <c r="N1177" i="1" s="1"/>
  <c r="L922" i="1"/>
  <c r="N922" i="1" s="1"/>
  <c r="L54" i="1"/>
  <c r="N54" i="1" s="1"/>
  <c r="L1293" i="1"/>
  <c r="N1293" i="1" s="1"/>
  <c r="L1317" i="1"/>
  <c r="N1317" i="1" s="1"/>
  <c r="L1134" i="1"/>
  <c r="N1134" i="1" s="1"/>
  <c r="L874" i="1"/>
  <c r="N874" i="1" s="1"/>
  <c r="L243" i="1"/>
  <c r="N243" i="1" s="1"/>
  <c r="L110" i="1"/>
  <c r="N110" i="1" s="1"/>
  <c r="L1084" i="1"/>
  <c r="N1084" i="1" s="1"/>
  <c r="L375" i="1"/>
  <c r="N375" i="1" s="1"/>
  <c r="L1481" i="1"/>
  <c r="N1481" i="1" s="1"/>
  <c r="L494" i="1"/>
  <c r="N494" i="1" s="1"/>
  <c r="L1283" i="1"/>
  <c r="N1283" i="1" s="1"/>
  <c r="L980" i="1"/>
  <c r="N980" i="1" s="1"/>
  <c r="L250" i="1"/>
  <c r="N250" i="1" s="1"/>
  <c r="L1446" i="1"/>
  <c r="N1446" i="1" s="1"/>
  <c r="L779" i="1"/>
  <c r="N779" i="1" s="1"/>
  <c r="L156" i="1"/>
  <c r="N156" i="1" s="1"/>
  <c r="L355" i="1"/>
  <c r="N355" i="1" s="1"/>
  <c r="L273" i="1"/>
  <c r="N273" i="1" s="1"/>
  <c r="L1274" i="1"/>
  <c r="N1274" i="1" s="1"/>
  <c r="L206" i="1"/>
  <c r="N206" i="1" s="1"/>
  <c r="L778" i="1"/>
  <c r="N778" i="1" s="1"/>
  <c r="L1332" i="1"/>
  <c r="N1332" i="1" s="1"/>
  <c r="L514" i="1"/>
  <c r="N514" i="1" s="1"/>
  <c r="L821" i="1"/>
  <c r="N821" i="1" s="1"/>
  <c r="L862" i="1"/>
  <c r="N862" i="1" s="1"/>
  <c r="L997" i="1"/>
  <c r="N997" i="1" s="1"/>
  <c r="L438" i="1"/>
  <c r="N438" i="1" s="1"/>
  <c r="L175" i="1"/>
  <c r="N175" i="1" s="1"/>
  <c r="L942" i="1"/>
  <c r="N942" i="1" s="1"/>
  <c r="L198" i="1"/>
  <c r="N198" i="1" s="1"/>
  <c r="L398" i="1"/>
  <c r="N398" i="1" s="1"/>
  <c r="L881" i="1"/>
  <c r="N881" i="1" s="1"/>
  <c r="L1222" i="1"/>
  <c r="N1222" i="1" s="1"/>
  <c r="L961" i="1"/>
  <c r="N961" i="1" s="1"/>
  <c r="L1247" i="1"/>
  <c r="N1247" i="1" s="1"/>
  <c r="L861" i="1"/>
  <c r="N861" i="1" s="1"/>
  <c r="L1394" i="1"/>
  <c r="N1394" i="1" s="1"/>
  <c r="L1091" i="1"/>
  <c r="N1091" i="1" s="1"/>
  <c r="L1393" i="1"/>
  <c r="N1393" i="1" s="1"/>
  <c r="L337" i="1"/>
  <c r="N337" i="1" s="1"/>
  <c r="L621" i="1"/>
  <c r="N621" i="1" s="1"/>
  <c r="L1292" i="1"/>
  <c r="N1292" i="1" s="1"/>
  <c r="L40" i="1"/>
  <c r="N40" i="1" s="1"/>
  <c r="L972" i="1"/>
  <c r="N972" i="1" s="1"/>
  <c r="L1100" i="1"/>
  <c r="N1100" i="1" s="1"/>
  <c r="L1015" i="1"/>
  <c r="N1015" i="1" s="1"/>
  <c r="L727" i="1"/>
  <c r="N727" i="1" s="1"/>
  <c r="L204" i="1"/>
  <c r="N204" i="1" s="1"/>
  <c r="L1086" i="1"/>
  <c r="N1086" i="1" s="1"/>
  <c r="L503" i="1"/>
  <c r="N503" i="1" s="1"/>
  <c r="L1349" i="1"/>
  <c r="N1349" i="1" s="1"/>
  <c r="L1102" i="1"/>
  <c r="N1102" i="1" s="1"/>
  <c r="L1352" i="1"/>
  <c r="N1352" i="1" s="1"/>
  <c r="L499" i="1"/>
  <c r="N499" i="1" s="1"/>
  <c r="L1208" i="1"/>
  <c r="N1208" i="1" s="1"/>
  <c r="L577" i="1"/>
  <c r="N577" i="1" s="1"/>
  <c r="L947" i="1"/>
  <c r="N947" i="1" s="1"/>
  <c r="L986" i="1"/>
  <c r="N986" i="1" s="1"/>
  <c r="L896" i="1"/>
  <c r="N896" i="1" s="1"/>
  <c r="L524" i="1"/>
  <c r="N524" i="1" s="1"/>
  <c r="L1336" i="1"/>
  <c r="N1336" i="1" s="1"/>
  <c r="L69" i="1"/>
  <c r="N69" i="1" s="1"/>
  <c r="L886" i="1"/>
  <c r="N886" i="1" s="1"/>
  <c r="L964" i="1"/>
  <c r="N964" i="1" s="1"/>
  <c r="L1487" i="1"/>
  <c r="N1487" i="1" s="1"/>
  <c r="L588" i="1"/>
  <c r="N588" i="1" s="1"/>
  <c r="L565" i="1"/>
  <c r="N565" i="1" s="1"/>
  <c r="L677" i="1"/>
  <c r="N677" i="1" s="1"/>
  <c r="L755" i="1"/>
  <c r="N755" i="1" s="1"/>
  <c r="L710" i="1"/>
  <c r="N710" i="1" s="1"/>
  <c r="L1326" i="1"/>
  <c r="N1326" i="1" s="1"/>
  <c r="L189" i="1"/>
  <c r="N189" i="1" s="1"/>
  <c r="L1470" i="1"/>
  <c r="N1470" i="1" s="1"/>
  <c r="L134" i="1"/>
  <c r="N134" i="1" s="1"/>
  <c r="L316" i="1"/>
  <c r="N316" i="1" s="1"/>
  <c r="L921" i="1"/>
  <c r="N921" i="1" s="1"/>
  <c r="L920" i="1"/>
  <c r="N920" i="1" s="1"/>
  <c r="L90" i="1"/>
  <c r="N90" i="1" s="1"/>
  <c r="L353" i="1"/>
  <c r="N353" i="1" s="1"/>
  <c r="L1374" i="1"/>
  <c r="N1374" i="1" s="1"/>
  <c r="L708" i="1"/>
  <c r="N708" i="1" s="1"/>
  <c r="L1473" i="1"/>
  <c r="N1473" i="1" s="1"/>
  <c r="L894" i="1"/>
  <c r="N894" i="1" s="1"/>
  <c r="L327" i="1"/>
  <c r="N327" i="1" s="1"/>
  <c r="L772" i="1"/>
  <c r="N772" i="1" s="1"/>
  <c r="L1282" i="1"/>
  <c r="N1282" i="1" s="1"/>
  <c r="L1094" i="1"/>
  <c r="N1094" i="1" s="1"/>
  <c r="L6" i="1"/>
  <c r="N6" i="1" s="1"/>
  <c r="L584" i="1"/>
  <c r="N584" i="1" s="1"/>
  <c r="L335" i="1"/>
  <c r="N335" i="1" s="1"/>
  <c r="L75" i="1"/>
  <c r="N75" i="1" s="1"/>
  <c r="L1155" i="1"/>
  <c r="N1155" i="1" s="1"/>
  <c r="L678" i="1"/>
  <c r="N678" i="1" s="1"/>
  <c r="L715" i="1"/>
  <c r="N715" i="1" s="1"/>
  <c r="L1469" i="1"/>
  <c r="N1469" i="1" s="1"/>
  <c r="L1194" i="1"/>
  <c r="N1194" i="1" s="1"/>
  <c r="L598" i="1"/>
  <c r="N598" i="1" s="1"/>
  <c r="L230" i="1"/>
  <c r="N230" i="1" s="1"/>
  <c r="L255" i="1"/>
  <c r="N255" i="1" s="1"/>
  <c r="L403" i="1"/>
  <c r="N403" i="1" s="1"/>
  <c r="L659" i="1"/>
  <c r="N659" i="1" s="1"/>
  <c r="L107" i="1"/>
  <c r="N107" i="1" s="1"/>
  <c r="L352" i="1"/>
  <c r="N352" i="1" s="1"/>
  <c r="L278" i="1"/>
  <c r="N278" i="1" s="1"/>
  <c r="L1415" i="1"/>
  <c r="N1415" i="1" s="1"/>
  <c r="L907" i="1"/>
  <c r="N907" i="1" s="1"/>
  <c r="L13" i="1"/>
  <c r="N13" i="1" s="1"/>
  <c r="L1276" i="1"/>
  <c r="N1276" i="1" s="1"/>
  <c r="L1414" i="1"/>
  <c r="N1414" i="1" s="1"/>
  <c r="L1263" i="1"/>
  <c r="N1263" i="1" s="1"/>
  <c r="L925" i="1"/>
  <c r="N925" i="1" s="1"/>
  <c r="L855" i="1"/>
  <c r="N855" i="1" s="1"/>
  <c r="L624" i="1"/>
  <c r="N624" i="1" s="1"/>
  <c r="L995" i="1"/>
  <c r="N995" i="1" s="1"/>
  <c r="L994" i="1"/>
  <c r="N994" i="1" s="1"/>
  <c r="L296" i="1"/>
  <c r="N296" i="1" s="1"/>
  <c r="L611" i="1"/>
  <c r="N611" i="1" s="1"/>
  <c r="L1204" i="1"/>
  <c r="N1204" i="1" s="1"/>
  <c r="L1391" i="1"/>
  <c r="N1391" i="1" s="1"/>
  <c r="L459" i="1"/>
  <c r="N459" i="1" s="1"/>
  <c r="L173" i="1"/>
  <c r="N173" i="1" s="1"/>
  <c r="L1489" i="1"/>
  <c r="N1489" i="1" s="1"/>
  <c r="L290" i="1"/>
  <c r="N290" i="1" s="1"/>
  <c r="L510" i="1"/>
  <c r="N510" i="1" s="1"/>
  <c r="L1035" i="1"/>
  <c r="N1035" i="1" s="1"/>
  <c r="L1207" i="1"/>
  <c r="N1207" i="1" s="1"/>
  <c r="L867" i="1"/>
  <c r="N867" i="1" s="1"/>
  <c r="L1420" i="1"/>
  <c r="N1420" i="1" s="1"/>
  <c r="L159" i="1"/>
  <c r="N159" i="1" s="1"/>
  <c r="L873" i="1"/>
  <c r="N873" i="1" s="1"/>
  <c r="L166" i="1"/>
  <c r="N166" i="1" s="1"/>
  <c r="L437" i="1"/>
  <c r="N437" i="1" s="1"/>
  <c r="L1203" i="1"/>
  <c r="N1203" i="1" s="1"/>
  <c r="L309" i="1"/>
  <c r="N309" i="1" s="1"/>
  <c r="L1009" i="1"/>
  <c r="N1009" i="1" s="1"/>
  <c r="L123" i="1"/>
  <c r="N123" i="1" s="1"/>
  <c r="L829" i="1"/>
  <c r="N829" i="1" s="1"/>
  <c r="L824" i="1"/>
  <c r="N824" i="1" s="1"/>
  <c r="L1154" i="1"/>
  <c r="N1154" i="1" s="1"/>
  <c r="L1389" i="1"/>
  <c r="N1389" i="1" s="1"/>
  <c r="L385" i="1"/>
  <c r="N385" i="1" s="1"/>
  <c r="L1176" i="1"/>
  <c r="N1176" i="1" s="1"/>
  <c r="L512" i="1"/>
  <c r="N512" i="1" s="1"/>
  <c r="L1145" i="1"/>
  <c r="N1145" i="1" s="1"/>
  <c r="L1402" i="1"/>
  <c r="N1402" i="1" s="1"/>
  <c r="L423" i="1"/>
  <c r="N423" i="1" s="1"/>
  <c r="L711" i="1"/>
  <c r="N711" i="1" s="1"/>
  <c r="L347" i="1"/>
  <c r="N347" i="1" s="1"/>
  <c r="L572" i="1"/>
  <c r="N572" i="1" s="1"/>
  <c r="L934" i="1"/>
  <c r="N934" i="1" s="1"/>
  <c r="L211" i="1"/>
  <c r="N211" i="1" s="1"/>
  <c r="L26" i="1"/>
  <c r="N26" i="1" s="1"/>
  <c r="L1426" i="1"/>
  <c r="N1426" i="1" s="1"/>
  <c r="L421" i="1"/>
  <c r="N421" i="1" s="1"/>
  <c r="L301" i="1"/>
  <c r="N301" i="1" s="1"/>
  <c r="L1243" i="1"/>
  <c r="N1243" i="1" s="1"/>
  <c r="L623" i="1"/>
  <c r="N623" i="1" s="1"/>
  <c r="L472" i="1"/>
  <c r="N472" i="1" s="1"/>
  <c r="L1158" i="1"/>
  <c r="N1158" i="1" s="1"/>
  <c r="L169" i="1"/>
  <c r="N169" i="1" s="1"/>
  <c r="L1388" i="1"/>
  <c r="N1388" i="1" s="1"/>
  <c r="L1303" i="1"/>
  <c r="N1303" i="1" s="1"/>
  <c r="L1382" i="1"/>
  <c r="N1382" i="1" s="1"/>
  <c r="L992" i="1"/>
  <c r="N992" i="1" s="1"/>
  <c r="L344" i="1"/>
  <c r="N344" i="1" s="1"/>
  <c r="L648" i="1"/>
  <c r="N648" i="1" s="1"/>
  <c r="L789" i="1"/>
  <c r="N789" i="1" s="1"/>
  <c r="L1172" i="1"/>
  <c r="N1172" i="1" s="1"/>
  <c r="L1245" i="1"/>
  <c r="N1245" i="1" s="1"/>
  <c r="L575" i="1"/>
  <c r="N575" i="1" s="1"/>
  <c r="L33" i="1"/>
  <c r="N33" i="1" s="1"/>
  <c r="L905" i="1"/>
  <c r="N905" i="1" s="1"/>
  <c r="L1063" i="1"/>
  <c r="N1063" i="1" s="1"/>
  <c r="L838" i="1"/>
  <c r="N838" i="1" s="1"/>
  <c r="L670" i="1"/>
  <c r="N670" i="1" s="1"/>
  <c r="L702" i="1"/>
  <c r="N702" i="1" s="1"/>
  <c r="L1284" i="1"/>
  <c r="N1284" i="1" s="1"/>
  <c r="L467" i="1"/>
  <c r="N467" i="1" s="1"/>
  <c r="L326" i="1"/>
  <c r="N326" i="1" s="1"/>
  <c r="L884" i="1"/>
  <c r="N884" i="1" s="1"/>
  <c r="L526" i="1"/>
  <c r="N526" i="1" s="1"/>
  <c r="L661" i="1"/>
  <c r="N661" i="1" s="1"/>
  <c r="L1174" i="1"/>
  <c r="N1174" i="1" s="1"/>
  <c r="L1029" i="1"/>
  <c r="N1029" i="1" s="1"/>
  <c r="L429" i="1"/>
  <c r="N429" i="1" s="1"/>
  <c r="L38" i="1"/>
  <c r="N38" i="1" s="1"/>
  <c r="L580" i="1"/>
  <c r="N580" i="1" s="1"/>
  <c r="L27" i="1"/>
  <c r="N27" i="1" s="1"/>
  <c r="L120" i="1"/>
  <c r="N120" i="1" s="1"/>
  <c r="L1161" i="1"/>
  <c r="N1161" i="1" s="1"/>
  <c r="L81" i="1"/>
  <c r="N81" i="1" s="1"/>
  <c r="L146" i="1"/>
  <c r="N146" i="1" s="1"/>
  <c r="L606" i="1"/>
  <c r="N606" i="1" s="1"/>
  <c r="L968" i="1"/>
  <c r="N968" i="1" s="1"/>
  <c r="L1248" i="1"/>
  <c r="N1248" i="1" s="1"/>
  <c r="L895" i="1"/>
  <c r="N895" i="1" s="1"/>
  <c r="L1255" i="1"/>
  <c r="N1255" i="1" s="1"/>
  <c r="L329" i="1"/>
  <c r="N329" i="1" s="1"/>
  <c r="L232" i="1"/>
  <c r="N232" i="1" s="1"/>
  <c r="L813" i="1"/>
  <c r="N813" i="1" s="1"/>
  <c r="L1462" i="1"/>
  <c r="N1462" i="1" s="1"/>
  <c r="L308" i="1"/>
  <c r="N308" i="1" s="1"/>
  <c r="L1066" i="1"/>
  <c r="N1066" i="1" s="1"/>
  <c r="L1064" i="1"/>
  <c r="N1064" i="1" s="1"/>
  <c r="L969" i="1"/>
  <c r="N969" i="1" s="1"/>
  <c r="L707" i="1"/>
  <c r="N707" i="1" s="1"/>
  <c r="L197" i="1"/>
  <c r="N197" i="1" s="1"/>
  <c r="L1108" i="1"/>
  <c r="N1108" i="1" s="1"/>
  <c r="L1024" i="1"/>
  <c r="N1024" i="1" s="1"/>
  <c r="L1014" i="1"/>
  <c r="N1014" i="1" s="1"/>
  <c r="L1406" i="1"/>
  <c r="N1406" i="1" s="1"/>
  <c r="L372" i="1"/>
  <c r="N372" i="1" s="1"/>
  <c r="L18" i="1"/>
  <c r="N18" i="1" s="1"/>
  <c r="L841" i="1"/>
  <c r="N841" i="1" s="1"/>
  <c r="L240" i="1"/>
  <c r="N240" i="1" s="1"/>
  <c r="L487" i="1"/>
  <c r="N487" i="1" s="1"/>
  <c r="L974" i="1"/>
  <c r="N974" i="1" s="1"/>
  <c r="L917" i="1"/>
  <c r="N917" i="1" s="1"/>
  <c r="L128" i="1"/>
  <c r="N128" i="1" s="1"/>
  <c r="L909" i="1"/>
  <c r="N909" i="1" s="1"/>
  <c r="L44" i="1"/>
  <c r="N44" i="1" s="1"/>
  <c r="L145" i="1"/>
  <c r="N145" i="1" s="1"/>
  <c r="L489" i="1"/>
  <c r="N489" i="1" s="1"/>
  <c r="L140" i="1"/>
  <c r="N140" i="1" s="1"/>
  <c r="L262" i="1"/>
  <c r="N262" i="1" s="1"/>
  <c r="L815" i="1"/>
  <c r="N815" i="1" s="1"/>
  <c r="L744" i="1"/>
  <c r="N744" i="1" s="1"/>
  <c r="L426" i="1"/>
  <c r="N426" i="1" s="1"/>
  <c r="L65" i="1"/>
  <c r="N65" i="1" s="1"/>
  <c r="L718" i="1"/>
  <c r="N718" i="1" s="1"/>
  <c r="L269" i="1"/>
  <c r="N269" i="1" s="1"/>
  <c r="L183" i="1"/>
  <c r="N183" i="1" s="1"/>
  <c r="L987" i="1"/>
  <c r="N987" i="1" s="1"/>
  <c r="L673" i="1"/>
  <c r="N673" i="1" s="1"/>
  <c r="L282" i="1"/>
  <c r="N282" i="1" s="1"/>
  <c r="L643" i="1"/>
  <c r="N643" i="1" s="1"/>
  <c r="L1264" i="1"/>
  <c r="N1264" i="1" s="1"/>
  <c r="L157" i="1"/>
  <c r="N157" i="1" s="1"/>
  <c r="L502" i="1"/>
  <c r="N502" i="1" s="1"/>
  <c r="L1441" i="1"/>
  <c r="N1441" i="1" s="1"/>
  <c r="L1044" i="1"/>
  <c r="N1044" i="1" s="1"/>
  <c r="L1221" i="1"/>
  <c r="N1221" i="1" s="1"/>
  <c r="L507" i="1"/>
  <c r="N507" i="1" s="1"/>
  <c r="L1454" i="1"/>
  <c r="N1454" i="1" s="1"/>
  <c r="L462" i="1"/>
  <c r="N462" i="1" s="1"/>
  <c r="L731" i="1"/>
  <c r="N731" i="1" s="1"/>
  <c r="L523" i="1"/>
  <c r="N523" i="1" s="1"/>
  <c r="L1169" i="1"/>
  <c r="N1169" i="1" s="1"/>
  <c r="L672" i="1"/>
  <c r="N672" i="1" s="1"/>
  <c r="L691" i="1"/>
  <c r="N691" i="1" s="1"/>
  <c r="L1323" i="1"/>
  <c r="N1323" i="1" s="1"/>
  <c r="L871" i="1"/>
  <c r="N871" i="1" s="1"/>
  <c r="L966" i="1"/>
  <c r="N966" i="1" s="1"/>
  <c r="L265" i="1"/>
  <c r="N265" i="1" s="1"/>
  <c r="L1472" i="1"/>
  <c r="N1472" i="1" s="1"/>
  <c r="L11" i="1"/>
  <c r="N11" i="1" s="1"/>
  <c r="L1190" i="1"/>
  <c r="N1190" i="1" s="1"/>
  <c r="L300" i="1"/>
  <c r="N300" i="1" s="1"/>
  <c r="L253" i="1"/>
  <c r="N253" i="1" s="1"/>
  <c r="L1298" i="1"/>
  <c r="N1298" i="1" s="1"/>
  <c r="L1334" i="1"/>
  <c r="N1334" i="1" s="1"/>
  <c r="L466" i="1"/>
  <c r="N466" i="1" s="1"/>
  <c r="L713" i="1"/>
  <c r="N713" i="1" s="1"/>
  <c r="L88" i="1"/>
  <c r="N88" i="1" s="1"/>
  <c r="L143" i="1"/>
  <c r="N143" i="1" s="1"/>
  <c r="L1025" i="1"/>
  <c r="N1025" i="1" s="1"/>
  <c r="L187" i="1"/>
  <c r="N187" i="1" s="1"/>
  <c r="L1112" i="1"/>
  <c r="N1112" i="1" s="1"/>
  <c r="L1081" i="1"/>
  <c r="N1081" i="1" s="1"/>
  <c r="L801" i="1"/>
  <c r="N801" i="1" s="1"/>
  <c r="L798" i="1"/>
  <c r="N798" i="1" s="1"/>
  <c r="L525" i="1"/>
  <c r="N525" i="1" s="1"/>
  <c r="L1083" i="1"/>
  <c r="N1083" i="1" s="1"/>
  <c r="L1101" i="1"/>
  <c r="N1101" i="1" s="1"/>
  <c r="L83" i="1"/>
  <c r="N83" i="1" s="1"/>
  <c r="L1072" i="1"/>
  <c r="N1072" i="1" s="1"/>
  <c r="L420" i="1"/>
  <c r="N420" i="1" s="1"/>
  <c r="L1053" i="1"/>
  <c r="N1053" i="1" s="1"/>
  <c r="L150" i="1"/>
  <c r="N150" i="1" s="1"/>
  <c r="L383" i="1"/>
  <c r="N383" i="1" s="1"/>
  <c r="L1058" i="1"/>
  <c r="N1058" i="1" s="1"/>
  <c r="L92" i="1"/>
  <c r="N92" i="1" s="1"/>
  <c r="L856" i="1"/>
  <c r="N856" i="1" s="1"/>
  <c r="L750" i="1"/>
  <c r="N750" i="1" s="1"/>
  <c r="L442" i="1"/>
  <c r="N442" i="1" s="1"/>
  <c r="L1096" i="1"/>
  <c r="N1096" i="1" s="1"/>
  <c r="L1356" i="1"/>
  <c r="N1356" i="1" s="1"/>
  <c r="L900" i="1"/>
  <c r="N900" i="1" s="1"/>
  <c r="L112" i="1"/>
  <c r="N112" i="1" s="1"/>
  <c r="L137" i="1"/>
  <c r="N137" i="1" s="1"/>
  <c r="L461" i="1"/>
  <c r="N461" i="1" s="1"/>
  <c r="L817" i="1"/>
  <c r="N817" i="1" s="1"/>
  <c r="L1287" i="1"/>
  <c r="N1287" i="1" s="1"/>
  <c r="L111" i="1"/>
  <c r="N111" i="1" s="1"/>
  <c r="L1311" i="1"/>
  <c r="N1311" i="1" s="1"/>
  <c r="L539" i="1"/>
  <c r="N539" i="1" s="1"/>
  <c r="L53" i="1"/>
  <c r="N53" i="1" s="1"/>
  <c r="L858" i="1"/>
  <c r="N858" i="1" s="1"/>
  <c r="L196" i="1"/>
  <c r="N196" i="1" s="1"/>
  <c r="L1182" i="1"/>
  <c r="N1182" i="1" s="1"/>
  <c r="L1355" i="1"/>
  <c r="N1355" i="1" s="1"/>
  <c r="L1160" i="1"/>
  <c r="N1160" i="1" s="1"/>
  <c r="L28" i="1"/>
  <c r="N28" i="1" s="1"/>
  <c r="L113" i="1"/>
  <c r="N113" i="1" s="1"/>
  <c r="L1440" i="1"/>
  <c r="N1440" i="1" s="1"/>
  <c r="L576" i="1"/>
  <c r="N576" i="1" s="1"/>
  <c r="L1048" i="1"/>
  <c r="N1048" i="1" s="1"/>
  <c r="L869" i="1"/>
  <c r="N869" i="1" s="1"/>
  <c r="L1071" i="1"/>
  <c r="N1071" i="1" s="1"/>
  <c r="L599" i="1"/>
  <c r="N599" i="1" s="1"/>
  <c r="L1448" i="1"/>
  <c r="N1448" i="1" s="1"/>
  <c r="L574" i="1"/>
  <c r="N574" i="1" s="1"/>
  <c r="L1103" i="1"/>
  <c r="N1103" i="1" s="1"/>
  <c r="L563" i="1"/>
  <c r="N563" i="1" s="1"/>
  <c r="L295" i="1"/>
  <c r="N295" i="1" s="1"/>
  <c r="L698" i="1"/>
  <c r="N698" i="1" s="1"/>
  <c r="L518" i="1"/>
  <c r="N518" i="1" s="1"/>
  <c r="L1033" i="1"/>
  <c r="N1033" i="1" s="1"/>
  <c r="L86" i="1"/>
  <c r="N86" i="1" s="1"/>
  <c r="L609" i="1"/>
  <c r="N609" i="1" s="1"/>
  <c r="L3" i="1"/>
  <c r="N3" i="1" s="1"/>
  <c r="L409" i="1"/>
  <c r="N409" i="1" s="1"/>
  <c r="L1152" i="1"/>
  <c r="N1152" i="1" s="1"/>
  <c r="L777" i="1"/>
  <c r="N777" i="1" s="1"/>
  <c r="L1184" i="1"/>
  <c r="N1184" i="1" s="1"/>
  <c r="L1318" i="1"/>
  <c r="N1318" i="1" s="1"/>
  <c r="L8" i="1"/>
  <c r="N8" i="1" s="1"/>
  <c r="L1120" i="1"/>
  <c r="N1120" i="1" s="1"/>
  <c r="L1492" i="1"/>
  <c r="N1492" i="1" s="1"/>
  <c r="L480" i="1"/>
  <c r="N480" i="1" s="1"/>
  <c r="L957" i="1"/>
  <c r="N957" i="1" s="1"/>
  <c r="L264" i="1"/>
  <c r="N264" i="1" s="1"/>
  <c r="L1023" i="1"/>
  <c r="N1023" i="1" s="1"/>
  <c r="L62" i="1"/>
  <c r="N62" i="1" s="1"/>
  <c r="L804" i="1"/>
  <c r="N804" i="1" s="1"/>
  <c r="L1491" i="1"/>
  <c r="N1491" i="1" s="1"/>
  <c r="L766" i="1"/>
  <c r="N766" i="1" s="1"/>
  <c r="L1130" i="1"/>
  <c r="N1130" i="1" s="1"/>
  <c r="L142" i="1"/>
  <c r="N142" i="1" s="1"/>
  <c r="L288" i="1"/>
  <c r="N288" i="1" s="1"/>
  <c r="L297" i="1"/>
  <c r="N297" i="1" s="1"/>
  <c r="L87" i="1"/>
  <c r="N87" i="1" s="1"/>
  <c r="L1189" i="1"/>
  <c r="N1189" i="1" s="1"/>
  <c r="L522" i="1"/>
  <c r="N522" i="1" s="1"/>
  <c r="L1438" i="1"/>
  <c r="N1438" i="1" s="1"/>
  <c r="L566" i="1"/>
  <c r="N566" i="1" s="1"/>
  <c r="L291" i="1"/>
  <c r="N291" i="1" s="1"/>
  <c r="L630" i="1"/>
  <c r="N630" i="1" s="1"/>
  <c r="L749" i="1"/>
  <c r="N749" i="1" s="1"/>
  <c r="L1197" i="1"/>
  <c r="N1197" i="1" s="1"/>
  <c r="L1211" i="1"/>
  <c r="N1211" i="1" s="1"/>
  <c r="L305" i="1"/>
  <c r="N305" i="1" s="1"/>
  <c r="L983" i="1"/>
  <c r="N983" i="1" s="1"/>
  <c r="L788" i="1"/>
  <c r="N788" i="1" s="1"/>
  <c r="L1093" i="1"/>
  <c r="N1093" i="1" s="1"/>
  <c r="L1216" i="1"/>
  <c r="N1216" i="1" s="1"/>
  <c r="L1038" i="1"/>
  <c r="N1038" i="1" s="1"/>
  <c r="L108" i="1"/>
  <c r="N108" i="1" s="1"/>
  <c r="L849" i="1"/>
  <c r="N849" i="1" s="1"/>
  <c r="L452" i="1"/>
  <c r="N452" i="1" s="1"/>
  <c r="L542" i="1"/>
  <c r="N542" i="1" s="1"/>
  <c r="L1018" i="1"/>
  <c r="N1018" i="1" s="1"/>
  <c r="L319" i="1"/>
  <c r="N319" i="1" s="1"/>
  <c r="L1479" i="1"/>
  <c r="N1479" i="1" s="1"/>
  <c r="L864" i="1"/>
  <c r="N864" i="1" s="1"/>
  <c r="L29" i="1"/>
  <c r="N29" i="1" s="1"/>
  <c r="L488" i="1"/>
  <c r="N488" i="1" s="1"/>
  <c r="L705" i="1"/>
  <c r="N705" i="1" s="1"/>
  <c r="L280" i="1"/>
  <c r="N280" i="1" s="1"/>
  <c r="L339" i="1"/>
  <c r="N339" i="1" s="1"/>
  <c r="L1466" i="1"/>
  <c r="N1466" i="1" s="1"/>
  <c r="L124" i="1"/>
  <c r="N124" i="1" s="1"/>
  <c r="L445" i="1"/>
  <c r="N445" i="1" s="1"/>
  <c r="L1021" i="1"/>
  <c r="N1021" i="1" s="1"/>
  <c r="L535" i="1"/>
  <c r="N535" i="1" s="1"/>
  <c r="L509" i="1"/>
  <c r="N509" i="1" s="1"/>
  <c r="L258" i="1"/>
  <c r="N258" i="1" s="1"/>
  <c r="L149" i="1"/>
  <c r="N149" i="1" s="1"/>
  <c r="L696" i="1"/>
  <c r="N696" i="1" s="1"/>
  <c r="L115" i="1"/>
  <c r="N115" i="1" s="1"/>
  <c r="L1373" i="1"/>
  <c r="N1373" i="1" s="1"/>
  <c r="L928" i="1"/>
  <c r="N928" i="1" s="1"/>
  <c r="L1363" i="1"/>
  <c r="N1363" i="1" s="1"/>
  <c r="L913" i="1"/>
  <c r="N913" i="1" s="1"/>
  <c r="L843" i="1"/>
  <c r="N843" i="1" s="1"/>
  <c r="L956" i="1"/>
  <c r="N956" i="1" s="1"/>
  <c r="L1054" i="1"/>
  <c r="N1054" i="1" s="1"/>
  <c r="L1057" i="1"/>
  <c r="N1057" i="1" s="1"/>
  <c r="L394" i="1"/>
  <c r="N394" i="1" s="1"/>
  <c r="L826" i="1"/>
  <c r="N826" i="1" s="1"/>
  <c r="L1403" i="1"/>
  <c r="N1403" i="1" s="1"/>
  <c r="F1502" i="1"/>
  <c r="O722" i="1" l="1"/>
  <c r="O1379" i="1"/>
  <c r="O91" i="1"/>
  <c r="O1138" i="1"/>
  <c r="O1010" i="1"/>
  <c r="O13" i="1"/>
  <c r="O1415" i="1"/>
  <c r="O352" i="1"/>
  <c r="O659" i="1"/>
  <c r="O255" i="1"/>
  <c r="O598" i="1"/>
  <c r="O1469" i="1"/>
  <c r="O678" i="1"/>
  <c r="O75" i="1"/>
  <c r="O584" i="1"/>
  <c r="O1094" i="1"/>
  <c r="O772" i="1"/>
  <c r="O894" i="1"/>
  <c r="O708" i="1"/>
  <c r="O353" i="1"/>
  <c r="O920" i="1"/>
  <c r="O316" i="1"/>
  <c r="O1470" i="1"/>
  <c r="O1326" i="1"/>
  <c r="O755" i="1"/>
  <c r="O565" i="1"/>
  <c r="O1487" i="1"/>
  <c r="O886" i="1"/>
  <c r="O1336" i="1"/>
  <c r="O896" i="1"/>
  <c r="O947" i="1"/>
  <c r="O1208" i="1"/>
  <c r="O1352" i="1"/>
  <c r="O1349" i="1"/>
  <c r="O1086" i="1"/>
  <c r="O727" i="1"/>
  <c r="O1100" i="1"/>
  <c r="O40" i="1"/>
  <c r="O621" i="1"/>
  <c r="O1393" i="1"/>
  <c r="O1394" i="1"/>
  <c r="O1247" i="1"/>
  <c r="O1222" i="1"/>
  <c r="O398" i="1"/>
  <c r="O942" i="1"/>
  <c r="O438" i="1"/>
  <c r="O862" i="1"/>
  <c r="O514" i="1"/>
  <c r="O778" i="1"/>
  <c r="O1274" i="1"/>
  <c r="O355" i="1"/>
  <c r="O779" i="1"/>
  <c r="O250" i="1"/>
  <c r="O1283" i="1"/>
  <c r="O1481" i="1"/>
  <c r="O1084" i="1"/>
  <c r="O696" i="1"/>
  <c r="O535" i="1"/>
  <c r="O1466" i="1"/>
  <c r="O488" i="1"/>
  <c r="O319" i="1"/>
  <c r="O849" i="1"/>
  <c r="O1093" i="1"/>
  <c r="O1211" i="1"/>
  <c r="O291" i="1"/>
  <c r="O1189" i="1"/>
  <c r="O142" i="1"/>
  <c r="O804" i="1"/>
  <c r="O957" i="1"/>
  <c r="O8" i="1"/>
  <c r="O1152" i="1"/>
  <c r="O86" i="1"/>
  <c r="O295" i="1"/>
  <c r="O1448" i="1"/>
  <c r="O1048" i="1"/>
  <c r="O28" i="1"/>
  <c r="O196" i="1"/>
  <c r="O1311" i="1"/>
  <c r="O461" i="1"/>
  <c r="O1356" i="1"/>
  <c r="O856" i="1"/>
  <c r="O150" i="1"/>
  <c r="O83" i="1"/>
  <c r="O798" i="1"/>
  <c r="O187" i="1"/>
  <c r="O713" i="1"/>
  <c r="O253" i="1"/>
  <c r="O1472" i="1"/>
  <c r="O1323" i="1"/>
  <c r="O523" i="1"/>
  <c r="O507" i="1"/>
  <c r="O502" i="1"/>
  <c r="O282" i="1"/>
  <c r="O269" i="1"/>
  <c r="O744" i="1"/>
  <c r="O489" i="1"/>
  <c r="O128" i="1"/>
  <c r="O240" i="1"/>
  <c r="O1406" i="1"/>
  <c r="O197" i="1"/>
  <c r="O1066" i="1"/>
  <c r="O232" i="1"/>
  <c r="O1248" i="1"/>
  <c r="O81" i="1"/>
  <c r="O580" i="1"/>
  <c r="O1174" i="1"/>
  <c r="O326" i="1"/>
  <c r="O670" i="1"/>
  <c r="O33" i="1"/>
  <c r="O789" i="1"/>
  <c r="O1382" i="1"/>
  <c r="O1158" i="1"/>
  <c r="O301" i="1"/>
  <c r="O211" i="1"/>
  <c r="O711" i="1"/>
  <c r="O512" i="1"/>
  <c r="O1154" i="1"/>
  <c r="O1009" i="1"/>
  <c r="O166" i="1"/>
  <c r="O867" i="1"/>
  <c r="O290" i="1"/>
  <c r="O1391" i="1"/>
  <c r="O994" i="1"/>
  <c r="O925" i="1"/>
  <c r="O283" i="1"/>
  <c r="O324" i="1"/>
  <c r="O1459" i="1"/>
  <c r="O1099" i="1"/>
  <c r="O1324" i="1"/>
  <c r="O294" i="1"/>
  <c r="O996" i="1"/>
  <c r="O1215" i="1"/>
  <c r="O1092" i="1"/>
  <c r="O1055" i="1"/>
  <c r="O1439" i="1"/>
  <c r="O465" i="1"/>
  <c r="O716" i="1"/>
  <c r="O880" i="1"/>
  <c r="O1375" i="1"/>
  <c r="O261" i="1"/>
  <c r="O433" i="1"/>
  <c r="O361" i="1"/>
  <c r="O1416" i="1"/>
  <c r="O393" i="1"/>
  <c r="O641" i="1"/>
  <c r="O58" i="1"/>
  <c r="O1497" i="1"/>
  <c r="O877" i="1"/>
  <c r="O79" i="1"/>
  <c r="O1494" i="1"/>
  <c r="O148" i="1"/>
  <c r="O43" i="1"/>
  <c r="O307" i="1"/>
  <c r="O737" i="1"/>
  <c r="O1450" i="1"/>
  <c r="O952" i="1"/>
  <c r="O256" i="1"/>
  <c r="O56" i="1"/>
  <c r="O331" i="1"/>
  <c r="O927" i="1"/>
  <c r="O22" i="1"/>
  <c r="O139" i="1"/>
  <c r="O23" i="1"/>
  <c r="O560" i="1"/>
  <c r="O1051" i="1"/>
  <c r="O592" i="1"/>
  <c r="O1214" i="1"/>
  <c r="O1181" i="1"/>
  <c r="O794" i="1"/>
  <c r="O293" i="1"/>
  <c r="O496" i="1"/>
  <c r="O1090" i="1"/>
  <c r="O1060" i="1"/>
  <c r="O728" i="1"/>
  <c r="O1098" i="1"/>
  <c r="O757" i="1"/>
  <c r="O1141" i="1"/>
  <c r="O935" i="1"/>
  <c r="O937" i="1"/>
  <c r="O424" i="1"/>
  <c r="O590" i="1"/>
  <c r="O1227" i="1"/>
  <c r="O1223" i="1"/>
  <c r="O1456" i="1"/>
  <c r="O919" i="1"/>
  <c r="O929" i="1"/>
  <c r="O773" i="1"/>
  <c r="O434" i="1"/>
  <c r="O1297" i="1"/>
  <c r="O1178" i="1"/>
  <c r="O1369" i="1"/>
  <c r="O958" i="1"/>
  <c r="O1385" i="1"/>
  <c r="O1043" i="1"/>
  <c r="O1050" i="1"/>
  <c r="O31" i="1"/>
  <c r="O1193" i="1"/>
  <c r="O358" i="1"/>
  <c r="O1153" i="1"/>
  <c r="O501" i="1"/>
  <c r="O1396" i="1"/>
  <c r="O1410" i="1"/>
  <c r="O979" i="1"/>
  <c r="O228" i="1"/>
  <c r="O823" i="1"/>
  <c r="O1170" i="1"/>
  <c r="O846" i="1"/>
  <c r="O19" i="1"/>
  <c r="O370" i="1"/>
  <c r="O1088" i="1"/>
  <c r="O1370" i="1"/>
  <c r="O1199" i="1"/>
  <c r="O951" i="1"/>
  <c r="O589" i="1"/>
  <c r="O135" i="1"/>
  <c r="O346" i="1"/>
  <c r="O1032" i="1"/>
  <c r="O1219" i="1"/>
  <c r="O719" i="1"/>
  <c r="O745" i="1"/>
  <c r="O602" i="1"/>
  <c r="O468" i="1"/>
  <c r="O668" i="1"/>
  <c r="O1249" i="1"/>
  <c r="O1020" i="1"/>
  <c r="O190" i="1"/>
  <c r="O1377" i="1"/>
  <c r="O1357" i="1"/>
  <c r="O553" i="1"/>
  <c r="O735" i="1"/>
  <c r="O1445" i="1"/>
  <c r="O1501" i="1"/>
  <c r="O1220" i="1"/>
  <c r="O669" i="1"/>
  <c r="O1200" i="1"/>
  <c r="O106" i="1"/>
  <c r="O212" i="1"/>
  <c r="O1484" i="1"/>
  <c r="O833" i="1"/>
  <c r="O591" i="1"/>
  <c r="O257" i="1"/>
  <c r="O1307" i="1"/>
  <c r="O446" i="1"/>
  <c r="O325" i="1"/>
  <c r="O1368" i="1"/>
  <c r="O164" i="1"/>
  <c r="O724" i="1"/>
  <c r="O954" i="1"/>
  <c r="O1422" i="1"/>
  <c r="O122" i="1"/>
  <c r="O1041" i="1"/>
  <c r="O690" i="1"/>
  <c r="O279" i="1"/>
  <c r="O620" i="1"/>
  <c r="O688" i="1"/>
  <c r="O1077" i="1"/>
  <c r="O761" i="1"/>
  <c r="O1228" i="1"/>
  <c r="O1351" i="1"/>
  <c r="O400" i="1"/>
  <c r="O1322" i="1"/>
  <c r="O1027" i="1"/>
  <c r="O848" i="1"/>
  <c r="O1159" i="1"/>
  <c r="O1285" i="1"/>
  <c r="O1143" i="1"/>
  <c r="O239" i="1"/>
  <c r="O756" i="1"/>
  <c r="O945" i="1"/>
  <c r="O302" i="1"/>
  <c r="O483" i="1"/>
  <c r="O1460" i="1"/>
  <c r="O1036" i="1"/>
  <c r="O561" i="1"/>
  <c r="O1016" i="1"/>
  <c r="O636" i="1"/>
  <c r="O412" i="1"/>
  <c r="O386" i="1"/>
  <c r="O485" i="1"/>
  <c r="O1381" i="1"/>
  <c r="O911" i="1"/>
  <c r="O1235" i="1"/>
  <c r="O1237" i="1"/>
  <c r="O990" i="1"/>
  <c r="O1068" i="1"/>
  <c r="O1404" i="1"/>
  <c r="O1345" i="1"/>
  <c r="O1278" i="1"/>
  <c r="O367" i="1"/>
  <c r="O267" i="1"/>
  <c r="O126" i="1"/>
  <c r="O1360" i="1"/>
  <c r="O284" i="1"/>
  <c r="O626" i="1"/>
  <c r="O396" i="1"/>
  <c r="O792" i="1"/>
  <c r="O637" i="1"/>
  <c r="O285" i="1"/>
  <c r="O1468" i="1"/>
  <c r="O74" i="1"/>
  <c r="O834" i="1"/>
  <c r="O227" i="1"/>
  <c r="O119" i="1"/>
  <c r="O811" i="1"/>
  <c r="O814" i="1"/>
  <c r="O357" i="1"/>
  <c r="O259" i="1"/>
  <c r="O1486" i="1"/>
  <c r="O95" i="1"/>
  <c r="O845" i="1"/>
  <c r="O1362" i="1"/>
  <c r="O578" i="1"/>
  <c r="O248" i="1"/>
  <c r="O484" i="1"/>
  <c r="O202" i="1"/>
  <c r="O1118" i="1"/>
  <c r="O1113" i="1"/>
  <c r="O50" i="1"/>
  <c r="O306" i="1"/>
  <c r="O162" i="1"/>
  <c r="O1198" i="1"/>
  <c r="O404" i="1"/>
  <c r="O638" i="1"/>
  <c r="O151" i="1"/>
  <c r="O481" i="1"/>
  <c r="O57" i="1"/>
  <c r="O1413" i="1"/>
  <c r="O970" i="1"/>
  <c r="O546" i="1"/>
  <c r="O1097" i="1"/>
  <c r="O545" i="1"/>
  <c r="O193" i="1"/>
  <c r="O387" i="1"/>
  <c r="O1315" i="1"/>
  <c r="O676" i="1"/>
  <c r="O455" i="1"/>
  <c r="O527" i="1"/>
  <c r="O1340" i="1"/>
  <c r="O334" i="1"/>
  <c r="O1431" i="1"/>
  <c r="O587" i="1"/>
  <c r="O458" i="1"/>
  <c r="O266" i="1"/>
  <c r="O1062" i="1"/>
  <c r="O34" i="1"/>
  <c r="O839" i="1"/>
  <c r="O427" i="1"/>
  <c r="O30" i="1"/>
  <c r="O78" i="1"/>
  <c r="O4" i="1"/>
  <c r="O1310" i="1"/>
  <c r="O1114" i="1"/>
  <c r="O213" i="1"/>
  <c r="O754" i="1"/>
  <c r="O537" i="1"/>
  <c r="O1478" i="1"/>
  <c r="O1409" i="1"/>
  <c r="O328" i="1"/>
  <c r="O130" i="1"/>
  <c r="O49" i="1"/>
  <c r="O340" i="1"/>
  <c r="O607" i="1"/>
  <c r="O245" i="1"/>
  <c r="O152" i="1"/>
  <c r="O820" i="1"/>
  <c r="O1467" i="1"/>
  <c r="O628" i="1"/>
  <c r="O618" i="1"/>
  <c r="O1427" i="1"/>
  <c r="O249" i="1"/>
  <c r="O1150" i="1"/>
  <c r="O1080" i="1"/>
  <c r="O971" i="1"/>
  <c r="O1250" i="1"/>
  <c r="O904" i="1"/>
  <c r="O317" i="1"/>
  <c r="O1195" i="1"/>
  <c r="O368" i="1"/>
  <c r="O270" i="1"/>
  <c r="O830" i="1"/>
  <c r="O147" i="1"/>
  <c r="O1253" i="1"/>
  <c r="O1201" i="1"/>
  <c r="O1455" i="1"/>
  <c r="O1105" i="1"/>
  <c r="O45" i="1"/>
  <c r="O1295" i="1"/>
  <c r="O764" i="1"/>
  <c r="O1384" i="1"/>
  <c r="O538" i="1"/>
  <c r="O1073" i="1"/>
  <c r="O497" i="1"/>
  <c r="O831" i="1"/>
  <c r="O77" i="1"/>
  <c r="O554" i="1"/>
  <c r="O1320" i="1"/>
  <c r="O176" i="1"/>
  <c r="O231" i="1"/>
  <c r="O172" i="1"/>
  <c r="O656" i="1"/>
  <c r="O635" i="1"/>
  <c r="O1166" i="1"/>
  <c r="O395" i="1"/>
  <c r="O1210" i="1"/>
  <c r="O774" i="1"/>
  <c r="O1115" i="1"/>
  <c r="O666" i="1"/>
  <c r="O486" i="1"/>
  <c r="O706" i="1"/>
  <c r="O1241" i="1"/>
  <c r="O71" i="1"/>
  <c r="O1434" i="1"/>
  <c r="O652" i="1"/>
  <c r="O931" i="1"/>
  <c r="O1106" i="1"/>
  <c r="O978" i="1"/>
  <c r="O775" i="1"/>
  <c r="O177" i="1"/>
  <c r="O932" i="1"/>
  <c r="O850" i="1"/>
  <c r="O1281" i="1"/>
  <c r="O837" i="1"/>
  <c r="O534" i="1"/>
  <c r="O962" i="1"/>
  <c r="O268" i="1"/>
  <c r="O345" i="1"/>
  <c r="O100" i="1"/>
  <c r="O1273" i="1"/>
  <c r="O443" i="1"/>
  <c r="O47" i="1"/>
  <c r="O363" i="1"/>
  <c r="O1026" i="1"/>
  <c r="O897" i="1"/>
  <c r="O109" i="1"/>
  <c r="O413" i="1"/>
  <c r="O1149" i="1"/>
  <c r="O1449" i="1"/>
  <c r="O132" i="1"/>
  <c r="O1185" i="1"/>
  <c r="O1423" i="1"/>
  <c r="O1139" i="1"/>
  <c r="O847" i="1"/>
  <c r="O376" i="1"/>
  <c r="O448" i="1"/>
  <c r="O378" i="1"/>
  <c r="O479" i="1"/>
  <c r="O595" i="1"/>
  <c r="O158" i="1"/>
  <c r="O1109" i="1"/>
  <c r="O762" i="1"/>
  <c r="O1433" i="1"/>
  <c r="O888" i="1"/>
  <c r="O567" i="1"/>
  <c r="O1117" i="1"/>
  <c r="O1327" i="1"/>
  <c r="O1424" i="1"/>
  <c r="O593" i="1"/>
  <c r="O915" i="1"/>
  <c r="O222" i="1"/>
  <c r="O105" i="1"/>
  <c r="O802" i="1"/>
  <c r="O763" i="1"/>
  <c r="O1061" i="1"/>
  <c r="O1000" i="1"/>
  <c r="O1425" i="1"/>
  <c r="O236" i="1"/>
  <c r="O149" i="1"/>
  <c r="O1021" i="1"/>
  <c r="O339" i="1"/>
  <c r="O29" i="1"/>
  <c r="O1018" i="1"/>
  <c r="O108" i="1"/>
  <c r="O788" i="1"/>
  <c r="O1197" i="1"/>
  <c r="O566" i="1"/>
  <c r="O87" i="1"/>
  <c r="O1130" i="1"/>
  <c r="O62" i="1"/>
  <c r="O480" i="1"/>
  <c r="O1318" i="1"/>
  <c r="O409" i="1"/>
  <c r="O1033" i="1"/>
  <c r="O563" i="1"/>
  <c r="O599" i="1"/>
  <c r="O576" i="1"/>
  <c r="O1160" i="1"/>
  <c r="O858" i="1"/>
  <c r="O111" i="1"/>
  <c r="O137" i="1"/>
  <c r="O1096" i="1"/>
  <c r="O92" i="1"/>
  <c r="O1053" i="1"/>
  <c r="O1101" i="1"/>
  <c r="O801" i="1"/>
  <c r="O1025" i="1"/>
  <c r="O466" i="1"/>
  <c r="O300" i="1"/>
  <c r="O265" i="1"/>
  <c r="O691" i="1"/>
  <c r="O731" i="1"/>
  <c r="O1221" i="1"/>
  <c r="O157" i="1"/>
  <c r="O673" i="1"/>
  <c r="O718" i="1"/>
  <c r="O815" i="1"/>
  <c r="O145" i="1"/>
  <c r="O917" i="1"/>
  <c r="O841" i="1"/>
  <c r="O1014" i="1"/>
  <c r="O707" i="1"/>
  <c r="O308" i="1"/>
  <c r="O329" i="1"/>
  <c r="O968" i="1"/>
  <c r="O1161" i="1"/>
  <c r="O38" i="1"/>
  <c r="O661" i="1"/>
  <c r="O467" i="1"/>
  <c r="O838" i="1"/>
  <c r="O575" i="1"/>
  <c r="O648" i="1"/>
  <c r="O1303" i="1"/>
  <c r="O472" i="1"/>
  <c r="O421" i="1"/>
  <c r="O934" i="1"/>
  <c r="O423" i="1"/>
  <c r="O1176" i="1"/>
  <c r="O824" i="1"/>
  <c r="O309" i="1"/>
  <c r="O873" i="1"/>
  <c r="O1207" i="1"/>
  <c r="O1489" i="1"/>
  <c r="O1204" i="1"/>
  <c r="O995" i="1"/>
  <c r="O1263" i="1"/>
  <c r="O874" i="1"/>
  <c r="O1317" i="1"/>
  <c r="O54" i="1"/>
  <c r="O1177" i="1"/>
  <c r="O506" i="1"/>
  <c r="O320" i="1"/>
  <c r="O94" i="1"/>
  <c r="O682" i="1"/>
  <c r="O562" i="1"/>
  <c r="O1196" i="1"/>
  <c r="O743" i="1"/>
  <c r="O878" i="1"/>
  <c r="O1076" i="1"/>
  <c r="O746" i="1"/>
  <c r="O627" i="1"/>
  <c r="O1007" i="1"/>
  <c r="O456" i="1"/>
  <c r="O1376" i="1"/>
  <c r="O680" i="1"/>
  <c r="O390" i="1"/>
  <c r="O371" i="1"/>
  <c r="O82" i="1"/>
  <c r="O1301" i="1"/>
  <c r="O214" i="1"/>
  <c r="O600" i="1"/>
  <c r="O275" i="1"/>
  <c r="O767" i="1"/>
  <c r="O359" i="1"/>
  <c r="O697" i="1"/>
  <c r="O276" i="1"/>
  <c r="O1059" i="1"/>
  <c r="O887" i="1"/>
  <c r="O999" i="1"/>
  <c r="O1464" i="1"/>
  <c r="O564" i="1"/>
  <c r="O392" i="1"/>
  <c r="O536" i="1"/>
  <c r="O991" i="1"/>
  <c r="O1288" i="1"/>
  <c r="O1229" i="1"/>
  <c r="O1218" i="1"/>
  <c r="O617" i="1"/>
  <c r="O1483" i="1"/>
  <c r="O940" i="1"/>
  <c r="O313" i="1"/>
  <c r="O332" i="1"/>
  <c r="O60" i="1"/>
  <c r="O233" i="1"/>
  <c r="O234" i="1"/>
  <c r="O1480" i="1"/>
  <c r="O475" i="1"/>
  <c r="O274" i="1"/>
  <c r="O199" i="1"/>
  <c r="O1030" i="1"/>
  <c r="O1191" i="1"/>
  <c r="O178" i="1"/>
  <c r="O52" i="1"/>
  <c r="O1398" i="1"/>
  <c r="O1256" i="1"/>
  <c r="O366" i="1"/>
  <c r="O1212" i="1"/>
  <c r="O508" i="1"/>
  <c r="O555" i="1"/>
  <c r="O647" i="1"/>
  <c r="O759" i="1"/>
  <c r="O377" i="1"/>
  <c r="O1186" i="1"/>
  <c r="O224" i="1"/>
  <c r="O1344" i="1"/>
  <c r="O1353" i="1"/>
  <c r="O736" i="1"/>
  <c r="O516" i="1"/>
  <c r="O889" i="1"/>
  <c r="O350" i="1"/>
  <c r="O492" i="1"/>
  <c r="O1067" i="1"/>
  <c r="O529" i="1"/>
  <c r="O1269" i="1"/>
  <c r="O102" i="1"/>
  <c r="O1417" i="1"/>
  <c r="O583" i="1"/>
  <c r="O1261" i="1"/>
  <c r="O1173" i="1"/>
  <c r="O1157" i="1"/>
  <c r="O311" i="1"/>
  <c r="O99" i="1"/>
  <c r="O552" i="1"/>
  <c r="O14" i="1"/>
  <c r="O491" i="1"/>
  <c r="O622" i="1"/>
  <c r="O675" i="1"/>
  <c r="O338" i="1"/>
  <c r="O314" i="1"/>
  <c r="O1039" i="1"/>
  <c r="O1148" i="1"/>
  <c r="O543" i="1"/>
  <c r="O701" i="1"/>
  <c r="O982" i="1"/>
  <c r="O277" i="1"/>
  <c r="O1350" i="1"/>
  <c r="O67" i="1"/>
  <c r="O46" i="1"/>
  <c r="O1129" i="1"/>
  <c r="O343" i="1"/>
  <c r="O876" i="1"/>
  <c r="O1268" i="1"/>
  <c r="O1271" i="1"/>
  <c r="O799" i="1"/>
  <c r="O783" i="1"/>
  <c r="O875" i="1"/>
  <c r="O1019" i="1"/>
  <c r="O903" i="1"/>
  <c r="O229" i="1"/>
  <c r="O310" i="1"/>
  <c r="O571" i="1"/>
  <c r="O520" i="1"/>
  <c r="O1258" i="1"/>
  <c r="O133" i="1"/>
  <c r="O1432" i="1"/>
  <c r="O686" i="1"/>
  <c r="O693" i="1"/>
  <c r="O121" i="1"/>
  <c r="O48" i="1"/>
  <c r="O55" i="1"/>
  <c r="O221" i="1"/>
  <c r="O1171" i="1"/>
  <c r="O1265" i="1"/>
  <c r="O1132" i="1"/>
  <c r="O729" i="1"/>
  <c r="O658" i="1"/>
  <c r="O1305" i="1"/>
  <c r="O160" i="1"/>
  <c r="O733" i="1"/>
  <c r="O1319" i="1"/>
  <c r="O5" i="1"/>
  <c r="O1408" i="1"/>
  <c r="O184" i="1"/>
  <c r="O1378" i="1"/>
  <c r="O1226" i="1"/>
  <c r="O687" i="1"/>
  <c r="O1013" i="1"/>
  <c r="O826" i="1"/>
  <c r="O1057" i="1"/>
  <c r="O956" i="1"/>
  <c r="O913" i="1"/>
  <c r="O928" i="1"/>
  <c r="O800" i="1"/>
  <c r="O1430" i="1"/>
  <c r="O477" i="1"/>
  <c r="O1089" i="1"/>
  <c r="O786" i="1"/>
  <c r="O914" i="1"/>
  <c r="O209" i="1"/>
  <c r="O836" i="1"/>
  <c r="O181" i="1"/>
  <c r="O271" i="1"/>
  <c r="O478" i="1"/>
  <c r="O573" i="1"/>
  <c r="O615" i="1"/>
  <c r="O902" i="1"/>
  <c r="O1463" i="1"/>
  <c r="O863" i="1"/>
  <c r="O356" i="1"/>
  <c r="O633" i="1"/>
  <c r="O1087" i="1"/>
  <c r="O1405" i="1"/>
  <c r="O953" i="1"/>
  <c r="O865" i="1"/>
  <c r="O1453" i="1"/>
  <c r="O1493" i="1"/>
  <c r="O469" i="1"/>
  <c r="O787" i="1"/>
  <c r="O923" i="1"/>
  <c r="O1180" i="1"/>
  <c r="O723" i="1"/>
  <c r="O16" i="1"/>
  <c r="O1257" i="1"/>
  <c r="O683" i="1"/>
  <c r="O1240" i="1"/>
  <c r="O955" i="1"/>
  <c r="O318" i="1"/>
  <c r="O977" i="1"/>
  <c r="O402" i="1"/>
  <c r="O1435" i="1"/>
  <c r="O1412" i="1"/>
  <c r="O272" i="1"/>
  <c r="O450" i="1"/>
  <c r="O207" i="1"/>
  <c r="O751" i="1"/>
  <c r="O241" i="1"/>
  <c r="O726" i="1"/>
  <c r="O924" i="1"/>
  <c r="O104" i="1"/>
  <c r="O695" i="1"/>
  <c r="O1428" i="1"/>
  <c r="O1144" i="1"/>
  <c r="O1116" i="1"/>
  <c r="O167" i="1"/>
  <c r="O828" i="1"/>
  <c r="O1371" i="1"/>
  <c r="O505" i="1"/>
  <c r="O930" i="1"/>
  <c r="O1299" i="1"/>
  <c r="O1002" i="1"/>
  <c r="O649" i="1"/>
  <c r="O1175" i="1"/>
  <c r="O1419" i="1"/>
  <c r="O985" i="1"/>
  <c r="O879" i="1"/>
  <c r="O217" i="1"/>
  <c r="O440" i="1"/>
  <c r="O471" i="1"/>
  <c r="O185" i="1"/>
  <c r="O460" i="1"/>
  <c r="O1276" i="1"/>
  <c r="O907" i="1"/>
  <c r="O278" i="1"/>
  <c r="O107" i="1"/>
  <c r="O403" i="1"/>
  <c r="O230" i="1"/>
  <c r="O1194" i="1"/>
  <c r="O715" i="1"/>
  <c r="O1155" i="1"/>
  <c r="O335" i="1"/>
  <c r="O6" i="1"/>
  <c r="O1282" i="1"/>
  <c r="O327" i="1"/>
  <c r="O1473" i="1"/>
  <c r="O1374" i="1"/>
  <c r="O90" i="1"/>
  <c r="O921" i="1"/>
  <c r="O134" i="1"/>
  <c r="O189" i="1"/>
  <c r="O710" i="1"/>
  <c r="O677" i="1"/>
  <c r="O588" i="1"/>
  <c r="O964" i="1"/>
  <c r="O69" i="1"/>
  <c r="O524" i="1"/>
  <c r="O986" i="1"/>
  <c r="O577" i="1"/>
  <c r="O499" i="1"/>
  <c r="O1102" i="1"/>
  <c r="O503" i="1"/>
  <c r="O204" i="1"/>
  <c r="O1015" i="1"/>
  <c r="O972" i="1"/>
  <c r="O1292" i="1"/>
  <c r="O337" i="1"/>
  <c r="O1091" i="1"/>
  <c r="O861" i="1"/>
  <c r="O961" i="1"/>
  <c r="O881" i="1"/>
  <c r="O198" i="1"/>
  <c r="O175" i="1"/>
  <c r="O997" i="1"/>
  <c r="O821" i="1"/>
  <c r="O1332" i="1"/>
  <c r="O206" i="1"/>
  <c r="O273" i="1"/>
  <c r="O156" i="1"/>
  <c r="O1446" i="1"/>
  <c r="O980" i="1"/>
  <c r="O494" i="1"/>
  <c r="O375" i="1"/>
  <c r="O110" i="1"/>
  <c r="O258" i="1"/>
  <c r="O445" i="1"/>
  <c r="O280" i="1"/>
  <c r="O864" i="1"/>
  <c r="O542" i="1"/>
  <c r="O1038" i="1"/>
  <c r="O983" i="1"/>
  <c r="O749" i="1"/>
  <c r="O1438" i="1"/>
  <c r="O297" i="1"/>
  <c r="O766" i="1"/>
  <c r="O1023" i="1"/>
  <c r="O1492" i="1"/>
  <c r="O1184" i="1"/>
  <c r="O3" i="1"/>
  <c r="O518" i="1"/>
  <c r="O1103" i="1"/>
  <c r="O1071" i="1"/>
  <c r="O1440" i="1"/>
  <c r="O1355" i="1"/>
  <c r="O53" i="1"/>
  <c r="O1287" i="1"/>
  <c r="O112" i="1"/>
  <c r="O442" i="1"/>
  <c r="O1058" i="1"/>
  <c r="O420" i="1"/>
  <c r="O1083" i="1"/>
  <c r="O1081" i="1"/>
  <c r="O143" i="1"/>
  <c r="O1334" i="1"/>
  <c r="O1190" i="1"/>
  <c r="O966" i="1"/>
  <c r="O672" i="1"/>
  <c r="O462" i="1"/>
  <c r="O1044" i="1"/>
  <c r="O1264" i="1"/>
  <c r="O987" i="1"/>
  <c r="O65" i="1"/>
  <c r="O262" i="1"/>
  <c r="O44" i="1"/>
  <c r="O974" i="1"/>
  <c r="O18" i="1"/>
  <c r="O1024" i="1"/>
  <c r="O969" i="1"/>
  <c r="O1462" i="1"/>
  <c r="O1255" i="1"/>
  <c r="O606" i="1"/>
  <c r="O120" i="1"/>
  <c r="O429" i="1"/>
  <c r="O526" i="1"/>
  <c r="O1284" i="1"/>
  <c r="O1063" i="1"/>
  <c r="O1245" i="1"/>
  <c r="O344" i="1"/>
  <c r="O1388" i="1"/>
  <c r="O623" i="1"/>
  <c r="O1426" i="1"/>
  <c r="O572" i="1"/>
  <c r="O1402" i="1"/>
  <c r="O385" i="1"/>
  <c r="O829" i="1"/>
  <c r="O1203" i="1"/>
  <c r="O159" i="1"/>
  <c r="O1035" i="1"/>
  <c r="O173" i="1"/>
  <c r="O611" i="1"/>
  <c r="O624" i="1"/>
  <c r="O1414" i="1"/>
  <c r="O89" i="1"/>
  <c r="O1045" i="1"/>
  <c r="O96" i="1"/>
  <c r="O816" i="1"/>
  <c r="O1300" i="1"/>
  <c r="O362" i="1"/>
  <c r="O704" i="1"/>
  <c r="O1294" i="1"/>
  <c r="O549" i="1"/>
  <c r="O482" i="1"/>
  <c r="O665" i="1"/>
  <c r="O511" i="1"/>
  <c r="O1224" i="1"/>
  <c r="O447" i="1"/>
  <c r="O1383" i="1"/>
  <c r="O625" i="1"/>
  <c r="O976" i="1"/>
  <c r="O721" i="1"/>
  <c r="O785" i="1"/>
  <c r="O1338" i="1"/>
  <c r="O225" i="1"/>
  <c r="O242" i="1"/>
  <c r="O168" i="1"/>
  <c r="O550" i="1"/>
  <c r="O354" i="1"/>
  <c r="O70" i="1"/>
  <c r="O179" i="1"/>
  <c r="O226" i="1"/>
  <c r="O1474" i="1"/>
  <c r="O382" i="1"/>
  <c r="O1075" i="1"/>
  <c r="O1156" i="1"/>
  <c r="O388" i="1"/>
  <c r="O66" i="1"/>
  <c r="O64" i="1"/>
  <c r="O1267" i="1"/>
  <c r="O1004" i="1"/>
  <c r="O1313" i="1"/>
  <c r="O629" i="1"/>
  <c r="O1031" i="1"/>
  <c r="O1056" i="1"/>
  <c r="O101" i="1"/>
  <c r="O117" i="1"/>
  <c r="O252" i="1"/>
  <c r="O959" i="1"/>
  <c r="O1280" i="1"/>
  <c r="O1047" i="1"/>
  <c r="O192" i="1"/>
  <c r="O1304" i="1"/>
  <c r="O1011" i="1"/>
  <c r="O908" i="1"/>
  <c r="O1238" i="1"/>
  <c r="O1165" i="1"/>
  <c r="O401" i="1"/>
  <c r="O585" i="1"/>
  <c r="O441" i="1"/>
  <c r="O39" i="1"/>
  <c r="O15" i="1"/>
  <c r="O303" i="1"/>
  <c r="O1401" i="1"/>
  <c r="O1302" i="1"/>
  <c r="O235" i="1"/>
  <c r="O1482" i="1"/>
  <c r="O870" i="1"/>
  <c r="O1499" i="1"/>
  <c r="O939" i="1"/>
  <c r="O1392" i="1"/>
  <c r="O742" i="1"/>
  <c r="O601" i="1"/>
  <c r="O840" i="1"/>
  <c r="O1358" i="1"/>
  <c r="O1121" i="1"/>
  <c r="O1411" i="1"/>
  <c r="O1078" i="1"/>
  <c r="O530" i="1"/>
  <c r="O1451" i="1"/>
  <c r="O1330" i="1"/>
  <c r="O694" i="1"/>
  <c r="O322" i="1"/>
  <c r="O645" i="1"/>
  <c r="O608" i="1"/>
  <c r="O1254" i="1"/>
  <c r="O642" i="1"/>
  <c r="O1042" i="1"/>
  <c r="O165" i="1"/>
  <c r="O639" i="1"/>
  <c r="O1312" i="1"/>
  <c r="O1246" i="1"/>
  <c r="O610" i="1"/>
  <c r="O657" i="1"/>
  <c r="O899" i="1"/>
  <c r="O76" i="1"/>
  <c r="O891" i="1"/>
  <c r="O1442" i="1"/>
  <c r="O116" i="1"/>
  <c r="O1110" i="1"/>
  <c r="O1457" i="1"/>
  <c r="O1003" i="1"/>
  <c r="O136" i="1"/>
  <c r="O906" i="1"/>
  <c r="O640" i="1"/>
  <c r="O180" i="1"/>
  <c r="O1333" i="1"/>
  <c r="O1279" i="1"/>
  <c r="O1495" i="1"/>
  <c r="O304" i="1"/>
  <c r="O844" i="1"/>
  <c r="O808" i="1"/>
  <c r="O963" i="1"/>
  <c r="O603" i="1"/>
  <c r="O1146" i="1"/>
  <c r="O1291" i="1"/>
  <c r="O822" i="1"/>
  <c r="O476" i="1"/>
  <c r="O163" i="1"/>
  <c r="O853" i="1"/>
  <c r="O989" i="1"/>
  <c r="O237" i="1"/>
  <c r="O451" i="1"/>
  <c r="O473" i="1"/>
  <c r="O791" i="1"/>
  <c r="O1187" i="1"/>
  <c r="O1308" i="1"/>
  <c r="O453" i="1"/>
  <c r="O664" i="1"/>
  <c r="O700" i="1"/>
  <c r="O1465" i="1"/>
  <c r="O805" i="1"/>
  <c r="O131" i="1"/>
  <c r="O1260" i="1"/>
  <c r="O118" i="1"/>
  <c r="O1496" i="1"/>
  <c r="O1286" i="1"/>
  <c r="O287" i="1"/>
  <c r="O1133" i="1"/>
  <c r="O752" i="1"/>
  <c r="O365" i="1"/>
  <c r="O80" i="1"/>
  <c r="O223" i="1"/>
  <c r="O960" i="1"/>
  <c r="O2" i="1"/>
  <c r="O21" i="1"/>
  <c r="O581" i="1"/>
  <c r="O517" i="1"/>
  <c r="O912" i="1"/>
  <c r="O428" i="1"/>
  <c r="O415" i="1"/>
  <c r="O500" i="1"/>
  <c r="O1341" i="1"/>
  <c r="O171" i="1"/>
  <c r="O660" i="1"/>
  <c r="O634" i="1"/>
  <c r="O654" i="1"/>
  <c r="O348" i="1"/>
  <c r="O430" i="1"/>
  <c r="O1477" i="1"/>
  <c r="O1179" i="1"/>
  <c r="O349" i="1"/>
  <c r="O1346" i="1"/>
  <c r="O191" i="1"/>
  <c r="O1082" i="1"/>
  <c r="O513" i="1"/>
  <c r="O790" i="1"/>
  <c r="O422" i="1"/>
  <c r="O493" i="1"/>
  <c r="O533" i="1"/>
  <c r="O1471" i="1"/>
  <c r="O1052" i="1"/>
  <c r="O1498" i="1"/>
  <c r="O36" i="1"/>
  <c r="O725" i="1"/>
  <c r="O1017" i="1"/>
  <c r="O1309" i="1"/>
  <c r="O1135" i="1"/>
  <c r="O1001" i="1"/>
  <c r="O568" i="1"/>
  <c r="O780" i="1"/>
  <c r="O570" i="1"/>
  <c r="O807" i="1"/>
  <c r="O182" i="1"/>
  <c r="O419" i="1"/>
  <c r="O740" i="1"/>
  <c r="O1065" i="1"/>
  <c r="O1128" i="1"/>
  <c r="O1236" i="1"/>
  <c r="O768" i="1"/>
  <c r="O254" i="1"/>
  <c r="O1188" i="1"/>
  <c r="O474" i="1"/>
  <c r="O201" i="1"/>
  <c r="O973" i="1"/>
  <c r="O1037" i="1"/>
  <c r="O796" i="1"/>
  <c r="O1252" i="1"/>
  <c r="O1085" i="1"/>
  <c r="O818" i="1"/>
  <c r="O758" i="1"/>
  <c r="O312" i="1"/>
  <c r="O1022" i="1"/>
  <c r="O515" i="1"/>
  <c r="O1070" i="1"/>
  <c r="O1136" i="1"/>
  <c r="O188" i="1"/>
  <c r="O1074" i="1"/>
  <c r="O872" i="1"/>
  <c r="O950" i="1"/>
  <c r="O1244" i="1"/>
  <c r="O32" i="1"/>
  <c r="O948" i="1"/>
  <c r="O414" i="1"/>
  <c r="O454" i="1"/>
  <c r="O857" i="1"/>
  <c r="O892" i="1"/>
  <c r="O1443" i="1"/>
  <c r="O998" i="1"/>
  <c r="O1162" i="1"/>
  <c r="O1436" i="1"/>
  <c r="O444" i="1"/>
  <c r="O1164" i="1"/>
  <c r="O893" i="1"/>
  <c r="O720" i="1"/>
  <c r="O653" i="1"/>
  <c r="O1328" i="1"/>
  <c r="O1012" i="1"/>
  <c r="O739" i="1"/>
  <c r="O342" i="1"/>
  <c r="O541" i="1"/>
  <c r="O406" i="1"/>
  <c r="O1452" i="1"/>
  <c r="O933" i="1"/>
  <c r="O20" i="1"/>
  <c r="O1127" i="1"/>
  <c r="O667" i="1"/>
  <c r="O1125" i="1"/>
  <c r="O663" i="1"/>
  <c r="O1230" i="1"/>
  <c r="O765" i="1"/>
  <c r="O1325" i="1"/>
  <c r="O689" i="1"/>
  <c r="O557" i="1"/>
  <c r="O1447" i="1"/>
  <c r="O1421" i="1"/>
  <c r="O975" i="1"/>
  <c r="O910" i="1"/>
  <c r="O540" i="1"/>
  <c r="O936" i="1"/>
  <c r="O153" i="1"/>
  <c r="O1259" i="1"/>
  <c r="O1205" i="1"/>
  <c r="O679" i="1"/>
  <c r="O7" i="1"/>
  <c r="O238" i="1"/>
  <c r="O1348" i="1"/>
  <c r="O528" i="1"/>
  <c r="O170" i="1"/>
  <c r="O194" i="1"/>
  <c r="O944" i="1"/>
  <c r="O674" i="1"/>
  <c r="O734" i="1"/>
  <c r="O532" i="1"/>
  <c r="O1316" i="1"/>
  <c r="O85" i="1"/>
  <c r="O391" i="1"/>
  <c r="O825" i="1"/>
  <c r="O1213" i="1"/>
  <c r="O1209" i="1"/>
  <c r="O1296" i="1"/>
  <c r="O490" i="1"/>
  <c r="O717" i="1"/>
  <c r="O63" i="1"/>
  <c r="O399" i="1"/>
  <c r="O1126" i="1"/>
  <c r="O315" i="1"/>
  <c r="O1342" i="1"/>
  <c r="O738" i="1"/>
  <c r="O981" i="1"/>
  <c r="O436" i="1"/>
  <c r="O851" i="1"/>
  <c r="O967" i="1"/>
  <c r="O369" i="1"/>
  <c r="O323" i="1"/>
  <c r="O341" i="1"/>
  <c r="O97" i="1"/>
  <c r="O753" i="1"/>
  <c r="O12" i="1"/>
  <c r="O1167" i="1"/>
  <c r="O98" i="1"/>
  <c r="O1225" i="1"/>
  <c r="O10" i="1"/>
  <c r="O1266" i="1"/>
  <c r="O1387" i="1"/>
  <c r="O781" i="1"/>
  <c r="O1069" i="1"/>
  <c r="O1231" i="1"/>
  <c r="O389" i="1"/>
  <c r="O1485" i="1"/>
  <c r="O1217" i="1"/>
  <c r="O379" i="1"/>
  <c r="O938" i="1"/>
  <c r="O1275" i="1"/>
  <c r="O1168" i="1"/>
  <c r="O219" i="1"/>
  <c r="O1458" i="1"/>
  <c r="O103" i="1"/>
  <c r="O416" i="1"/>
  <c r="O215" i="1"/>
  <c r="O1251" i="1"/>
  <c r="O812" i="1"/>
  <c r="O37" i="1"/>
  <c r="O1277" i="1"/>
  <c r="O1049" i="1"/>
  <c r="O531" i="1"/>
  <c r="O1131" i="1"/>
  <c r="O681" i="1"/>
  <c r="O852" i="1"/>
  <c r="O351" i="1"/>
  <c r="O946" i="1"/>
  <c r="O333" i="1"/>
  <c r="O730" i="1"/>
  <c r="O384" i="1"/>
  <c r="O35" i="1"/>
  <c r="O692" i="1"/>
  <c r="O1500" i="1"/>
  <c r="O988" i="1"/>
  <c r="O747" i="1"/>
  <c r="O943" i="1"/>
  <c r="O885" i="1"/>
  <c r="O597" i="1"/>
  <c r="O671" i="1"/>
  <c r="O417" i="1"/>
  <c r="O1407" i="1"/>
  <c r="O1290" i="1"/>
  <c r="O1366" i="1"/>
  <c r="O732" i="1"/>
  <c r="O374" i="1"/>
  <c r="O1111" i="1"/>
  <c r="O613" i="1"/>
  <c r="O205" i="1"/>
  <c r="O1329" i="1"/>
  <c r="O68" i="1"/>
  <c r="O901" i="1"/>
  <c r="O1337" i="1"/>
  <c r="O218" i="1"/>
  <c r="O1192" i="1"/>
  <c r="O115" i="1"/>
  <c r="O509" i="1"/>
  <c r="O124" i="1"/>
  <c r="O705" i="1"/>
  <c r="O1479" i="1"/>
  <c r="O452" i="1"/>
  <c r="O1216" i="1"/>
  <c r="O305" i="1"/>
  <c r="O630" i="1"/>
  <c r="O522" i="1"/>
  <c r="O288" i="1"/>
  <c r="O1491" i="1"/>
  <c r="O264" i="1"/>
  <c r="O1120" i="1"/>
  <c r="O777" i="1"/>
  <c r="O609" i="1"/>
  <c r="O698" i="1"/>
  <c r="O574" i="1"/>
  <c r="O869" i="1"/>
  <c r="O113" i="1"/>
  <c r="O1182" i="1"/>
  <c r="O539" i="1"/>
  <c r="O817" i="1"/>
  <c r="O900" i="1"/>
  <c r="O750" i="1"/>
  <c r="O383" i="1"/>
  <c r="O1072" i="1"/>
  <c r="O525" i="1"/>
  <c r="O1112" i="1"/>
  <c r="O88" i="1"/>
  <c r="O1298" i="1"/>
  <c r="O11" i="1"/>
  <c r="O871" i="1"/>
  <c r="O1169" i="1"/>
  <c r="O1454" i="1"/>
  <c r="O1441" i="1"/>
  <c r="O643" i="1"/>
  <c r="O183" i="1"/>
  <c r="O426" i="1"/>
  <c r="O140" i="1"/>
  <c r="O909" i="1"/>
  <c r="O487" i="1"/>
  <c r="O372" i="1"/>
  <c r="O1108" i="1"/>
  <c r="O1064" i="1"/>
  <c r="O813" i="1"/>
  <c r="O895" i="1"/>
  <c r="O146" i="1"/>
  <c r="O27" i="1"/>
  <c r="O1029" i="1"/>
  <c r="O884" i="1"/>
  <c r="O702" i="1"/>
  <c r="O905" i="1"/>
  <c r="O1172" i="1"/>
  <c r="O992" i="1"/>
  <c r="O169" i="1"/>
  <c r="O1243" i="1"/>
  <c r="O26" i="1"/>
  <c r="O347" i="1"/>
  <c r="O1145" i="1"/>
  <c r="O1389" i="1"/>
  <c r="O123" i="1"/>
  <c r="O437" i="1"/>
  <c r="O1420" i="1"/>
  <c r="O510" i="1"/>
  <c r="O459" i="1"/>
  <c r="O296" i="1"/>
  <c r="O855" i="1"/>
  <c r="O243" i="1"/>
  <c r="O1134" i="1"/>
  <c r="O1293" i="1"/>
  <c r="O922" i="1"/>
  <c r="O25" i="1"/>
  <c r="O1095" i="1"/>
  <c r="O495" i="1"/>
  <c r="O1343" i="1"/>
  <c r="O1006" i="1"/>
  <c r="O1314" i="1"/>
  <c r="O859" i="1"/>
  <c r="O1476" i="1"/>
  <c r="O1183" i="1"/>
  <c r="O195" i="1"/>
  <c r="O1202" i="1"/>
  <c r="O200" i="1"/>
  <c r="O547" i="1"/>
  <c r="O784" i="1"/>
  <c r="O806" i="1"/>
  <c r="O1386" i="1"/>
  <c r="O579" i="1"/>
  <c r="O551" i="1"/>
  <c r="O760" i="1"/>
  <c r="O1242" i="1"/>
  <c r="O449" i="1"/>
  <c r="O1380" i="1"/>
  <c r="O709" i="1"/>
  <c r="O619" i="1"/>
  <c r="O42" i="1"/>
  <c r="O1270" i="1"/>
  <c r="O1444" i="1"/>
  <c r="O770" i="1"/>
  <c r="O741" i="1"/>
  <c r="O141" i="1"/>
  <c r="O605" i="1"/>
  <c r="O782" i="1"/>
  <c r="O1475" i="1"/>
  <c r="O84" i="1"/>
  <c r="O144" i="1"/>
  <c r="O631" i="1"/>
  <c r="O655" i="1"/>
  <c r="O916" i="1"/>
  <c r="O1272" i="1"/>
  <c r="O1367" i="1"/>
  <c r="O684" i="1"/>
  <c r="O866" i="1"/>
  <c r="O397" i="1"/>
  <c r="O464" i="1"/>
  <c r="O405" i="1"/>
  <c r="O286" i="1"/>
  <c r="O1390" i="1"/>
  <c r="O457" i="1"/>
  <c r="O154" i="1"/>
  <c r="O155" i="1"/>
  <c r="O498" i="1"/>
  <c r="O748" i="1"/>
  <c r="O93" i="1"/>
  <c r="O1331" i="1"/>
  <c r="O1289" i="1"/>
  <c r="O9" i="1"/>
  <c r="O984" i="1"/>
  <c r="O260" i="1"/>
  <c r="O1359" i="1"/>
  <c r="O1122" i="1"/>
  <c r="O73" i="1"/>
  <c r="O1124" i="1"/>
  <c r="O161" i="1"/>
  <c r="O1232" i="1"/>
  <c r="O1335" i="1"/>
  <c r="O632" i="1"/>
  <c r="O1142" i="1"/>
  <c r="O1147" i="1"/>
  <c r="O129" i="1"/>
  <c r="O819" i="1"/>
  <c r="O1104" i="1"/>
  <c r="O263" i="1"/>
  <c r="O582" i="1"/>
  <c r="O373" i="1"/>
  <c r="O1046" i="1"/>
  <c r="O1151" i="1"/>
  <c r="O1347" i="1"/>
  <c r="O918" i="1"/>
  <c r="O246" i="1"/>
  <c r="O203" i="1"/>
  <c r="O125" i="1"/>
  <c r="O651" i="1"/>
  <c r="O685" i="1"/>
  <c r="O556" i="1"/>
  <c r="O41" i="1"/>
  <c r="O644" i="1"/>
  <c r="O883" i="1"/>
  <c r="O1107" i="1"/>
  <c r="O1034" i="1"/>
  <c r="O1040" i="1"/>
  <c r="O281" i="1"/>
  <c r="O1306" i="1"/>
  <c r="O138" i="1"/>
  <c r="O1490" i="1"/>
  <c r="O210" i="1"/>
  <c r="O1239" i="1"/>
  <c r="O594" i="1"/>
  <c r="O407" i="1"/>
  <c r="O321" i="1"/>
  <c r="O208" i="1"/>
  <c r="O1354" i="1"/>
  <c r="O1395" i="1"/>
  <c r="O797" i="1"/>
  <c r="O59" i="1"/>
  <c r="O216" i="1"/>
  <c r="O519" i="1"/>
  <c r="O1418" i="1"/>
  <c r="O662" i="1"/>
  <c r="O860" i="1"/>
  <c r="O1365" i="1"/>
  <c r="O410" i="1"/>
  <c r="O1321" i="1"/>
  <c r="O51" i="1"/>
  <c r="O569" i="1"/>
  <c r="O411" i="1"/>
  <c r="O360" i="1"/>
  <c r="O470" i="1"/>
  <c r="O1262" i="1"/>
  <c r="O868" i="1"/>
  <c r="O61" i="1"/>
  <c r="O24" i="1"/>
  <c r="O1008" i="1"/>
  <c r="O703" i="1"/>
  <c r="O1397" i="1"/>
  <c r="O1079" i="1"/>
  <c r="O298" i="1"/>
  <c r="O650" i="1"/>
  <c r="O418" i="1"/>
  <c r="O244" i="1"/>
  <c r="O548" i="1"/>
  <c r="O810" i="1"/>
  <c r="O504" i="1"/>
  <c r="O380" i="1"/>
  <c r="O1140" i="1"/>
  <c r="O949" i="1"/>
  <c r="O558" i="1"/>
  <c r="O1429" i="1"/>
  <c r="O1403" i="1"/>
  <c r="O394" i="1"/>
  <c r="O1054" i="1"/>
  <c r="O843" i="1"/>
  <c r="O1363" i="1"/>
  <c r="O1373" i="1"/>
  <c r="O431" i="1"/>
  <c r="O1437" i="1"/>
  <c r="O1461" i="1"/>
  <c r="O544" i="1"/>
  <c r="O616" i="1"/>
  <c r="O882" i="1"/>
  <c r="O827" i="1"/>
  <c r="O604" i="1"/>
  <c r="O712" i="1"/>
  <c r="O1339" i="1"/>
  <c r="O612" i="1"/>
  <c r="O463" i="1"/>
  <c r="O795" i="1"/>
  <c r="O1400" i="1"/>
  <c r="O289" i="1"/>
  <c r="O803" i="1"/>
  <c r="O432" i="1"/>
  <c r="O854" i="1"/>
  <c r="O247" i="1"/>
  <c r="O614" i="1"/>
  <c r="O1361" i="1"/>
  <c r="O890" i="1"/>
  <c r="O809" i="1"/>
  <c r="O769" i="1"/>
  <c r="O127" i="1"/>
  <c r="O330" i="1"/>
  <c r="O1206" i="1"/>
  <c r="O439" i="1"/>
  <c r="O699" i="1"/>
  <c r="O832" i="1"/>
  <c r="O596" i="1"/>
  <c r="O1364" i="1"/>
  <c r="O1233" i="1"/>
  <c r="O220" i="1"/>
  <c r="O793" i="1"/>
  <c r="O1005" i="1"/>
  <c r="O1119" i="1"/>
  <c r="O17" i="1"/>
  <c r="O776" i="1"/>
  <c r="O292" i="1"/>
  <c r="O1234" i="1"/>
  <c r="O646" i="1"/>
  <c r="O1137" i="1"/>
  <c r="O898" i="1"/>
  <c r="O771" i="1"/>
  <c r="O435" i="1"/>
  <c r="O1028" i="1"/>
  <c r="O364" i="1"/>
  <c r="O425" i="1"/>
  <c r="O842" i="1"/>
  <c r="O336" i="1"/>
  <c r="O114" i="1"/>
  <c r="O586" i="1"/>
  <c r="O408" i="1"/>
  <c r="O72" i="1"/>
  <c r="O1163" i="1"/>
  <c r="O521" i="1"/>
  <c r="O714" i="1"/>
  <c r="O941" i="1"/>
  <c r="O251" i="1"/>
  <c r="O965" i="1"/>
  <c r="O1488" i="1"/>
  <c r="O835" i="1"/>
  <c r="O186" i="1"/>
  <c r="O926" i="1"/>
  <c r="O559" i="1"/>
  <c r="O381" i="1"/>
  <c r="O11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67A53B-7C96-4556-AFDB-7C6C572A5BB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A30007C-DC42-422C-8CC2-22CCB8518B19}" name="WorksheetConnection_Excel_retail_sales_clean_data.xlsx!Sales_data" type="102" refreshedVersion="8" minRefreshableVersion="5">
    <extLst>
      <ext xmlns:x15="http://schemas.microsoft.com/office/spreadsheetml/2010/11/main" uri="{DE250136-89BD-433C-8126-D09CA5730AF9}">
        <x15:connection id="Sales_data">
          <x15:rangePr sourceName="_xlcn.WorksheetConnection_Excel_retail_sales_clean_data.xlsxSales_data1"/>
        </x15:connection>
      </ext>
    </extLst>
  </connection>
  <connection id="3" xr16:uid="{77613638-A51D-4319-B629-0EF9615C2021}" name="WorksheetConnection_Excel_retail_sales_clean_data.xlsx!Table3" type="102" refreshedVersion="8" minRefreshableVersion="5">
    <extLst>
      <ext xmlns:x15="http://schemas.microsoft.com/office/spreadsheetml/2010/11/main" uri="{DE250136-89BD-433C-8126-D09CA5730AF9}">
        <x15:connection id="Table3">
          <x15:rangePr sourceName="_xlcn.WorksheetConnection_Excel_retail_sales_clean_data.xlsxTable31"/>
        </x15:connection>
      </ext>
    </extLst>
  </connection>
</connections>
</file>

<file path=xl/sharedStrings.xml><?xml version="1.0" encoding="utf-8"?>
<sst xmlns="http://schemas.openxmlformats.org/spreadsheetml/2006/main" count="30129" uniqueCount="2958">
  <si>
    <t>Date</t>
  </si>
  <si>
    <t>Region</t>
  </si>
  <si>
    <t>Product</t>
  </si>
  <si>
    <t>Quantity</t>
  </si>
  <si>
    <t>UnitPrice</t>
  </si>
  <si>
    <t>StoreLocation</t>
  </si>
  <si>
    <t>CustomerType</t>
  </si>
  <si>
    <t>Discount</t>
  </si>
  <si>
    <t>Salesperson</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</si>
  <si>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</si>
  <si>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</si>
  <si>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</si>
  <si>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</si>
  <si>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</si>
  <si>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</si>
  <si>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</si>
  <si>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</si>
  <si>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</si>
  <si>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</si>
  <si>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</si>
  <si>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</si>
  <si>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</si>
  <si>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</si>
  <si>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</si>
  <si>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</si>
  <si>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</si>
  <si>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</si>
  <si>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</si>
  <si>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</si>
  <si>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</si>
  <si>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</si>
  <si>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</si>
  <si>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</si>
  <si>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</si>
  <si>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</si>
  <si>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</si>
  <si>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</si>
  <si>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</si>
  <si>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</si>
  <si>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</si>
  <si>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</si>
  <si>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</si>
  <si>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</si>
  <si>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</si>
  <si>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</si>
  <si>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</si>
  <si>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</si>
  <si>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</si>
  <si>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</si>
  <si>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</si>
  <si>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</si>
  <si>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</si>
  <si>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</si>
  <si>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</si>
  <si>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</si>
  <si>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</si>
  <si>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</si>
  <si>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</si>
  <si>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</si>
  <si>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</si>
  <si>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</si>
  <si>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</si>
  <si>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</si>
  <si>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</si>
  <si>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</si>
  <si>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</si>
  <si>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</si>
  <si>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</si>
  <si>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</si>
  <si>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</si>
  <si>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</si>
  <si>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</si>
  <si>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</si>
  <si>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</si>
  <si>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</si>
  <si>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</si>
  <si>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</si>
  <si>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</si>
  <si>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</si>
  <si>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</si>
  <si>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</si>
  <si>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</si>
  <si>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</si>
  <si>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</si>
  <si>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</si>
  <si>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</si>
  <si>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</si>
  <si>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</si>
  <si>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</si>
  <si>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</si>
  <si>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</si>
  <si>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</si>
  <si>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</si>
  <si>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</si>
  <si>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</si>
  <si>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</si>
  <si>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</si>
  <si>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</si>
  <si>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</si>
  <si>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</si>
  <si>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</si>
  <si>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</si>
  <si>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</si>
  <si>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</si>
  <si>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</si>
  <si>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</si>
  <si>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</si>
  <si>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</si>
  <si>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</si>
  <si>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</si>
  <si>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</si>
  <si>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</si>
  <si>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</si>
  <si>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</si>
  <si>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</si>
  <si>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</si>
  <si>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</si>
  <si>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</si>
  <si>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</si>
  <si>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</si>
  <si>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</si>
  <si>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</si>
  <si>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</si>
  <si>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</si>
  <si>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</si>
  <si>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</si>
  <si>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</si>
  <si>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</si>
  <si>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</si>
  <si>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</si>
  <si>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</si>
  <si>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</si>
  <si>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</si>
  <si>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</si>
  <si>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</si>
  <si>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</si>
  <si>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</si>
  <si>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</si>
  <si>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</si>
  <si>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</si>
  <si>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</si>
  <si>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</si>
  <si>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</si>
  <si>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</si>
  <si>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</si>
  <si>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</si>
  <si>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</si>
  <si>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</si>
  <si>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</si>
  <si>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</si>
  <si>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</si>
  <si>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</si>
  <si>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</si>
  <si>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</si>
  <si>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</si>
  <si>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</si>
  <si>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</si>
  <si>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</si>
  <si>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</si>
  <si>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</si>
  <si>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</si>
  <si>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</si>
  <si>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</si>
  <si>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</si>
  <si>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</si>
  <si>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</si>
  <si>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</si>
  <si>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</si>
  <si>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</si>
  <si>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</si>
  <si>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</si>
  <si>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</si>
  <si>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</si>
  <si>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</si>
  <si>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</si>
  <si>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</si>
  <si>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</si>
  <si>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</si>
  <si>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</si>
  <si>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</si>
  <si>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</si>
  <si>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</si>
  <si>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</si>
  <si>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</si>
  <si>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</si>
  <si>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</si>
  <si>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</si>
  <si>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</si>
  <si>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</si>
  <si>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</si>
  <si>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</si>
  <si>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</si>
  <si>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</si>
  <si>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</si>
  <si>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</si>
  <si>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</si>
  <si>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</si>
  <si>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</si>
  <si>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</si>
  <si>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</si>
  <si>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</si>
  <si>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</si>
  <si>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</si>
  <si>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</si>
  <si>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</si>
  <si>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</si>
  <si>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</si>
  <si>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</si>
  <si>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</si>
  <si>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</si>
  <si>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</si>
  <si>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</si>
  <si>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</si>
  <si>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</si>
  <si>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</si>
  <si>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</si>
  <si>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</si>
  <si>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</si>
  <si>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</si>
  <si>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</si>
  <si>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</si>
  <si>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</si>
  <si>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</si>
  <si>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</si>
  <si>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</si>
  <si>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</si>
  <si>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</si>
  <si>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</si>
  <si>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</si>
  <si>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</si>
  <si>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</si>
  <si>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</si>
  <si>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</si>
  <si>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</si>
  <si>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</si>
  <si>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</si>
  <si>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</si>
  <si>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</si>
  <si>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</si>
  <si>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</si>
  <si>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</si>
  <si>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</si>
  <si>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</si>
  <si>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</si>
  <si>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</si>
  <si>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</si>
  <si>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</si>
  <si>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</si>
  <si>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</si>
  <si>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</si>
  <si>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</si>
  <si>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</si>
  <si>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</si>
  <si>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</si>
  <si>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</si>
  <si>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</si>
  <si>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</si>
  <si>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</si>
  <si>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</si>
  <si>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</si>
  <si>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</si>
  <si>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</si>
  <si>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</si>
  <si>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</si>
  <si>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</si>
  <si>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</si>
  <si>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</si>
  <si>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</si>
  <si>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</si>
  <si>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</si>
  <si>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</si>
  <si>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</si>
  <si>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</si>
  <si>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</si>
  <si>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</si>
  <si>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</si>
  <si>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</si>
  <si>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</si>
  <si>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</si>
  <si>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</si>
  <si>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</si>
  <si>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</si>
  <si>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</si>
  <si>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</si>
  <si>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</si>
  <si>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</si>
  <si>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</si>
  <si>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</si>
  <si>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</si>
  <si>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</si>
  <si>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</si>
  <si>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</si>
  <si>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</si>
  <si>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</si>
  <si>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</si>
  <si>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</si>
  <si>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</si>
  <si>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</si>
  <si>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</si>
  <si>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</si>
  <si>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</si>
  <si>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</si>
  <si>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</si>
  <si>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</si>
  <si>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</si>
  <si>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</si>
  <si>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</si>
  <si>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</si>
  <si>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</si>
  <si>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</si>
  <si>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</si>
  <si>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</si>
  <si>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</si>
  <si>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</si>
  <si>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</si>
  <si>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</si>
  <si>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</si>
  <si>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</si>
  <si>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</si>
  <si>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</si>
  <si>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</si>
  <si>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</si>
  <si>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</si>
  <si>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</si>
  <si>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</si>
  <si>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</si>
  <si>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</si>
  <si>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</si>
  <si>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</si>
  <si>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</si>
  <si>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</si>
  <si>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</si>
  <si>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</si>
  <si>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</si>
  <si>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</si>
  <si>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</si>
  <si>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</si>
  <si>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</si>
  <si>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</si>
  <si>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</si>
  <si>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</si>
  <si>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</si>
  <si>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</si>
  <si>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</si>
  <si>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</si>
  <si>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</si>
  <si>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</si>
  <si>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</si>
  <si>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</si>
  <si>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</si>
  <si>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</si>
  <si>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</si>
  <si>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</si>
  <si>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</si>
  <si>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</si>
  <si>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</si>
  <si>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</si>
  <si>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</si>
  <si>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</si>
  <si>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</si>
  <si>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</si>
  <si>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</si>
  <si>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</si>
  <si>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</si>
  <si>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</si>
  <si>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</si>
  <si>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</si>
  <si>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</si>
  <si>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</si>
  <si>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</si>
  <si>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</si>
  <si>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</si>
  <si>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</si>
  <si>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</si>
  <si>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</si>
  <si>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</si>
  <si>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</si>
  <si>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</si>
  <si>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</si>
  <si>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</si>
  <si>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</si>
  <si>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</si>
  <si>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</si>
  <si>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</si>
  <si>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</si>
  <si>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</si>
  <si>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</si>
  <si>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</si>
  <si>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</si>
  <si>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</si>
  <si>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</si>
  <si>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</si>
  <si>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</si>
  <si>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</si>
  <si>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</si>
  <si>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</si>
  <si>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</si>
  <si>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</si>
  <si>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</si>
  <si>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</si>
  <si>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</si>
  <si>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</si>
  <si>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</si>
  <si>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</si>
  <si>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</si>
  <si>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</si>
  <si>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</si>
  <si>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</si>
  <si>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</si>
  <si>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</si>
  <si>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</si>
  <si>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</si>
  <si>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</si>
  <si>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</si>
  <si>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</si>
  <si>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</si>
  <si>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</si>
  <si>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</si>
  <si>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</si>
  <si>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</si>
  <si>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</si>
  <si>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</si>
  <si>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</si>
  <si>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</si>
  <si>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</si>
  <si>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</si>
  <si>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</si>
  <si>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</si>
  <si>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</si>
  <si>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</si>
  <si>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</si>
  <si>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</si>
  <si>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</si>
  <si>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</si>
  <si>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</si>
  <si>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</si>
  <si>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</si>
  <si>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</si>
  <si>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</si>
  <si>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</si>
  <si>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</si>
  <si>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</si>
  <si>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</si>
  <si>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</si>
  <si>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</si>
  <si>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</si>
  <si>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</si>
  <si>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</si>
  <si>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</si>
  <si>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</si>
  <si>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</si>
  <si>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</si>
  <si>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</si>
  <si>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</si>
  <si>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</si>
  <si>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</si>
  <si>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</si>
  <si>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</si>
  <si>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</si>
  <si>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</si>
  <si>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</si>
  <si>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</si>
  <si>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</si>
  <si>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</si>
  <si>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</si>
  <si>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</si>
  <si>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</si>
  <si>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</si>
  <si>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</si>
  <si>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</si>
  <si>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</si>
  <si>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</si>
  <si>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</si>
  <si>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</si>
  <si>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</si>
  <si>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</si>
  <si>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</si>
  <si>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</si>
  <si>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</si>
  <si>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</si>
  <si>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</si>
  <si>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</si>
  <si>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</si>
  <si>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</si>
  <si>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</si>
  <si>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</si>
  <si>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</si>
  <si>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</si>
  <si>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</si>
  <si>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</si>
  <si>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</si>
  <si>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</si>
  <si>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</si>
  <si>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</si>
  <si>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</si>
  <si>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</si>
  <si>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</si>
  <si>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</si>
  <si>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</si>
  <si>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</si>
  <si>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</si>
  <si>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</si>
  <si>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</si>
  <si>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</si>
  <si>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</si>
  <si>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</si>
  <si>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</si>
  <si>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</si>
  <si>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</si>
  <si>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</si>
  <si>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</si>
  <si>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</si>
  <si>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</si>
  <si>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</si>
  <si>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</si>
  <si>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</si>
  <si>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</si>
  <si>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</si>
  <si>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</si>
  <si>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</si>
  <si>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</si>
  <si>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</si>
  <si>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</si>
  <si>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</si>
  <si>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</si>
  <si>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</si>
  <si>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</si>
  <si>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</si>
  <si>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</si>
  <si>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</si>
  <si>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</si>
  <si>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</si>
  <si>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</si>
  <si>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</si>
  <si>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</si>
  <si>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</si>
  <si>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</si>
  <si>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</si>
  <si>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</si>
  <si>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</si>
  <si>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</si>
  <si>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</si>
  <si>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</si>
  <si>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</si>
  <si>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</si>
  <si>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</si>
  <si>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</si>
  <si>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</si>
  <si>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</si>
  <si>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</si>
  <si>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</si>
  <si>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</si>
  <si>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</si>
  <si>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</si>
  <si>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</si>
  <si>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</si>
  <si>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</si>
  <si>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</si>
  <si>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</si>
  <si>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</si>
  <si>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</si>
  <si>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</si>
  <si>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</si>
  <si>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</si>
  <si>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</si>
  <si>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</si>
  <si>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</si>
  <si>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</si>
  <si>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</si>
  <si>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</si>
  <si>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</si>
  <si>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</si>
  <si>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</si>
  <si>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</si>
  <si>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</si>
  <si>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</si>
  <si>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</si>
  <si>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</si>
  <si>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</si>
  <si>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</si>
  <si>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</si>
  <si>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</si>
  <si>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</si>
  <si>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</si>
  <si>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</si>
  <si>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</si>
  <si>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</si>
  <si>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</si>
  <si>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</si>
  <si>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</si>
  <si>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</si>
  <si>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</si>
  <si>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</si>
  <si>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</si>
  <si>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</si>
  <si>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</si>
  <si>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</si>
  <si>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</si>
  <si>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</si>
  <si>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</si>
  <si>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</si>
  <si>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</si>
  <si>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</si>
  <si>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</si>
  <si>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</si>
  <si>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</si>
  <si>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</si>
  <si>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</si>
  <si>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</si>
  <si>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</si>
  <si>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</si>
  <si>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</si>
  <si>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</si>
  <si>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</si>
  <si>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</si>
  <si>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</si>
  <si>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</si>
  <si>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</si>
  <si>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</si>
  <si>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</si>
  <si>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</si>
  <si>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</si>
  <si>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</si>
  <si>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</si>
  <si>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</si>
  <si>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</si>
  <si>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</si>
  <si>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</si>
  <si>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</si>
  <si>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</si>
  <si>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</si>
  <si>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</si>
  <si>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</si>
  <si>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</si>
  <si>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</si>
  <si>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</si>
  <si>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</si>
  <si>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</si>
  <si>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</si>
  <si>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</si>
  <si>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</si>
  <si>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</si>
  <si>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</si>
  <si>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</si>
  <si>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</si>
  <si>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</si>
  <si>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</si>
  <si>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</si>
  <si>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</si>
  <si>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</si>
  <si>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</si>
  <si>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</si>
  <si>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</si>
  <si>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</si>
  <si>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</si>
  <si>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</si>
  <si>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</si>
  <si>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</si>
  <si>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</si>
  <si>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</si>
  <si>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</si>
  <si>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</si>
  <si>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</si>
  <si>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</si>
  <si>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</si>
  <si>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</si>
  <si>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</si>
  <si>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</si>
  <si>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</si>
  <si>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</si>
  <si>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</si>
  <si>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</si>
  <si>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</si>
  <si>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</si>
  <si>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</si>
  <si>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</si>
  <si>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</si>
  <si>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</si>
  <si>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</si>
  <si>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</si>
  <si>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</si>
  <si>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</si>
  <si>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</si>
  <si>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</si>
  <si>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</si>
  <si>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</si>
  <si>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</si>
  <si>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</si>
  <si>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</si>
  <si>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</si>
  <si>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</si>
  <si>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</si>
  <si>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</si>
  <si>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</si>
  <si>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</si>
  <si>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</si>
  <si>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</si>
  <si>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</si>
  <si>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</si>
  <si>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</si>
  <si>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</si>
  <si>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</si>
  <si>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</si>
  <si>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</si>
  <si>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</si>
  <si>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</si>
  <si>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</si>
  <si>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</si>
  <si>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</si>
  <si>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</si>
  <si>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</si>
  <si>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</si>
  <si>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</si>
  <si>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</si>
  <si>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</si>
  <si>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</si>
  <si>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</si>
  <si>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</si>
  <si>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</si>
  <si>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</si>
  <si>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</si>
  <si>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</si>
  <si>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</si>
  <si>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</si>
  <si>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</si>
  <si>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</si>
  <si>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</si>
  <si>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</si>
  <si>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</si>
  <si>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</si>
  <si>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</si>
  <si>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</si>
  <si>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</si>
  <si>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</si>
  <si>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</si>
  <si>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</si>
  <si>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</si>
  <si>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</si>
  <si>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</si>
  <si>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</si>
  <si>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</si>
  <si>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</si>
  <si>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</si>
  <si>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</si>
  <si>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</si>
  <si>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</si>
  <si>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</si>
  <si>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</si>
  <si>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</si>
  <si>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</si>
  <si>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</si>
  <si>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</si>
  <si>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</si>
  <si>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</si>
  <si>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</si>
  <si>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</si>
  <si>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</si>
  <si>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</si>
  <si>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</si>
  <si>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</si>
  <si>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</si>
  <si>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</si>
  <si>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</si>
  <si>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</si>
  <si>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</si>
  <si>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</si>
  <si>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</si>
  <si>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</si>
  <si>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</si>
  <si>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</si>
  <si>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</si>
  <si>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</si>
  <si>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</si>
  <si>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</si>
  <si>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</si>
  <si>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</si>
  <si>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</si>
  <si>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</si>
  <si>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</si>
  <si>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</si>
  <si>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</si>
  <si>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</si>
  <si>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</si>
  <si>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</si>
  <si>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</si>
  <si>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</si>
  <si>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</si>
  <si>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</si>
  <si>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</si>
  <si>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</si>
  <si>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</si>
  <si>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</si>
  <si>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</si>
  <si>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</si>
  <si>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</si>
  <si>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</si>
  <si>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</si>
  <si>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</si>
  <si>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</si>
  <si>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</si>
  <si>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</si>
  <si>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</si>
  <si>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</si>
  <si>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</si>
  <si>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</si>
  <si>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</si>
  <si>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</si>
  <si>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</si>
  <si>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</si>
  <si>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</si>
  <si>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</si>
  <si>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</si>
  <si>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</si>
  <si>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</si>
  <si>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</si>
  <si>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</si>
  <si>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</si>
  <si>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</si>
  <si>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</si>
  <si>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</si>
  <si>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</si>
  <si>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</si>
  <si>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</si>
  <si>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</si>
  <si>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</si>
  <si>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</si>
  <si>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</si>
  <si>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</si>
  <si>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</si>
  <si>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</si>
  <si>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</si>
  <si>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</si>
  <si>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</si>
  <si>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</si>
  <si>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</si>
  <si>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</si>
  <si>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</si>
  <si>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</si>
  <si>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</si>
  <si>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</si>
  <si>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</si>
  <si>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</si>
  <si>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</si>
  <si>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</si>
  <si>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</si>
  <si>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</si>
  <si>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</si>
  <si>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</si>
  <si>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</si>
  <si>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</si>
  <si>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</si>
  <si>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</si>
  <si>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</si>
  <si>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</si>
  <si>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</si>
  <si>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</si>
  <si>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</si>
  <si>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</si>
  <si>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</si>
  <si>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</si>
  <si>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</si>
  <si>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</si>
  <si>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</si>
  <si>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</si>
  <si>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</si>
  <si>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</si>
  <si>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</si>
  <si>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</si>
  <si>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</si>
  <si>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</si>
  <si>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</si>
  <si>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</si>
  <si>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</si>
  <si>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</si>
  <si>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</si>
  <si>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</si>
  <si>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</si>
  <si>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</si>
  <si>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</si>
  <si>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</si>
  <si>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</si>
  <si>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</si>
  <si>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</si>
  <si>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</si>
  <si>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</si>
  <si>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</si>
  <si>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</si>
  <si>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</si>
  <si>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</si>
  <si>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</si>
  <si>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</si>
  <si>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</si>
  <si>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</si>
  <si>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</si>
  <si>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</si>
  <si>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</si>
  <si>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</si>
  <si>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</si>
  <si>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</si>
  <si>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</si>
  <si>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</si>
  <si>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</si>
  <si>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</si>
  <si>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</si>
  <si>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</si>
  <si>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</si>
  <si>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</si>
  <si>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</si>
  <si>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</si>
  <si>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</si>
  <si>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</si>
  <si>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</si>
  <si>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</si>
  <si>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</si>
  <si>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</si>
  <si>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</si>
  <si>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</si>
  <si>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</si>
  <si>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</si>
  <si>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</si>
  <si>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</si>
  <si>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</si>
  <si>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</si>
  <si>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</si>
  <si>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</si>
  <si>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</si>
  <si>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</si>
  <si>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</si>
  <si>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</si>
  <si>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</si>
  <si>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</si>
  <si>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</si>
  <si>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</si>
  <si>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</si>
  <si>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</si>
  <si>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</si>
  <si>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</si>
  <si>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</si>
  <si>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</si>
  <si>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</si>
  <si>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</si>
  <si>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</si>
  <si>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</si>
  <si>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</si>
  <si>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</si>
  <si>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</si>
  <si>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</si>
  <si>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</si>
  <si>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</si>
  <si>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</si>
  <si>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</si>
  <si>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</si>
  <si>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</si>
  <si>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</si>
  <si>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</si>
  <si>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</si>
  <si>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</si>
  <si>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</si>
  <si>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</si>
  <si>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</si>
  <si>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</si>
  <si>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</si>
  <si>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</si>
  <si>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</si>
  <si>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</si>
  <si>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</si>
  <si>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</si>
  <si>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</si>
  <si>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</si>
  <si>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</si>
  <si>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</si>
  <si>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</si>
  <si>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</si>
  <si>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</si>
  <si>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</si>
  <si>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</si>
  <si>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</si>
  <si>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</si>
  <si>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</si>
  <si>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</si>
  <si>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</si>
  <si>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</si>
  <si>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</si>
  <si>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</si>
  <si>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</si>
  <si>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</si>
  <si>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</si>
  <si>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</si>
  <si>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</si>
  <si>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</si>
  <si>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</si>
  <si>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</si>
  <si>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</si>
  <si>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</si>
  <si>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</si>
  <si>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</si>
  <si>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</si>
  <si>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</si>
  <si>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</si>
  <si>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</si>
  <si>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</si>
  <si>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</si>
  <si>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</si>
  <si>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</si>
  <si>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</si>
  <si>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</si>
  <si>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</si>
  <si>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</si>
  <si>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</si>
  <si>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</si>
  <si>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</si>
  <si>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</si>
  <si>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</si>
  <si>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</si>
  <si>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</si>
  <si>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</si>
  <si>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</si>
  <si>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</si>
  <si>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</si>
  <si>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</si>
  <si>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</si>
  <si>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</si>
  <si>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</si>
  <si>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</si>
  <si>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</si>
  <si>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</si>
  <si>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</si>
  <si>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</si>
  <si>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</si>
  <si>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</si>
  <si>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</si>
  <si>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</si>
  <si>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</si>
  <si>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</si>
  <si>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</si>
  <si>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</si>
  <si>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</si>
  <si>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</si>
  <si>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</si>
  <si>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</si>
  <si>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</si>
  <si>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</si>
  <si>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</si>
  <si>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</si>
  <si>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</si>
  <si>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</si>
  <si>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</si>
  <si>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</si>
  <si>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</si>
  <si>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</si>
  <si>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</si>
  <si>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</si>
  <si>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</si>
  <si>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</si>
  <si>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</si>
  <si>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</si>
  <si>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</si>
  <si>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</si>
  <si>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</si>
  <si>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</si>
  <si>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</si>
  <si>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</si>
  <si>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</si>
  <si>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</si>
  <si>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</si>
  <si>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</si>
  <si>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</si>
  <si>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</si>
  <si>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</si>
  <si>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</si>
  <si>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</si>
  <si>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</si>
  <si>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</si>
  <si>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</si>
  <si>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</si>
  <si>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</si>
  <si>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</si>
  <si>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</si>
  <si>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</si>
  <si>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</si>
  <si>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</si>
  <si>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</si>
  <si>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</si>
  <si>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</si>
  <si>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</si>
  <si>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</si>
  <si>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</si>
  <si>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</si>
  <si>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</si>
  <si>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</si>
  <si>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</si>
  <si>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</si>
  <si>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</si>
  <si>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</si>
  <si>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</si>
  <si>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</si>
  <si>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</si>
  <si>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</si>
  <si>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</si>
  <si>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</si>
  <si>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</si>
  <si>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</si>
  <si>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</si>
  <si>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</si>
  <si>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</si>
  <si>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</si>
  <si>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</si>
  <si>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</si>
  <si>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</si>
  <si>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</si>
  <si>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</si>
  <si>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</si>
  <si>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</si>
  <si>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</si>
  <si>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</si>
  <si>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</si>
  <si>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</si>
  <si>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</si>
  <si>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</si>
  <si>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</si>
  <si>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</si>
  <si>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</si>
  <si>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</si>
  <si>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</si>
  <si>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</si>
  <si>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</si>
  <si>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</si>
  <si>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</si>
  <si>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</si>
  <si>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</si>
  <si>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</si>
  <si>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</si>
  <si>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</si>
  <si>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</si>
  <si>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</si>
  <si>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</si>
  <si>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</si>
  <si>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</si>
  <si>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</si>
  <si>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</si>
  <si>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</si>
  <si>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</si>
  <si>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</si>
  <si>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</si>
  <si>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</si>
  <si>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</si>
  <si>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</si>
  <si>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</si>
  <si>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</si>
  <si>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</si>
  <si>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</si>
  <si>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</si>
  <si>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</si>
  <si>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</si>
  <si>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</si>
  <si>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</si>
  <si>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</si>
  <si>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</si>
  <si>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</si>
  <si>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</si>
  <si>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</si>
  <si>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</si>
  <si>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</si>
  <si>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</si>
  <si>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</si>
  <si>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</si>
  <si>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</si>
  <si>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</si>
  <si>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</si>
  <si>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</si>
  <si>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</si>
  <si>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</si>
  <si>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</si>
  <si>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</si>
  <si>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</si>
  <si>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</si>
  <si>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</si>
  <si>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</si>
  <si>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</si>
  <si>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</si>
  <si>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</si>
  <si>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</si>
  <si>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</si>
  <si>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</si>
  <si>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</si>
  <si>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</si>
  <si>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</si>
  <si>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</si>
  <si>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</si>
  <si>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</si>
  <si>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</si>
  <si>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</si>
  <si>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</si>
  <si>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</si>
  <si>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</si>
  <si>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</si>
  <si>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</si>
  <si>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</si>
  <si>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</si>
  <si>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</si>
  <si>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</si>
  <si>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</si>
  <si>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</si>
  <si>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</si>
  <si>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</si>
  <si>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</si>
  <si>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</si>
  <si>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</si>
  <si>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</si>
  <si>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</si>
  <si>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</si>
  <si>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</si>
  <si>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</si>
  <si>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</si>
  <si>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</si>
  <si>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</si>
  <si>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</si>
  <si>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</si>
  <si>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</si>
  <si>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</si>
  <si>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</si>
  <si>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</si>
  <si>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</si>
  <si>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</si>
  <si>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</si>
  <si>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</si>
  <si>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</si>
  <si>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</si>
  <si>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</si>
  <si>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</si>
  <si>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</si>
  <si>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</si>
  <si>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</si>
  <si>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</si>
  <si>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</si>
  <si>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</si>
  <si>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</si>
  <si>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</si>
  <si>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</si>
  <si>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</si>
  <si>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</si>
  <si>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</si>
  <si>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</si>
  <si>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</si>
  <si>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</si>
  <si>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</si>
  <si>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</si>
  <si>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</si>
  <si>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</si>
  <si>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</si>
  <si>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</si>
  <si>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</si>
  <si>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</si>
  <si>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</si>
  <si>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</si>
  <si>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</si>
  <si>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</si>
  <si>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</si>
  <si>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</si>
  <si>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</si>
  <si>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</si>
  <si>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</si>
  <si>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</si>
  <si>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</si>
  <si>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</si>
  <si>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</si>
  <si>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</si>
  <si>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</si>
  <si>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</si>
  <si>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</si>
  <si>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</si>
  <si>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</si>
  <si>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</si>
  <si>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</si>
  <si>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</si>
  <si>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</si>
  <si>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</si>
  <si>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</si>
  <si>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</si>
  <si>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</si>
  <si>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</si>
  <si>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</si>
  <si>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</si>
  <si>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</si>
  <si>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</si>
  <si>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</si>
  <si>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</si>
  <si>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</si>
  <si>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</si>
  <si>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</si>
  <si>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</si>
  <si>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</si>
  <si>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</si>
  <si>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</si>
  <si>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</si>
  <si>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</si>
  <si>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</si>
  <si>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</si>
  <si>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</si>
  <si>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</si>
  <si>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</si>
  <si>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</si>
  <si>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</si>
  <si>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</si>
  <si>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</si>
  <si>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</si>
  <si>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</si>
  <si>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</si>
  <si>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</si>
  <si>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</si>
  <si>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</si>
  <si>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</si>
  <si>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</si>
  <si>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</si>
  <si>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</si>
  <si>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</si>
  <si>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</si>
  <si>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</si>
  <si>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</si>
  <si>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</si>
  <si>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</si>
  <si>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</si>
  <si>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</si>
  <si>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</si>
  <si>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</si>
  <si>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</si>
  <si>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</si>
  <si>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</si>
  <si>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</si>
  <si>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</si>
  <si>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</si>
  <si>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</si>
  <si>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</si>
  <si>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</si>
  <si>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</si>
  <si>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</si>
  <si>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</si>
  <si>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</si>
  <si>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</si>
  <si>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</si>
  <si>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</si>
  <si>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</si>
  <si>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</si>
  <si>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</si>
  <si>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</si>
  <si>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</si>
  <si>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</si>
  <si>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</si>
  <si>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</si>
  <si>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</si>
  <si>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</si>
  <si>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</si>
  <si>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</si>
  <si>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</si>
  <si>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</si>
  <si>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</si>
  <si>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</si>
  <si>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</si>
  <si>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</si>
  <si>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</si>
  <si>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</si>
  <si>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</si>
  <si>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</si>
  <si>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</si>
  <si>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</si>
  <si>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</si>
  <si>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</si>
  <si>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</si>
  <si>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</si>
  <si>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</si>
  <si>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</si>
  <si>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</si>
  <si>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</si>
  <si>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</si>
  <si>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</si>
  <si>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</si>
  <si>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</si>
  <si>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</si>
  <si>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</si>
  <si>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</si>
  <si>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</si>
  <si>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</si>
  <si>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</si>
  <si>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</si>
  <si>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</si>
  <si>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</si>
  <si>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</si>
  <si>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</si>
  <si>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</si>
  <si>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</si>
  <si>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</si>
  <si>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</si>
  <si>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</si>
  <si>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</si>
  <si>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</si>
  <si>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</si>
  <si>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</si>
  <si>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</si>
  <si>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</si>
  <si>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</si>
  <si>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</si>
  <si>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</si>
  <si>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</si>
  <si>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</si>
  <si>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</si>
  <si>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</si>
  <si>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</si>
  <si>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</si>
  <si>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</si>
  <si>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</si>
  <si>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</si>
  <si>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</si>
  <si>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</si>
  <si>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</si>
  <si>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</si>
  <si>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</si>
  <si>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</si>
  <si>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</si>
  <si>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</si>
  <si>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</si>
  <si>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</si>
  <si>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</si>
  <si>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</si>
  <si>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</si>
  <si>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</si>
  <si>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</si>
  <si>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</si>
  <si>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</si>
  <si>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</si>
  <si>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</si>
  <si>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</si>
  <si>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</si>
  <si>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</si>
  <si>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</si>
  <si>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</si>
  <si>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</si>
  <si>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</si>
  <si>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</si>
  <si>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</si>
  <si>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</si>
  <si>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</si>
  <si>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</si>
  <si>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</si>
  <si>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</si>
  <si>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</si>
  <si>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</si>
  <si>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</si>
  <si>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</si>
  <si>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</si>
  <si>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</si>
  <si>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</si>
  <si>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</si>
  <si>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</si>
  <si>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</si>
  <si>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</si>
  <si>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</si>
  <si>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</si>
  <si>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</si>
  <si>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</si>
  <si>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</si>
  <si>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</si>
  <si>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</si>
  <si>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</si>
  <si>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</si>
  <si>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</si>
  <si>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</si>
  <si>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</si>
  <si>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</si>
  <si>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</si>
  <si>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</si>
  <si>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</si>
  <si>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</si>
  <si>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</si>
  <si>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</si>
  <si>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</si>
  <si>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</si>
  <si>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</si>
  <si>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</si>
  <si>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</si>
  <si>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</si>
  <si>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</si>
  <si>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</si>
  <si>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</si>
  <si>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</si>
  <si>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</si>
  <si>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</si>
  <si>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</si>
  <si>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</si>
  <si>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</si>
  <si>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</si>
  <si>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</si>
  <si>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</si>
  <si>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</si>
  <si>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</si>
  <si>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</si>
  <si>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</si>
  <si>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</si>
  <si>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</si>
  <si>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</si>
  <si>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</si>
  <si>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</si>
  <si>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</si>
  <si>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</si>
  <si>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</si>
  <si>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</si>
  <si>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</si>
  <si>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</si>
  <si>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</si>
  <si>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</si>
  <si>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</si>
  <si>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</si>
  <si>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</si>
  <si>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</si>
  <si>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</si>
  <si>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</si>
  <si>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</si>
  <si>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</si>
  <si>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</si>
  <si>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</si>
  <si>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</si>
  <si>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</si>
  <si>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</si>
  <si>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</si>
  <si>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</si>
  <si>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</si>
  <si>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</si>
  <si>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</si>
  <si>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</si>
  <si>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</si>
  <si>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</si>
  <si>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</si>
  <si>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</si>
  <si>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</si>
  <si>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</si>
  <si>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</si>
  <si>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</si>
  <si>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</si>
  <si>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</si>
  <si>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</si>
  <si>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</si>
  <si>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</si>
  <si>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</si>
  <si>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</si>
  <si>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</si>
  <si>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</si>
  <si>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</si>
  <si>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</si>
  <si>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</si>
  <si>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</si>
  <si>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</si>
  <si>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</si>
  <si>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</si>
  <si>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</si>
  <si>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</si>
  <si>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</si>
  <si>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</si>
  <si>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</si>
  <si>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</si>
  <si>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</si>
  <si>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</si>
  <si>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</si>
  <si>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</si>
  <si>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</si>
  <si>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</si>
  <si>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</si>
  <si>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</si>
  <si>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</si>
  <si>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</si>
  <si>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</si>
  <si>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</si>
  <si>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</si>
  <si>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</si>
  <si>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</si>
  <si>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</si>
  <si>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</si>
  <si>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</si>
  <si>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</si>
  <si>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</si>
  <si>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</si>
  <si>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</si>
  <si>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</si>
  <si>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</si>
  <si>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</si>
  <si>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</si>
  <si>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</si>
  <si>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</si>
  <si>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</si>
  <si>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</si>
  <si>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</si>
  <si>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</si>
  <si>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</si>
  <si>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</si>
  <si>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</si>
  <si>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</si>
  <si>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</si>
  <si>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</si>
  <si>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</si>
  <si>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</si>
  <si>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</si>
  <si>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</si>
  <si>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</si>
  <si>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</si>
  <si>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</si>
  <si>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</si>
  <si>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</si>
  <si>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</si>
  <si>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</si>
  <si>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</si>
  <si>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</si>
  <si>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</si>
  <si>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</si>
  <si>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</si>
  <si>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</si>
  <si>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</si>
  <si>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</si>
  <si>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</si>
  <si>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</si>
  <si>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</si>
  <si>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</si>
  <si>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</si>
  <si>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</si>
  <si>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</si>
  <si>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</si>
  <si>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</si>
  <si>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</si>
  <si>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</si>
  <si>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</si>
  <si>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</si>
  <si>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</si>
  <si>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</si>
  <si>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</si>
  <si>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</si>
  <si>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</si>
  <si>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</si>
  <si>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</si>
  <si>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</si>
  <si>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</si>
  <si>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</si>
  <si>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</si>
  <si>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</si>
  <si>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</si>
  <si>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</si>
  <si>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</si>
  <si>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</si>
  <si>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</si>
  <si>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</si>
  <si>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</si>
  <si>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</si>
  <si>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</si>
  <si>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</si>
  <si>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</si>
  <si>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</si>
  <si>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</si>
  <si>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</si>
  <si>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</si>
  <si>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</si>
  <si>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</si>
  <si>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</si>
  <si>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</si>
  <si>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</si>
  <si>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</si>
  <si>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</si>
  <si>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</si>
  <si>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</si>
  <si>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</si>
  <si>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</si>
  <si>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</si>
  <si>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</si>
  <si>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</si>
  <si>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</si>
  <si>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</si>
  <si>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</si>
  <si>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</si>
  <si>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</si>
  <si>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</si>
  <si>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</si>
  <si>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</si>
  <si>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</si>
  <si>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</si>
  <si>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</si>
  <si>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</si>
  <si>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</si>
  <si>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</si>
  <si>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</si>
  <si>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</si>
  <si>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</si>
  <si>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</si>
  <si>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</si>
  <si>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</si>
  <si>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</si>
  <si>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</si>
  <si>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</si>
  <si>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</si>
  <si>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</si>
  <si>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</si>
  <si>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</si>
  <si>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</si>
  <si>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</si>
  <si>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</si>
  <si>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</si>
  <si>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</si>
  <si>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</si>
  <si>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</si>
  <si>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</si>
  <si>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</si>
  <si>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</si>
  <si>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</si>
  <si>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</si>
  <si>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</si>
  <si>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</si>
  <si>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</si>
  <si>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</si>
  <si>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</si>
  <si>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</si>
  <si>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</si>
  <si>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</si>
  <si>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</si>
  <si>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</si>
  <si>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</si>
  <si>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</si>
  <si>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</si>
  <si>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</si>
  <si>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</si>
  <si>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</si>
  <si>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</si>
  <si>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</si>
  <si>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</si>
  <si>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</si>
  <si>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</si>
  <si>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</si>
  <si>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</si>
  <si>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</si>
  <si>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</si>
  <si>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</si>
  <si>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</si>
  <si>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</si>
  <si>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</si>
  <si>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</si>
  <si>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</si>
  <si>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</si>
  <si>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</si>
  <si>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</si>
  <si>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</si>
  <si>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</si>
  <si>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</si>
  <si>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</si>
  <si>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</si>
  <si>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</si>
  <si>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</si>
  <si>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</si>
  <si>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</si>
  <si>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</si>
  <si>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</si>
  <si>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</si>
  <si>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</si>
  <si>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</si>
  <si>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</si>
  <si>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</si>
  <si>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</si>
  <si>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</si>
  <si>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</si>
  <si>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</si>
  <si>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</si>
  <si>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</si>
  <si>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</si>
  <si>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</si>
  <si>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</si>
  <si>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</si>
  <si>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</si>
  <si>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</si>
  <si>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</si>
  <si>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</si>
  <si>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</si>
  <si>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</si>
  <si>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</si>
  <si>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</si>
  <si>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</si>
  <si>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</si>
  <si>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</si>
  <si>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</si>
  <si>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</si>
  <si>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</si>
  <si>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</si>
  <si>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</si>
  <si>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</si>
  <si>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</si>
  <si>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</si>
  <si>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</si>
  <si>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</si>
  <si>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</si>
  <si>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</si>
  <si>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</si>
  <si>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</si>
  <si>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</si>
  <si>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</si>
  <si>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</si>
  <si>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</si>
  <si>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</si>
  <si>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</si>
  <si>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</si>
  <si>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</si>
  <si>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</si>
  <si>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</si>
  <si>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</si>
  <si>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</si>
  <si>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</si>
  <si>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</si>
  <si>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</si>
  <si>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</si>
  <si>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</si>
  <si>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</si>
  <si>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</si>
  <si>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</si>
  <si>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</si>
  <si>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</si>
  <si>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</si>
  <si>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</si>
  <si>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</si>
  <si>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</si>
  <si>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</si>
  <si>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</si>
  <si>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</si>
  <si>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</si>
  <si>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</si>
  <si>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</si>
  <si>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</si>
  <si>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</si>
  <si>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</si>
  <si>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</si>
  <si>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</si>
  <si>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</si>
  <si>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</si>
  <si>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</si>
  <si>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</si>
  <si>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</si>
  <si>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</si>
  <si>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</si>
  <si>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</si>
  <si>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</si>
  <si>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</si>
  <si>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</si>
  <si>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</si>
  <si>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</si>
  <si>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</si>
  <si>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</si>
  <si>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</si>
  <si>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</si>
  <si>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</si>
  <si>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</si>
  <si>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</si>
  <si>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</si>
  <si>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</si>
  <si>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</si>
  <si>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</si>
  <si>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</si>
  <si>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</si>
  <si>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</si>
  <si>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</si>
  <si>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</si>
  <si>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</si>
  <si>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</si>
  <si>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</si>
  <si>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</si>
  <si>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</si>
  <si>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</si>
  <si>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</si>
  <si>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</si>
  <si>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</si>
  <si>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</si>
  <si>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</si>
  <si>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</si>
  <si>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</si>
  <si>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</si>
  <si>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</si>
  <si>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</si>
  <si>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</si>
  <si>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</si>
  <si>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</si>
  <si>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</si>
  <si>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</si>
  <si>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</si>
  <si>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</si>
  <si>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</si>
  <si>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</si>
  <si>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</si>
  <si>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</si>
  <si>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</si>
  <si>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</si>
  <si>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</si>
  <si>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</si>
  <si>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</si>
  <si>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</si>
  <si>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</si>
  <si>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</si>
  <si>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</si>
  <si>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</si>
  <si>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</si>
  <si>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</si>
  <si>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</si>
  <si>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</si>
  <si>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</si>
  <si>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</si>
  <si>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</si>
  <si>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</si>
  <si>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</si>
  <si>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</si>
  <si>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</si>
  <si>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</si>
  <si>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</si>
  <si>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</si>
  <si>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</si>
  <si>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</si>
  <si>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</si>
  <si>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</si>
  <si>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</si>
  <si>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</si>
  <si>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</si>
  <si>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</si>
  <si>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</si>
  <si>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</si>
  <si>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</si>
  <si>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</si>
  <si>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</si>
  <si>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</si>
  <si>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</si>
  <si>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</si>
  <si>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</si>
  <si>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</si>
  <si>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</si>
  <si>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</si>
  <si>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</si>
  <si>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</si>
  <si>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</si>
  <si>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</si>
  <si>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</si>
  <si>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</si>
  <si>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</si>
  <si>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</si>
  <si>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</si>
  <si>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</si>
  <si>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</si>
  <si>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</si>
  <si>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</si>
  <si>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</si>
  <si>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</si>
  <si>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</si>
  <si>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</si>
  <si>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</si>
  <si>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</si>
  <si>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</si>
  <si>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</si>
  <si>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</si>
  <si>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</si>
  <si>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</si>
  <si>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</si>
  <si>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</si>
  <si>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</si>
  <si>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</si>
  <si>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</si>
  <si>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</si>
  <si>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</si>
  <si>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</si>
  <si>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</si>
  <si>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</si>
  <si>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</si>
  <si>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</si>
  <si>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</si>
  <si>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</si>
  <si>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</si>
  <si>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</si>
  <si>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</si>
  <si>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</si>
  <si>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</si>
  <si>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</si>
  <si>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</si>
  <si>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</si>
  <si>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</si>
  <si>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</si>
  <si>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</si>
  <si>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</si>
  <si>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</si>
  <si>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</si>
  <si>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</si>
  <si>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</si>
  <si>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</si>
  <si>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</si>
  <si>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</si>
  <si>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</si>
  <si>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</si>
  <si>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</si>
  <si>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</si>
  <si>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</si>
  <si>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</si>
  <si>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</si>
  <si>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</si>
  <si>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</si>
  <si>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</si>
  <si>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</si>
  <si>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</si>
  <si>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</si>
  <si>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</si>
  <si>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</si>
  <si>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</si>
  <si>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</si>
  <si>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</si>
  <si>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</si>
  <si>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</si>
  <si>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</si>
  <si>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</si>
  <si>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</si>
  <si>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</si>
  <si>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</si>
  <si>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</si>
  <si>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</si>
  <si>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</si>
  <si>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</si>
  <si>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</si>
  <si>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</si>
  <si>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</si>
  <si>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</si>
  <si>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</si>
  <si>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</si>
  <si>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</si>
  <si>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</si>
  <si>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</si>
  <si>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</si>
  <si>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</si>
  <si>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</si>
  <si>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</si>
  <si>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</si>
  <si>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</si>
  <si>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</si>
  <si>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</si>
  <si>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</si>
  <si>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</si>
  <si>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</si>
  <si>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</si>
  <si>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</si>
  <si>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</si>
  <si>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</si>
  <si>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</si>
  <si>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</si>
  <si>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</si>
  <si>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</si>
  <si>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</si>
  <si>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</si>
  <si>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</si>
  <si>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</si>
  <si>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</si>
  <si>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</si>
  <si>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</si>
  <si>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</si>
  <si>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</si>
  <si>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</si>
  <si>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</si>
  <si>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</si>
  <si>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</si>
  <si>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</si>
  <si>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</si>
  <si>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</si>
  <si>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</si>
  <si>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</si>
  <si>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</si>
  <si>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</si>
  <si>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</si>
  <si>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</si>
  <si>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</si>
  <si>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</si>
  <si>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</si>
  <si>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</si>
  <si>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</si>
  <si>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</si>
  <si>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</si>
  <si>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</si>
  <si>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</si>
  <si>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</si>
  <si>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</si>
  <si>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</si>
  <si>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</si>
  <si>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</si>
  <si>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</si>
  <si>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</si>
  <si>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</si>
  <si>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</si>
  <si>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</si>
  <si>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</si>
  <si>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</si>
  <si>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</si>
  <si>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</si>
  <si>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</si>
  <si>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</si>
  <si>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</si>
  <si>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</si>
  <si>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</si>
  <si>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</si>
  <si>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</si>
  <si>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</si>
  <si>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</si>
  <si>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</si>
  <si>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</si>
  <si>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</si>
  <si>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</si>
  <si>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</si>
  <si>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</si>
  <si>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</si>
  <si>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</si>
  <si>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</si>
  <si>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</si>
  <si>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</si>
  <si>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</si>
  <si>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</si>
  <si>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</si>
  <si>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</si>
  <si>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</si>
  <si>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</si>
  <si>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</si>
  <si>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</si>
  <si>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</si>
  <si>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</si>
  <si>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</si>
  <si>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</si>
  <si>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</si>
  <si>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</si>
  <si>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</si>
  <si>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</si>
  <si>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</si>
  <si>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</si>
  <si>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</si>
  <si>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</si>
  <si>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</si>
  <si>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</si>
  <si>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</si>
  <si>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</si>
  <si>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</si>
  <si>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</si>
  <si>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</si>
  <si>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</si>
  <si>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</si>
  <si>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</si>
  <si>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</si>
  <si>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</si>
  <si>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</si>
  <si>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</si>
  <si>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</si>
  <si>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</si>
  <si>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</si>
  <si>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</si>
  <si>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</si>
  <si>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</si>
  <si>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</si>
  <si>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</si>
  <si>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</si>
  <si>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</si>
  <si>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</si>
  <si>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</si>
  <si>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</si>
  <si>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</si>
  <si>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</si>
  <si>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</si>
  <si>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</si>
  <si>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</si>
  <si>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</si>
  <si>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</si>
  <si>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</si>
  <si>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</si>
  <si>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</si>
  <si>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</si>
  <si>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</si>
  <si>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</si>
  <si>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</si>
  <si>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</si>
  <si>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</si>
  <si>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</si>
  <si>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</si>
  <si>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</si>
  <si>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</si>
  <si>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</si>
  <si>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</si>
  <si>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</si>
  <si>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</si>
  <si>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</si>
  <si>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</si>
  <si>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</si>
  <si>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</si>
  <si>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</si>
  <si>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</si>
  <si>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</si>
  <si>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</si>
  <si>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</si>
  <si>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</si>
  <si>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</si>
  <si>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</si>
  <si>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</si>
  <si>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</si>
  <si>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</si>
  <si>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</si>
  <si>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</si>
  <si>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</si>
  <si>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</si>
  <si>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</si>
  <si>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</si>
  <si>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</si>
  <si>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</si>
  <si>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</si>
  <si>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</si>
  <si>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</si>
  <si>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</si>
  <si>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</si>
  <si>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</si>
  <si>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</si>
  <si>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</si>
  <si>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</si>
  <si>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</si>
  <si>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</si>
  <si>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</si>
  <si>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</si>
  <si>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</si>
  <si>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</si>
  <si>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</si>
  <si>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</si>
  <si>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</si>
  <si>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</si>
  <si>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</si>
  <si>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</si>
  <si>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</si>
  <si>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</si>
  <si>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</si>
  <si>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</si>
  <si>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</si>
  <si>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</si>
  <si>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</si>
  <si>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</si>
  <si>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</si>
  <si>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</si>
  <si>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</si>
  <si>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</si>
  <si>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</si>
  <si>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</si>
  <si>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</si>
  <si>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</si>
  <si>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</si>
  <si>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</si>
  <si>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</si>
  <si>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</si>
  <si>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</si>
  <si>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</si>
  <si>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</si>
  <si>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</si>
  <si>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</si>
  <si>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</si>
  <si>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</si>
  <si>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</si>
  <si>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</si>
  <si>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</si>
  <si>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</si>
  <si>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</si>
  <si>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</si>
  <si>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</si>
  <si>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</si>
  <si>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</si>
  <si>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</si>
  <si>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</si>
  <si>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</si>
  <si>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</si>
  <si>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</si>
  <si>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</si>
  <si>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</si>
  <si>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</si>
  <si>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</si>
  <si>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</si>
  <si>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</si>
  <si>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</si>
  <si>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</si>
  <si>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</si>
  <si>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</si>
  <si>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</si>
  <si>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</si>
  <si>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</si>
  <si>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</si>
  <si>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</si>
  <si>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</si>
  <si>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</si>
  <si>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</si>
  <si>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</si>
  <si>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</si>
  <si>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</si>
  <si>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</si>
  <si>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</si>
  <si>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</si>
  <si>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</si>
  <si>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</si>
  <si>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</si>
  <si>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</si>
  <si>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</si>
  <si>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</si>
  <si>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</si>
  <si>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</si>
  <si>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</si>
  <si>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</si>
  <si>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</si>
  <si>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</si>
  <si>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</si>
  <si>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</si>
  <si>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</si>
  <si>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</si>
  <si>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</si>
  <si>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</si>
  <si>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</si>
  <si>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</si>
  <si>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</si>
  <si>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</si>
  <si>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</si>
  <si>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</si>
  <si>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</si>
  <si>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</si>
  <si>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</si>
  <si>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</si>
  <si>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</si>
  <si>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</si>
  <si>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</si>
  <si>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</si>
  <si>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</si>
  <si>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</si>
  <si>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</si>
  <si>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</si>
  <si>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</si>
  <si>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</si>
  <si>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</si>
  <si>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</si>
  <si>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</si>
  <si>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</si>
  <si>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</si>
  <si>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</si>
  <si>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</si>
  <si>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</si>
  <si>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</si>
  <si>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</si>
  <si>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</si>
  <si>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</si>
  <si>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</si>
  <si>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</si>
  <si>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</si>
  <si>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</si>
  <si>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</si>
  <si>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</si>
  <si>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</si>
  <si>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</si>
  <si>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</si>
  <si>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</si>
  <si>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</si>
  <si>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</si>
  <si>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</si>
  <si>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</si>
  <si>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</si>
  <si>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</si>
  <si>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</si>
  <si>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</si>
  <si>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</si>
  <si>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</si>
  <si>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</si>
  <si>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</si>
  <si>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</si>
  <si>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</si>
  <si>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</si>
  <si>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</si>
  <si>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</si>
  <si>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</si>
  <si>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</si>
  <si>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</si>
  <si>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</si>
  <si>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</si>
  <si>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</si>
  <si>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</si>
  <si>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</si>
  <si>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</si>
  <si>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</si>
  <si>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</si>
  <si>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</si>
  <si>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</si>
  <si>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</si>
  <si>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</si>
  <si>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</si>
  <si>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</si>
  <si>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</si>
  <si>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</si>
  <si>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</si>
  <si>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</si>
  <si>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</si>
  <si>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</si>
  <si>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</si>
  <si>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</si>
  <si>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</si>
  <si>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</si>
  <si>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</si>
  <si>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</si>
  <si>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</si>
  <si>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</si>
  <si>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</si>
  <si>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</si>
  <si>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</si>
  <si>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</si>
  <si>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</si>
  <si>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</si>
  <si>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</si>
  <si>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</si>
  <si>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</si>
  <si>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</si>
  <si>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</si>
  <si>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</si>
  <si>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</si>
  <si>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</si>
  <si>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</si>
  <si>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</si>
  <si>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</si>
  <si>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</si>
  <si>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</si>
  <si>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</si>
  <si>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</si>
  <si>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</si>
  <si>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</si>
  <si>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</si>
  <si>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</si>
  <si>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</si>
  <si>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</si>
  <si>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</si>
  <si>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</si>
  <si>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</si>
  <si>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</si>
  <si>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</si>
  <si>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</si>
  <si>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</si>
  <si>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</si>
  <si>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</si>
  <si>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</si>
  <si>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</si>
  <si>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</si>
  <si>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</si>
  <si>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</si>
  <si>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</si>
  <si>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</si>
  <si>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</si>
  <si>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</si>
  <si>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</si>
  <si>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</si>
  <si>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</si>
  <si>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</si>
  <si>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</si>
  <si>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</si>
  <si>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</si>
  <si>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</si>
  <si>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</si>
  <si>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</si>
  <si>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</si>
  <si>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</si>
  <si>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</si>
  <si>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</si>
  <si>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</si>
  <si>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</si>
  <si>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</si>
  <si>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</si>
  <si>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</si>
  <si>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</si>
  <si>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</si>
  <si>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</si>
  <si>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</si>
  <si>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</si>
  <si>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</si>
  <si>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</si>
  <si>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</si>
  <si>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</si>
  <si>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</si>
  <si>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</si>
  <si>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</si>
  <si>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</si>
  <si>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</si>
  <si>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</si>
  <si>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</si>
  <si>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</si>
  <si>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</si>
  <si>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</si>
  <si>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</si>
  <si>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</si>
  <si>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</si>
  <si>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</si>
  <si>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</si>
  <si>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</si>
  <si>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</si>
  <si>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</si>
  <si>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</si>
  <si>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</si>
  <si>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</si>
  <si>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</si>
  <si>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</si>
  <si>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</si>
  <si>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</si>
  <si>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</si>
  <si>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</si>
  <si>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</si>
  <si>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</si>
  <si>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</si>
  <si>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</si>
  <si>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</si>
  <si>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</si>
  <si>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</si>
  <si>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</si>
  <si>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</si>
  <si>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</si>
  <si>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</si>
  <si>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</si>
  <si>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</si>
  <si>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</si>
  <si>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</si>
  <si>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</si>
  <si>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</si>
  <si>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</si>
  <si>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</si>
  <si>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</si>
  <si>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</si>
  <si>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</si>
  <si>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</si>
  <si>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</si>
  <si>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</si>
  <si>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</si>
  <si>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</si>
  <si>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</si>
  <si>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</si>
  <si>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</si>
  <si>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</si>
  <si>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</si>
  <si>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</si>
  <si>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</si>
  <si>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</si>
  <si>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</si>
  <si>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</si>
  <si>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</si>
  <si>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</si>
  <si>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</si>
  <si>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</si>
  <si>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</si>
  <si>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</si>
  <si>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</si>
  <si>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</si>
  <si>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</si>
  <si>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</si>
  <si>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</si>
  <si>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</si>
  <si>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</si>
  <si>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</si>
  <si>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</si>
  <si>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</si>
  <si>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</si>
  <si>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</si>
  <si>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</si>
  <si>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</si>
  <si>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</si>
  <si>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</si>
  <si>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</si>
  <si>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</si>
  <si>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</si>
  <si>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</si>
  <si>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</si>
  <si>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</si>
  <si>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</si>
  <si>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</si>
  <si>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</si>
  <si>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</si>
  <si>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</si>
  <si>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</si>
  <si>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</si>
  <si>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</si>
  <si>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</si>
  <si>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</si>
  <si>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</si>
  <si>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</si>
  <si>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</si>
  <si>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</si>
  <si>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</si>
  <si>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</si>
  <si>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</si>
  <si>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</si>
  <si>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</si>
  <si>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</si>
  <si>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</si>
  <si>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</si>
  <si>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</si>
  <si>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</si>
  <si>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</si>
  <si>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</si>
  <si>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</si>
  <si>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</si>
  <si>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</si>
  <si>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</si>
  <si>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</si>
  <si>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</si>
  <si>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</si>
  <si>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</si>
  <si>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</si>
  <si>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</si>
  <si>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</si>
  <si>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</si>
  <si>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</si>
  <si>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</si>
  <si>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</si>
  <si>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</si>
  <si>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</si>
  <si>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</si>
  <si>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</si>
  <si>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</si>
  <si>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</si>
  <si>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</si>
  <si>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</si>
  <si>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</si>
  <si>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</si>
  <si>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</si>
  <si>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</si>
  <si>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</si>
  <si>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</si>
  <si>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</si>
  <si>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</si>
  <si>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</si>
  <si>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</si>
  <si>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</si>
  <si>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</si>
  <si>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</si>
  <si>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</si>
  <si>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</si>
  <si>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</si>
  <si>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</si>
  <si>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</si>
  <si>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</si>
  <si>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</si>
  <si>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</si>
  <si>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</si>
  <si>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</si>
  <si>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</si>
  <si>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</si>
  <si>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</si>
  <si>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</si>
  <si>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</si>
  <si>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</si>
  <si>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</si>
  <si>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</si>
  <si>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</si>
  <si>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</si>
  <si>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</si>
  <si>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</si>
  <si>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</si>
  <si>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</si>
  <si>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</si>
  <si>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</si>
  <si>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</si>
  <si>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</si>
  <si>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</si>
  <si>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</si>
  <si>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</si>
  <si>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</si>
  <si>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</si>
  <si>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</si>
  <si>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</si>
  <si>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</si>
  <si>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</si>
  <si>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</si>
  <si>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</si>
  <si>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</si>
  <si>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</si>
  <si>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</si>
  <si>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</si>
  <si>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</si>
  <si>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</si>
  <si>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</si>
  <si>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</si>
  <si>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</si>
  <si>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</si>
  <si>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</si>
  <si>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</si>
  <si>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</si>
  <si>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</si>
  <si>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</si>
  <si>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</si>
  <si>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</si>
  <si>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</si>
  <si>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</si>
  <si>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</si>
  <si>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</si>
  <si>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</si>
  <si>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</si>
  <si>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</si>
  <si>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</si>
  <si>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</si>
  <si>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</si>
  <si>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</si>
  <si>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</si>
  <si>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</si>
  <si>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</si>
  <si>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</si>
  <si>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</si>
  <si>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</si>
  <si>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</si>
  <si>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</si>
  <si>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</si>
  <si>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</si>
  <si>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</si>
  <si>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</si>
  <si>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</si>
  <si>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</si>
  <si>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</si>
  <si>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</si>
  <si>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</si>
  <si>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</si>
  <si>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</si>
  <si>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</si>
  <si>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</si>
  <si>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</si>
  <si>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</si>
  <si>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</si>
  <si>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</si>
  <si>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</si>
  <si>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</si>
  <si>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</si>
  <si>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</si>
  <si>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</si>
  <si>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</si>
  <si>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</si>
  <si>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</si>
  <si>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</si>
  <si>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</si>
  <si>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</si>
  <si>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</si>
  <si>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</si>
  <si>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</si>
  <si>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</si>
  <si>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</si>
  <si>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</si>
  <si>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</si>
  <si>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</si>
  <si>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</si>
  <si>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</si>
  <si>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</si>
  <si>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</si>
  <si>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</si>
  <si>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</si>
  <si>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</si>
  <si>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</si>
  <si>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</si>
  <si>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</si>
  <si>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</si>
  <si>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</si>
  <si>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</si>
  <si>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</si>
  <si>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</si>
  <si>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</si>
  <si>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</si>
  <si>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</si>
  <si>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</si>
  <si>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</si>
  <si>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</si>
  <si>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</si>
  <si>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</si>
  <si>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</si>
  <si>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</si>
  <si>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</si>
  <si>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</si>
  <si>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</si>
  <si>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</si>
  <si>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</si>
  <si>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</si>
  <si>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</si>
  <si>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</si>
  <si>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</si>
  <si>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</si>
  <si>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</si>
  <si>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</si>
  <si>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</si>
  <si>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</si>
  <si>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</si>
  <si>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</si>
  <si>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</si>
  <si>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</si>
  <si>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</si>
  <si>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</si>
  <si>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</si>
  <si>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</si>
  <si>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</si>
  <si>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</si>
  <si>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</si>
  <si>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</si>
  <si>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</si>
  <si>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</si>
  <si>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</si>
  <si>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</si>
  <si>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</si>
  <si>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</si>
  <si>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</si>
  <si>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</si>
  <si>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</si>
  <si>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</si>
  <si>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</si>
  <si>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</si>
  <si>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</si>
  <si>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</si>
  <si>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</si>
  <si>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</si>
  <si>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</si>
  <si>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</si>
  <si>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</si>
  <si>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</si>
  <si>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</si>
  <si>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</si>
  <si>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</si>
  <si>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</si>
  <si>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</si>
  <si>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</si>
  <si>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</si>
  <si>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</si>
  <si>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</si>
  <si>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</si>
  <si>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</si>
  <si>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</si>
  <si>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</si>
  <si>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</si>
  <si>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</si>
  <si>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</si>
  <si>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</si>
  <si>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</si>
  <si>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</si>
  <si>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</si>
  <si>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</si>
  <si>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</si>
  <si>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</si>
  <si>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</si>
  <si>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</si>
  <si>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</si>
  <si>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</si>
  <si>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</si>
  <si>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</si>
  <si>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</si>
  <si>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</si>
  <si>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</si>
  <si>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</si>
  <si>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</si>
  <si>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</si>
  <si>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</si>
  <si>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</si>
  <si>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</si>
  <si>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</si>
  <si>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</si>
  <si>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</si>
  <si>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</si>
  <si>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</si>
  <si>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</si>
  <si>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</si>
  <si>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</si>
  <si>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</si>
  <si>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</si>
  <si>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</si>
  <si>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</si>
  <si>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</si>
  <si>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</si>
  <si>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</si>
  <si>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</si>
  <si>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</si>
  <si>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</si>
  <si>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</si>
  <si>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</si>
  <si>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</si>
  <si>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</si>
  <si>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</si>
  <si>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</si>
  <si>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</si>
  <si>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</si>
  <si>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</si>
  <si>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</si>
  <si>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</si>
  <si>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</si>
  <si>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</si>
  <si>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</si>
  <si>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</si>
  <si>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</si>
  <si>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</si>
  <si>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</si>
  <si>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</si>
  <si>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</si>
  <si>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</si>
  <si>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</si>
  <si>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</si>
  <si>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</si>
  <si>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</si>
  <si>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</si>
  <si>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</si>
  <si>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</si>
  <si>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</si>
  <si>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</si>
  <si>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</si>
  <si>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</si>
  <si>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</si>
  <si>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</si>
  <si>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</si>
  <si>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</si>
  <si>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</si>
  <si>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</si>
  <si>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</si>
  <si>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</si>
  <si>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</si>
  <si>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</si>
  <si>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</si>
  <si>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</si>
  <si>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</si>
  <si>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</si>
  <si>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</si>
  <si>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</si>
  <si>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</si>
  <si>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</si>
  <si>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</si>
  <si>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</si>
  <si>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</si>
  <si>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</si>
  <si>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</si>
  <si>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</si>
  <si>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</si>
  <si>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</si>
  <si>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</si>
  <si>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</si>
  <si>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</si>
  <si>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</si>
  <si>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</si>
  <si>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</si>
  <si>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UnitCost (Assummed)</t>
  </si>
  <si>
    <t xml:space="preserve">TotalPrice </t>
  </si>
  <si>
    <t>COGs</t>
  </si>
  <si>
    <t>Profit</t>
  </si>
  <si>
    <t>UNKNOWN</t>
  </si>
  <si>
    <t>OrderLeadTime</t>
  </si>
  <si>
    <t>DicountCost</t>
  </si>
  <si>
    <t xml:space="preserve"> Sales</t>
  </si>
  <si>
    <t>Row Labels</t>
  </si>
  <si>
    <t>Grand Total</t>
  </si>
  <si>
    <t>Details for Sum of ProfitMargin</t>
  </si>
  <si>
    <t>Total OrderID</t>
  </si>
  <si>
    <t>AvgTransactionValue</t>
  </si>
  <si>
    <t>ProfitMargin</t>
  </si>
  <si>
    <t>Return_rate</t>
  </si>
  <si>
    <t>Total Items Sold</t>
  </si>
  <si>
    <t>Total_return_quantity</t>
  </si>
  <si>
    <t>Promotional_Effectiveness_ratio</t>
  </si>
  <si>
    <t>AvgOrderLeadTime</t>
  </si>
  <si>
    <t>MonthName</t>
  </si>
  <si>
    <t>MonthNumber</t>
  </si>
  <si>
    <t>Year</t>
  </si>
  <si>
    <t>DateKey</t>
  </si>
  <si>
    <t>Day</t>
  </si>
  <si>
    <t>Total Sales</t>
  </si>
  <si>
    <t>Sum of Profit</t>
  </si>
  <si>
    <t>Quarter</t>
  </si>
  <si>
    <t>QoQSalesGrowth(%)</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</si>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</sst>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dd/mm/yyyy;@"/>
    <numFmt numFmtId="165" formatCode="d/mm/yyyy;@"/>
    <numFmt numFmtId="166" formatCode="\$#,##0.00;\(\$#,##0.00\);\$#,##0.00"/>
    <numFmt numFmtId="167" formatCode="_(&quot;$&quot;* #,##0_);_(&quot;$&quot;* \(#,##0\);_(&quot;$&quot;*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tint="-0.499984740745262"/>
        <bgColor indexed="64"/>
      </patternFill>
    </fill>
  </fills>
  <borders count="2">
    <border>
      <left/>
      <right/>
      <top/>
      <bottom/>
      <diagonal/>
    </border>
    <border>
      <left/>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8">
    <xf numFmtId="0" fontId="0" fillId="0" borderId="0" xfId="0"/>
    <xf numFmtId="44" fontId="0" fillId="0" borderId="0" xfId="1" applyFont="1"/>
    <xf numFmtId="164" fontId="0" fillId="0" borderId="0" xfId="0" applyNumberFormat="1"/>
    <xf numFmtId="2" fontId="0" fillId="0" borderId="0" xfId="0" applyNumberFormat="1"/>
    <xf numFmtId="44" fontId="0" fillId="0" borderId="0" xfId="0" applyNumberFormat="1"/>
    <xf numFmtId="44" fontId="0" fillId="0" borderId="0" xfId="2" applyNumberFormat="1" applyFont="1"/>
    <xf numFmtId="0" fontId="0" fillId="0" borderId="0" xfId="2" applyNumberFormat="1" applyFont="1"/>
    <xf numFmtId="1" fontId="0" fillId="0" borderId="0" xfId="0" applyNumberFormat="1"/>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wrapText="1"/>
    </xf>
    <xf numFmtId="0" fontId="1" fillId="0" borderId="1" xfId="2" applyNumberFormat="1" applyFont="1" applyBorder="1" applyAlignment="1">
      <alignment horizontal="center" vertical="center"/>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44" fontId="2" fillId="0" borderId="0" xfId="0" applyNumberFormat="1" applyFont="1"/>
    <xf numFmtId="0" fontId="2" fillId="0" borderId="0" xfId="0" applyFont="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10" fontId="0" fillId="0" borderId="0" xfId="0" applyNumberFormat="1"/>
    <xf numFmtId="9" fontId="0" fillId="0" borderId="0" xfId="2" applyFont="1"/>
    <xf numFmtId="0" fontId="0" fillId="0" borderId="0" xfId="0" applyAlignment="1">
      <alignment horizontal="left" indent="1"/>
    </xf>
    <xf numFmtId="165" fontId="0" fillId="0" borderId="0" xfId="0" applyNumberFormat="1"/>
    <xf numFmtId="0" fontId="4" fillId="2" borderId="0" xfId="0" applyFont="1" applyFill="1"/>
    <xf numFmtId="166" fontId="0" fillId="0" borderId="0" xfId="0" applyNumberFormat="1"/>
    <xf numFmtId="0" fontId="0" fillId="3" borderId="0" xfId="0" applyFill="1"/>
    <xf numFmtId="167" fontId="0" fillId="0" borderId="0" xfId="0" applyNumberFormat="1"/>
  </cellXfs>
  <cellStyles count="3">
    <cellStyle name="Currency" xfId="1" builtinId="4"/>
    <cellStyle name="Normal" xfId="0" builtinId="0"/>
    <cellStyle name="Percent" xfId="2" builtinId="5"/>
  </cellStyles>
  <dxfs count="60">
    <dxf>
      <font>
        <color rgb="FF9C0006"/>
      </font>
      <fill>
        <patternFill>
          <bgColor rgb="FFFFC7CE"/>
        </patternFill>
      </fill>
    </dxf>
    <dxf>
      <numFmt numFmtId="0" formatCode="General"/>
    </dxf>
    <dxf>
      <numFmt numFmtId="0" formatCode="General"/>
    </dxf>
    <dxf>
      <numFmt numFmtId="19" formatCode="m/d/yyyy"/>
    </dxf>
    <dxf>
      <font>
        <b val="0"/>
        <i val="0"/>
        <strike val="0"/>
        <condense val="0"/>
        <extend val="0"/>
        <outline val="0"/>
        <shadow val="0"/>
        <u val="none"/>
        <vertAlign val="baseline"/>
        <sz val="11"/>
        <color theme="0"/>
        <name val="Calibri"/>
        <family val="2"/>
        <scheme val="minor"/>
      </font>
      <fill>
        <patternFill patternType="solid">
          <fgColor indexed="64"/>
          <bgColor rgb="FF002060"/>
        </patternFill>
      </fill>
    </dxf>
    <dxf>
      <numFmt numFmtId="1" formatCode="0"/>
    </dxf>
    <dxf>
      <numFmt numFmtId="1" formatCode="0"/>
    </dxf>
    <dxf>
      <numFmt numFmtId="164" formatCode="dd/mm/yyyy;@"/>
    </dxf>
    <dxf>
      <numFmt numFmtId="164" formatCode="dd/mm/yyyy;@"/>
    </dxf>
    <dxf>
      <numFmt numFmtId="164" formatCode="dd/mm/yyyy;@"/>
    </dxf>
    <dxf>
      <numFmt numFmtId="164" formatCode="dd/mm/yyyy;@"/>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164" formatCode="dd/mm/yyyy;@"/>
    </dxf>
    <dxf>
      <numFmt numFmtId="164" formatCode="dd/mm/yyyy;@"/>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 formatCode="0"/>
    </dxf>
    <dxf>
      <numFmt numFmtId="34" formatCode="_(&quot;$&quot;* #,##0.00_);_(&quot;$&quot;* \(#,##0.00\);_(&quot;$&quot;* &quot;-&quot;??_);_(@_)"/>
    </dxf>
    <dxf>
      <numFmt numFmtId="34" formatCode="_(&quot;$&quot;* #,##0.00_);_(&quot;$&quot;* \(#,##0.00\);_(&quot;$&quot;* &quot;-&quot;??_);_(@_)"/>
    </dxf>
    <dxf>
      <numFmt numFmtId="2" formatCode="0.00"/>
    </dxf>
    <dxf>
      <numFmt numFmtId="167" formatCode="_(&quot;$&quot;* #,##0_);_(&quot;$&quot;* \(#,##0\);_(&quot;$&quot;* &quot;-&quot;??_);_(@_)"/>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14" formatCode="0.00%"/>
    </dxf>
    <dxf>
      <numFmt numFmtId="19" formatCode="m/d/yyyy"/>
    </dxf>
    <dxf>
      <numFmt numFmtId="19" formatCode="m/d/yyyy"/>
    </dxf>
    <dxf>
      <numFmt numFmtId="19" formatCode="m/d/yyyy"/>
    </dxf>
    <dxf>
      <font>
        <b/>
        <sz val="11"/>
        <color theme="1"/>
      </font>
      <border>
        <vertical/>
        <horizontal/>
      </border>
    </dxf>
    <dxf>
      <font>
        <color theme="1"/>
      </font>
      <fill>
        <patternFill patternType="solid">
          <bgColor theme="0"/>
        </patternFill>
      </fill>
      <border diagonalUp="0" diagonalDown="0">
        <left/>
        <right/>
        <top/>
        <bottom/>
        <vertical/>
        <horizontal/>
      </border>
    </dxf>
    <dxf>
      <font>
        <b/>
        <i val="0"/>
        <sz val="11"/>
        <color theme="0"/>
        <name val="Times New Roman"/>
        <family val="1"/>
        <scheme val="none"/>
      </font>
      <border>
        <bottom style="thin">
          <color theme="4"/>
        </bottom>
        <vertical/>
        <horizontal/>
      </border>
    </dxf>
    <dxf>
      <font>
        <color theme="1"/>
      </font>
      <fill>
        <patternFill>
          <bgColor rgb="FF002060"/>
        </patternFill>
      </fill>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 Style 1" pivot="0" table="0" count="1" xr9:uid="{424D4360-491A-45FF-9551-F9E842B46A23}"/>
    <tableStyle name="Slicer Style 2" pivot="0" table="0" count="1" xr9:uid="{F4598A2F-240C-49F9-A9F7-DCB25248066F}"/>
    <tableStyle name="SlicerStyleLight1 2" pivot="0" table="0" count="10" xr9:uid="{A44B39BE-A5D5-4AE9-97FF-DBFDCBE3BFB0}">
      <tableStyleElement type="wholeTable" dxfId="59"/>
      <tableStyleElement type="headerRow" dxfId="58"/>
    </tableStyle>
    <tableStyle name="TimeSlicerStyleLight1 2" pivot="0" table="0" count="9" xr9:uid="{2864D75F-168D-4A64-B0DA-4404238137CD}">
      <tableStyleElement type="wholeTable" dxfId="57"/>
      <tableStyleElement type="headerRow" dxfId="56"/>
    </tableStyle>
  </tableStyles>
  <extLst>
    <ext xmlns:x14="http://schemas.microsoft.com/office/spreadsheetml/2009/9/main" uri="{46F421CA-312F-682f-3DD2-61675219B42D}">
      <x14:dxfs count="10">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ill>
            <patternFill patternType="solid">
              <fgColor theme="0"/>
              <bgColor theme="0"/>
            </patternFill>
          </fill>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gradientFill degree="90">
              <stop position="0">
                <color rgb="FF002060"/>
              </stop>
              <stop position="1">
                <color theme="4"/>
              </stop>
            </gradientFill>
          </fill>
        </dxf>
        <dxf>
          <fill>
            <patternFill>
              <bgColor rgb="FF002060"/>
            </patternFill>
          </fill>
        </dxf>
      </x14:dxfs>
    </ext>
    <ext xmlns:x14="http://schemas.microsoft.com/office/spreadsheetml/2009/9/main" uri="{EB79DEF2-80B8-43e5-95BD-54CBDDF9020C}">
      <x14:slicerStyles defaultSlicerStyle="SlicerStyleLight1 2">
        <x14:slicerStyle name="Slicer Style 1">
          <x14:slicerStyleElements>
            <x14:slicerStyleElement type="hoveredSelectedItemWithData" dxfId="9"/>
          </x14:slicerStyleElements>
        </x14:slicerStyle>
        <x14:slicerStyle name="Slicer Style 2">
          <x14:slicerStyleElements>
            <x14:slicerStyleElement type="hovered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patternFill patternType="solid">
              <fgColor auto="1"/>
              <bgColor rgb="FF002060"/>
            </patternFill>
          </fill>
          <border>
            <left style="thin">
              <color auto="1"/>
            </left>
            <right style="thin">
              <color auto="1"/>
            </right>
            <top style="thin">
              <color auto="1"/>
            </top>
            <bottom style="thin">
              <color auto="1"/>
            </bottom>
            <vertical/>
            <horizontal/>
          </border>
        </dxf>
        <dxf>
          <fill>
            <patternFill patternType="solid">
              <fgColor auto="1"/>
              <bgColor rgb="FF002060"/>
            </patternFill>
          </fill>
          <border>
            <left style="thin">
              <color auto="1"/>
            </left>
            <right style="thin">
              <color auto="1"/>
            </right>
            <top style="thin">
              <color auto="1"/>
            </top>
            <bottom style="thin">
              <color auto="1"/>
            </bottom>
            <vertical/>
            <horizontal/>
          </border>
        </dxf>
        <dxf>
          <font>
            <b/>
            <i val="0"/>
            <sz val="8"/>
            <color theme="1"/>
            <name val="Times New Roman"/>
            <family val="1"/>
            <scheme val="none"/>
          </font>
          <border>
            <left/>
            <right/>
            <top/>
            <bottom/>
            <vertical/>
            <horizontal/>
          </border>
        </dxf>
        <dxf>
          <font>
            <b/>
            <i val="0"/>
            <sz val="8"/>
            <color theme="1"/>
            <name val="Times New Roman"/>
            <family val="1"/>
            <scheme val="none"/>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2.xml"/><Relationship Id="rId71" Type="http://schemas.openxmlformats.org/officeDocument/2006/relationships/customXml" Target="../customXml/item45.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3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72"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[Excel_retail_sales_clean_data.xlsx]Pivot_table!PivotTable9</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00" b="1">
                <a:latin typeface="Times New Roman" panose="02020603050405020304" pitchFamily="18" charset="0"/>
                <a:cs typeface="Times New Roman" panose="02020603050405020304" pitchFamily="18" charset="0"/>
              </a:rPr>
              <a:t>Profit</a:t>
            </a:r>
            <a:r>
              <a:rPr lang="en-US" sz="1000" b="1" baseline="0">
                <a:latin typeface="Times New Roman" panose="02020603050405020304" pitchFamily="18" charset="0"/>
                <a:cs typeface="Times New Roman" panose="02020603050405020304" pitchFamily="18" charset="0"/>
              </a:rPr>
              <a:t> Margin Across Products</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Pivot_table!$E$6</c:f>
              <c:strCache>
                <c:ptCount val="1"/>
                <c:pt idx="0">
                  <c:v>Total</c:v>
                </c:pt>
              </c:strCache>
            </c:strRef>
          </c:tx>
          <c:spPr>
            <a:solidFill>
              <a:schemeClr val="accent1">
                <a:lumMod val="75000"/>
              </a:schemeClr>
            </a:solidFill>
            <a:ln>
              <a:noFill/>
            </a:ln>
            <a:effectLst/>
          </c:spPr>
          <c:invertIfNegative val="0"/>
          <c:cat>
            <c:strRef>
              <c:f>Pivot_table!$D$7:$D$14</c:f>
              <c:strCache>
                <c:ptCount val="7"/>
                <c:pt idx="0">
                  <c:v>Chair</c:v>
                </c:pt>
                <c:pt idx="1">
                  <c:v>Desk</c:v>
                </c:pt>
                <c:pt idx="2">
                  <c:v>Laptop</c:v>
                </c:pt>
                <c:pt idx="3">
                  <c:v>Monitor</c:v>
                </c:pt>
                <c:pt idx="4">
                  <c:v>Phone</c:v>
                </c:pt>
                <c:pt idx="5">
                  <c:v>Printer</c:v>
                </c:pt>
                <c:pt idx="6">
                  <c:v>Tablet</c:v>
                </c:pt>
              </c:strCache>
            </c:strRef>
          </c:cat>
          <c:val>
            <c:numRef>
              <c:f>Pivot_table!$E$7:$E$14</c:f>
              <c:numCache>
                <c:formatCode>0.00%</c:formatCode>
                <c:ptCount val="7"/>
                <c:pt idx="0">
                  <c:v>0.30114974092125579</c:v>
                </c:pt>
                <c:pt idx="1">
                  <c:v>0.29524041596774087</c:v>
                </c:pt>
                <c:pt idx="2">
                  <c:v>0.29993324620241885</c:v>
                </c:pt>
                <c:pt idx="3">
                  <c:v>0.29813989322159079</c:v>
                </c:pt>
                <c:pt idx="4">
                  <c:v>0.29842229503185469</c:v>
                </c:pt>
                <c:pt idx="5">
                  <c:v>0.29385204117623032</c:v>
                </c:pt>
                <c:pt idx="6">
                  <c:v>0.30152081877544484</c:v>
                </c:pt>
              </c:numCache>
            </c:numRef>
          </c:val>
          <c:extLst>
            <c:ext xmlns:c16="http://schemas.microsoft.com/office/drawing/2014/chart" uri="{C3380CC4-5D6E-409C-BE32-E72D297353CC}">
              <c16:uniqueId val="{00000000-A57E-4DDB-A03F-FA5E29853905}"/>
            </c:ext>
          </c:extLst>
        </c:ser>
        <c:dLbls>
          <c:showLegendKey val="0"/>
          <c:showVal val="0"/>
          <c:showCatName val="0"/>
          <c:showSerName val="0"/>
          <c:showPercent val="0"/>
          <c:showBubbleSize val="0"/>
        </c:dLbls>
        <c:gapWidth val="219"/>
        <c:overlap val="-27"/>
        <c:axId val="883523727"/>
        <c:axId val="883529007"/>
      </c:barChart>
      <c:catAx>
        <c:axId val="8835237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00" b="1">
                    <a:latin typeface="Times New Roman" panose="02020603050405020304" pitchFamily="18" charset="0"/>
                    <a:cs typeface="Times New Roman" panose="02020603050405020304" pitchFamily="18" charset="0"/>
                  </a:rPr>
                  <a:t>Product Names</a:t>
                </a:r>
              </a:p>
              <a:p>
                <a:pPr>
                  <a:defRPr b="1">
                    <a:latin typeface="Times New Roman" panose="02020603050405020304" pitchFamily="18" charset="0"/>
                    <a:cs typeface="Times New Roman" panose="02020603050405020304" pitchFamily="18" charset="0"/>
                  </a:defRPr>
                </a:pP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83529007"/>
        <c:crosses val="autoZero"/>
        <c:auto val="1"/>
        <c:lblAlgn val="ctr"/>
        <c:lblOffset val="100"/>
        <c:noMultiLvlLbl val="0"/>
      </c:catAx>
      <c:valAx>
        <c:axId val="883529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835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71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[Excel_retail_sales_clean_data.xlsx]Pivot_table!PivotTable10</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00" b="1">
                <a:latin typeface="Times New Roman" panose="02020603050405020304" pitchFamily="18" charset="0"/>
                <a:cs typeface="Times New Roman" panose="02020603050405020304" pitchFamily="18" charset="0"/>
              </a:rPr>
              <a:t>Average</a:t>
            </a:r>
            <a:r>
              <a:rPr lang="en-US" sz="1000" b="1" baseline="0">
                <a:latin typeface="Times New Roman" panose="02020603050405020304" pitchFamily="18" charset="0"/>
                <a:cs typeface="Times New Roman" panose="02020603050405020304" pitchFamily="18" charset="0"/>
              </a:rPr>
              <a:t> Transaction Value by Customer Type</a:t>
            </a:r>
            <a:endParaRPr lang="en-US" sz="1000" b="1">
              <a:latin typeface="Times New Roman" panose="02020603050405020304" pitchFamily="18" charset="0"/>
              <a:cs typeface="Times New Roman" panose="02020603050405020304" pitchFamily="18" charset="0"/>
            </a:endParaRPr>
          </a:p>
        </c:rich>
      </c:tx>
      <c:layout>
        <c:manualLayout>
          <c:xMode val="edge"/>
          <c:yMode val="edge"/>
          <c:x val="0.23154372596615175"/>
          <c:y val="3.1005983772259799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4.5913682277319481E-3"/>
              <c:y val="-6.9444444444444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8.4174111788561941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40078667852476"/>
          <c:y val="0.1935956790123457"/>
          <c:w val="0.70500784509374348"/>
          <c:h val="0.72152777777777777"/>
        </c:manualLayout>
      </c:layout>
      <c:barChart>
        <c:barDir val="bar"/>
        <c:grouping val="clustered"/>
        <c:varyColors val="0"/>
        <c:ser>
          <c:idx val="0"/>
          <c:order val="0"/>
          <c:tx>
            <c:strRef>
              <c:f>Pivot_table!$E$1</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1-7CCF-4701-B781-FBD4EB3EC4B7}"/>
              </c:ext>
            </c:extLst>
          </c:dPt>
          <c:dPt>
            <c:idx val="1"/>
            <c:invertIfNegative val="0"/>
            <c:bubble3D val="0"/>
            <c:extLst>
              <c:ext xmlns:c16="http://schemas.microsoft.com/office/drawing/2014/chart" uri="{C3380CC4-5D6E-409C-BE32-E72D297353CC}">
                <c16:uniqueId val="{00000002-7CCF-4701-B781-FBD4EB3EC4B7}"/>
              </c:ext>
            </c:extLst>
          </c:dPt>
          <c:dLbls>
            <c:dLbl>
              <c:idx val="0"/>
              <c:layout>
                <c:manualLayout>
                  <c:x val="-4.5913682277319481E-3"/>
                  <c:y val="-6.9444444444444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CF-4701-B781-FBD4EB3EC4B7}"/>
                </c:ext>
              </c:extLst>
            </c:dLbl>
            <c:dLbl>
              <c:idx val="1"/>
              <c:layout>
                <c:manualLayout>
                  <c:x val="-8.4174111788561941E-17"/>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CF-4701-B781-FBD4EB3EC4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Pivot_table!$D$2:$D$4</c:f>
              <c:strCache>
                <c:ptCount val="2"/>
                <c:pt idx="0">
                  <c:v>Retail</c:v>
                </c:pt>
                <c:pt idx="1">
                  <c:v>Wholesale</c:v>
                </c:pt>
              </c:strCache>
            </c:strRef>
          </c:cat>
          <c:val>
            <c:numRef>
              <c:f>Pivot_table!$E$2:$E$4</c:f>
              <c:numCache>
                <c:formatCode>_("$"* #,##0.00_);_("$"* \(#,##0.00\);_("$"* "-"??_);_(@_)</c:formatCode>
                <c:ptCount val="2"/>
                <c:pt idx="0">
                  <c:v>2950.9752594086021</c:v>
                </c:pt>
                <c:pt idx="1">
                  <c:v>2889.506396164023</c:v>
                </c:pt>
              </c:numCache>
            </c:numRef>
          </c:val>
          <c:extLst>
            <c:ext xmlns:c16="http://schemas.microsoft.com/office/drawing/2014/chart" uri="{C3380CC4-5D6E-409C-BE32-E72D297353CC}">
              <c16:uniqueId val="{00000000-7CCF-4701-B781-FBD4EB3EC4B7}"/>
            </c:ext>
          </c:extLst>
        </c:ser>
        <c:dLbls>
          <c:dLblPos val="outEnd"/>
          <c:showLegendKey val="0"/>
          <c:showVal val="1"/>
          <c:showCatName val="0"/>
          <c:showSerName val="0"/>
          <c:showPercent val="0"/>
          <c:showBubbleSize val="0"/>
        </c:dLbls>
        <c:gapWidth val="182"/>
        <c:axId val="566253600"/>
        <c:axId val="566254080"/>
      </c:barChart>
      <c:catAx>
        <c:axId val="56625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66254080"/>
        <c:crosses val="autoZero"/>
        <c:auto val="1"/>
        <c:lblAlgn val="ctr"/>
        <c:lblOffset val="100"/>
        <c:noMultiLvlLbl val="0"/>
      </c:catAx>
      <c:valAx>
        <c:axId val="566254080"/>
        <c:scaling>
          <c:orientation val="minMax"/>
        </c:scaling>
        <c:delete val="1"/>
        <c:axPos val="b"/>
        <c:numFmt formatCode="_(&quot;$&quot;* #,##0.00_);_(&quot;$&quot;* \(#,##0.00\);_(&quot;$&quot;* &quot;-&quot;??_);_(@_)" sourceLinked="1"/>
        <c:majorTickMark val="none"/>
        <c:minorTickMark val="none"/>
        <c:tickLblPos val="nextTo"/>
        <c:crossAx val="56625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[Excel_retail_sales_clean_data.xlsx]Pivot_table!PivotTable14</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00" b="1">
                <a:latin typeface="Times New Roman" panose="02020603050405020304" pitchFamily="18" charset="0"/>
                <a:cs typeface="Times New Roman" panose="02020603050405020304" pitchFamily="18" charset="0"/>
              </a:rPr>
              <a:t>Average</a:t>
            </a:r>
            <a:r>
              <a:rPr lang="en-US" sz="1000" b="1" baseline="0">
                <a:latin typeface="Times New Roman" panose="02020603050405020304" pitchFamily="18" charset="0"/>
                <a:cs typeface="Times New Roman" panose="02020603050405020304" pitchFamily="18" charset="0"/>
              </a:rPr>
              <a:t> Lead Time in Days by Region </a:t>
            </a:r>
            <a:endParaRPr lang="en-US" sz="1000" b="1">
              <a:latin typeface="Times New Roman" panose="02020603050405020304" pitchFamily="18" charset="0"/>
              <a:cs typeface="Times New Roman" panose="02020603050405020304" pitchFamily="18" charset="0"/>
            </a:endParaRPr>
          </a:p>
        </c:rich>
      </c:tx>
      <c:layout>
        <c:manualLayout>
          <c:xMode val="edge"/>
          <c:yMode val="edge"/>
          <c:x val="0.16980104696857645"/>
          <c:y val="1.29216242335905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10724902481112"/>
          <c:y val="0.2880382775119617"/>
          <c:w val="0.74272958628790198"/>
          <c:h val="0.66197072255920164"/>
        </c:manualLayout>
      </c:layout>
      <c:barChart>
        <c:barDir val="bar"/>
        <c:grouping val="clustered"/>
        <c:varyColors val="0"/>
        <c:ser>
          <c:idx val="0"/>
          <c:order val="0"/>
          <c:tx>
            <c:strRef>
              <c:f>Pivot_table!$B$13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Pivot_table!$A$14:$A$19</c:f>
              <c:strCache>
                <c:ptCount val="5"/>
                <c:pt idx="0">
                  <c:v>Central</c:v>
                </c:pt>
                <c:pt idx="1">
                  <c:v>East</c:v>
                </c:pt>
                <c:pt idx="2">
                  <c:v>North</c:v>
                </c:pt>
                <c:pt idx="3">
                  <c:v>South</c:v>
                </c:pt>
                <c:pt idx="4">
                  <c:v>West</c:v>
                </c:pt>
              </c:strCache>
            </c:strRef>
          </c:cat>
          <c:val>
            <c:numRef>
              <c:f>Pivot_table!$B$14:$B$19</c:f>
              <c:numCache>
                <c:formatCode>0.00</c:formatCode>
                <c:ptCount val="5"/>
                <c:pt idx="0">
                  <c:v>5.8770764119601333</c:v>
                </c:pt>
                <c:pt idx="1">
                  <c:v>5.996784565916399</c:v>
                </c:pt>
                <c:pt idx="2">
                  <c:v>6.3851132686084142</c:v>
                </c:pt>
                <c:pt idx="3">
                  <c:v>5.9322033898305087</c:v>
                </c:pt>
                <c:pt idx="4">
                  <c:v>6.01056338028169</c:v>
                </c:pt>
              </c:numCache>
            </c:numRef>
          </c:val>
          <c:extLst>
            <c:ext xmlns:c16="http://schemas.microsoft.com/office/drawing/2014/chart" uri="{C3380CC4-5D6E-409C-BE32-E72D297353CC}">
              <c16:uniqueId val="{00000000-DAA5-472A-8AFB-DE870BF15AC2}"/>
            </c:ext>
          </c:extLst>
        </c:ser>
        <c:dLbls>
          <c:dLblPos val="outEnd"/>
          <c:showLegendKey val="0"/>
          <c:showVal val="1"/>
          <c:showCatName val="0"/>
          <c:showSerName val="0"/>
          <c:showPercent val="0"/>
          <c:showBubbleSize val="0"/>
        </c:dLbls>
        <c:gapWidth val="219"/>
        <c:axId val="531071280"/>
        <c:axId val="531073680"/>
      </c:barChart>
      <c:catAx>
        <c:axId val="531071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31073680"/>
        <c:crosses val="autoZero"/>
        <c:auto val="1"/>
        <c:lblAlgn val="ctr"/>
        <c:lblOffset val="100"/>
        <c:noMultiLvlLbl val="0"/>
      </c:catAx>
      <c:valAx>
        <c:axId val="531073680"/>
        <c:scaling>
          <c:orientation val="minMax"/>
        </c:scaling>
        <c:delete val="1"/>
        <c:axPos val="b"/>
        <c:numFmt formatCode="0.00" sourceLinked="1"/>
        <c:majorTickMark val="none"/>
        <c:minorTickMark val="none"/>
        <c:tickLblPos val="nextTo"/>
        <c:crossAx val="5310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[Excel_retail_sales_clean_data.xlsx]Pivot_table!PivotTable7</c:name>
    <c:fmtId val="1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Products</a:t>
            </a:r>
            <a:r>
              <a:rPr lang="en-US" sz="1200" b="1" baseline="0">
                <a:latin typeface="Times New Roman" panose="02020603050405020304" pitchFamily="18" charset="0"/>
                <a:cs typeface="Times New Roman" panose="02020603050405020304" pitchFamily="18" charset="0"/>
              </a:rPr>
              <a:t> with the hieghest Return Rate in each Region</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pivotFmt>
      <c:pivotFmt>
        <c:idx val="9"/>
        <c:spPr>
          <a:solidFill>
            <a:srgbClr val="002060"/>
          </a:solidFill>
          <a:ln>
            <a:noFill/>
          </a:ln>
          <a:effectLst/>
        </c:spPr>
      </c:pivotFmt>
      <c:pivotFmt>
        <c:idx val="10"/>
        <c:spPr>
          <a:solidFill>
            <a:srgbClr val="002060"/>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rgbClr val="002060"/>
          </a:solidFill>
          <a:ln>
            <a:noFill/>
          </a:ln>
          <a:effectLst/>
        </c:spPr>
      </c:pivotFmt>
      <c:pivotFmt>
        <c:idx val="23"/>
        <c:spPr>
          <a:solidFill>
            <a:srgbClr val="002060"/>
          </a:solidFill>
          <a:ln>
            <a:noFill/>
          </a:ln>
          <a:effectLst/>
        </c:spPr>
      </c:pivotFmt>
      <c:pivotFmt>
        <c:idx val="24"/>
        <c:spPr>
          <a:solidFill>
            <a:srgbClr val="002060"/>
          </a:solidFill>
          <a:ln>
            <a:noFill/>
          </a:ln>
          <a:effectLst/>
        </c:spPr>
      </c:pivotFmt>
      <c:pivotFmt>
        <c:idx val="25"/>
        <c:spPr>
          <a:solidFill>
            <a:srgbClr val="002060"/>
          </a:solidFill>
          <a:ln>
            <a:noFill/>
          </a:ln>
          <a:effectLst/>
        </c:spPr>
      </c:pivotFmt>
      <c:pivotFmt>
        <c:idx val="26"/>
        <c:spPr>
          <a:solidFill>
            <a:srgbClr val="002060"/>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lumMod val="60000"/>
              <a:lumOff val="4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lumMod val="75000"/>
            </a:schemeClr>
          </a:solidFill>
          <a:ln>
            <a:noFill/>
          </a:ln>
          <a:effectLst/>
        </c:spPr>
      </c:pivotFmt>
      <c:pivotFmt>
        <c:idx val="34"/>
        <c:spPr>
          <a:solidFill>
            <a:schemeClr val="accent1">
              <a:lumMod val="75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rgbClr val="C00000"/>
          </a:solidFill>
          <a:ln>
            <a:noFill/>
          </a:ln>
          <a:effectLst/>
        </c:spPr>
      </c:pivotFmt>
      <c:pivotFmt>
        <c:idx val="38"/>
        <c:spPr>
          <a:solidFill>
            <a:srgbClr val="002060"/>
          </a:solidFill>
          <a:ln>
            <a:noFill/>
          </a:ln>
          <a:effectLst/>
        </c:spPr>
      </c:pivotFmt>
      <c:pivotFmt>
        <c:idx val="39"/>
        <c:spPr>
          <a:solidFill>
            <a:srgbClr val="002060"/>
          </a:solidFill>
          <a:ln>
            <a:noFill/>
          </a:ln>
          <a:effectLst/>
        </c:spPr>
      </c:pivotFmt>
      <c:pivotFmt>
        <c:idx val="40"/>
        <c:spPr>
          <a:solidFill>
            <a:srgbClr val="002060"/>
          </a:solidFill>
          <a:ln>
            <a:noFill/>
          </a:ln>
          <a:effectLst/>
        </c:spPr>
      </c:pivotFmt>
      <c:pivotFmt>
        <c:idx val="41"/>
        <c:spPr>
          <a:solidFill>
            <a:srgbClr val="C00000"/>
          </a:solidFill>
          <a:ln>
            <a:noFill/>
          </a:ln>
          <a:effectLst/>
        </c:spPr>
      </c:pivotFmt>
      <c:pivotFmt>
        <c:idx val="42"/>
        <c:spPr>
          <a:solidFill>
            <a:srgbClr val="002060"/>
          </a:solidFill>
          <a:ln>
            <a:noFill/>
          </a:ln>
          <a:effectLst/>
        </c:spPr>
      </c:pivotFmt>
      <c:pivotFmt>
        <c:idx val="43"/>
        <c:spPr>
          <a:solidFill>
            <a:schemeClr val="accent1">
              <a:lumMod val="60000"/>
              <a:lumOff val="40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60000"/>
              <a:lumOff val="40000"/>
            </a:schemeClr>
          </a:solidFill>
          <a:ln>
            <a:noFill/>
          </a:ln>
          <a:effectLst/>
        </c:spPr>
      </c:pivotFmt>
      <c:pivotFmt>
        <c:idx val="47"/>
        <c:spPr>
          <a:solidFill>
            <a:srgbClr val="C00000"/>
          </a:solidFill>
          <a:ln>
            <a:noFill/>
          </a:ln>
          <a:effectLst/>
        </c:spPr>
      </c:pivotFmt>
    </c:pivotFmts>
    <c:plotArea>
      <c:layout/>
      <c:barChart>
        <c:barDir val="col"/>
        <c:grouping val="clustered"/>
        <c:varyColors val="0"/>
        <c:ser>
          <c:idx val="0"/>
          <c:order val="0"/>
          <c:tx>
            <c:strRef>
              <c:f>Pivot_table!$E$17</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726F-49CB-9616-724E6D881047}"/>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726F-49CB-9616-724E6D881047}"/>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726F-49CB-9616-724E6D881047}"/>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726F-49CB-9616-724E6D881047}"/>
              </c:ext>
            </c:extLst>
          </c:dPt>
          <c:dPt>
            <c:idx val="4"/>
            <c:invertIfNegative val="0"/>
            <c:bubble3D val="0"/>
            <c:spPr>
              <a:solidFill>
                <a:srgbClr val="C00000"/>
              </a:solidFill>
              <a:ln>
                <a:noFill/>
              </a:ln>
              <a:effectLst/>
            </c:spPr>
            <c:extLst>
              <c:ext xmlns:c16="http://schemas.microsoft.com/office/drawing/2014/chart" uri="{C3380CC4-5D6E-409C-BE32-E72D297353CC}">
                <c16:uniqueId val="{00000009-726F-49CB-9616-724E6D881047}"/>
              </c:ext>
            </c:extLst>
          </c:dPt>
          <c:dPt>
            <c:idx val="5"/>
            <c:invertIfNegative val="0"/>
            <c:bubble3D val="0"/>
            <c:spPr>
              <a:solidFill>
                <a:srgbClr val="002060"/>
              </a:solidFill>
              <a:ln>
                <a:noFill/>
              </a:ln>
              <a:effectLst/>
            </c:spPr>
            <c:extLst>
              <c:ext xmlns:c16="http://schemas.microsoft.com/office/drawing/2014/chart" uri="{C3380CC4-5D6E-409C-BE32-E72D297353CC}">
                <c16:uniqueId val="{0000000B-726F-49CB-9616-724E6D881047}"/>
              </c:ext>
            </c:extLst>
          </c:dPt>
          <c:dPt>
            <c:idx val="6"/>
            <c:invertIfNegative val="0"/>
            <c:bubble3D val="0"/>
            <c:spPr>
              <a:solidFill>
                <a:srgbClr val="002060"/>
              </a:solidFill>
              <a:ln>
                <a:noFill/>
              </a:ln>
              <a:effectLst/>
            </c:spPr>
            <c:extLst>
              <c:ext xmlns:c16="http://schemas.microsoft.com/office/drawing/2014/chart" uri="{C3380CC4-5D6E-409C-BE32-E72D297353CC}">
                <c16:uniqueId val="{0000000D-726F-49CB-9616-724E6D881047}"/>
              </c:ext>
            </c:extLst>
          </c:dPt>
          <c:dPt>
            <c:idx val="7"/>
            <c:invertIfNegative val="0"/>
            <c:bubble3D val="0"/>
            <c:spPr>
              <a:solidFill>
                <a:srgbClr val="002060"/>
              </a:solidFill>
              <a:ln>
                <a:noFill/>
              </a:ln>
              <a:effectLst/>
            </c:spPr>
            <c:extLst>
              <c:ext xmlns:c16="http://schemas.microsoft.com/office/drawing/2014/chart" uri="{C3380CC4-5D6E-409C-BE32-E72D297353CC}">
                <c16:uniqueId val="{0000000F-726F-49CB-9616-724E6D881047}"/>
              </c:ext>
            </c:extLst>
          </c:dPt>
          <c:dPt>
            <c:idx val="8"/>
            <c:invertIfNegative val="0"/>
            <c:bubble3D val="0"/>
            <c:spPr>
              <a:solidFill>
                <a:srgbClr val="C00000"/>
              </a:solidFill>
              <a:ln>
                <a:noFill/>
              </a:ln>
              <a:effectLst/>
            </c:spPr>
            <c:extLst>
              <c:ext xmlns:c16="http://schemas.microsoft.com/office/drawing/2014/chart" uri="{C3380CC4-5D6E-409C-BE32-E72D297353CC}">
                <c16:uniqueId val="{00000011-726F-49CB-9616-724E6D881047}"/>
              </c:ext>
            </c:extLst>
          </c:dPt>
          <c:dPt>
            <c:idx val="9"/>
            <c:invertIfNegative val="0"/>
            <c:bubble3D val="0"/>
            <c:spPr>
              <a:solidFill>
                <a:srgbClr val="002060"/>
              </a:solidFill>
              <a:ln>
                <a:noFill/>
              </a:ln>
              <a:effectLst/>
            </c:spPr>
            <c:extLst>
              <c:ext xmlns:c16="http://schemas.microsoft.com/office/drawing/2014/chart" uri="{C3380CC4-5D6E-409C-BE32-E72D297353CC}">
                <c16:uniqueId val="{00000013-726F-49CB-9616-724E6D881047}"/>
              </c:ext>
            </c:extLst>
          </c:dPt>
          <c:dPt>
            <c:idx val="1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5-726F-49CB-9616-724E6D881047}"/>
              </c:ext>
            </c:extLst>
          </c:dPt>
          <c:dPt>
            <c:idx val="1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7-726F-49CB-9616-724E6D881047}"/>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9-726F-49CB-9616-724E6D881047}"/>
              </c:ext>
            </c:extLst>
          </c:dPt>
          <c:dPt>
            <c:idx val="1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726F-49CB-9616-724E6D881047}"/>
              </c:ext>
            </c:extLst>
          </c:dPt>
          <c:dPt>
            <c:idx val="14"/>
            <c:invertIfNegative val="0"/>
            <c:bubble3D val="0"/>
            <c:spPr>
              <a:solidFill>
                <a:srgbClr val="C00000"/>
              </a:solidFill>
              <a:ln>
                <a:noFill/>
              </a:ln>
              <a:effectLst/>
            </c:spPr>
            <c:extLst>
              <c:ext xmlns:c16="http://schemas.microsoft.com/office/drawing/2014/chart" uri="{C3380CC4-5D6E-409C-BE32-E72D297353CC}">
                <c16:uniqueId val="{0000001D-726F-49CB-9616-724E6D881047}"/>
              </c:ext>
            </c:extLst>
          </c:dPt>
          <c:cat>
            <c:multiLvlStrRef>
              <c:f>Pivot_table!$D$18:$D$36</c:f>
              <c:multiLvlStrCache>
                <c:ptCount val="1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lvl>
                <c:lvl>
                  <c:pt idx="0">
                    <c:v>Chair</c:v>
                  </c:pt>
                  <c:pt idx="5">
                    <c:v>Laptop</c:v>
                  </c:pt>
                  <c:pt idx="10">
                    <c:v>Monitor</c:v>
                  </c:pt>
                </c:lvl>
              </c:multiLvlStrCache>
            </c:multiLvlStrRef>
          </c:cat>
          <c:val>
            <c:numRef>
              <c:f>Pivot_table!$E$18:$E$36</c:f>
              <c:numCache>
                <c:formatCode>0.00%</c:formatCode>
                <c:ptCount val="15"/>
                <c:pt idx="0">
                  <c:v>0.2125984251968504</c:v>
                </c:pt>
                <c:pt idx="1">
                  <c:v>0.31746031746031744</c:v>
                </c:pt>
                <c:pt idx="2">
                  <c:v>0.29243353783231085</c:v>
                </c:pt>
                <c:pt idx="3">
                  <c:v>0.21991701244813278</c:v>
                </c:pt>
                <c:pt idx="4">
                  <c:v>0.35714285714285715</c:v>
                </c:pt>
                <c:pt idx="5">
                  <c:v>0.18969072164948453</c:v>
                </c:pt>
                <c:pt idx="6">
                  <c:v>0.28409090909090912</c:v>
                </c:pt>
                <c:pt idx="7">
                  <c:v>0.21052631578947367</c:v>
                </c:pt>
                <c:pt idx="8">
                  <c:v>0.47426470588235292</c:v>
                </c:pt>
                <c:pt idx="9">
                  <c:v>0.26789838337182448</c:v>
                </c:pt>
                <c:pt idx="10">
                  <c:v>0.26008968609865468</c:v>
                </c:pt>
                <c:pt idx="11">
                  <c:v>0.31318681318681318</c:v>
                </c:pt>
                <c:pt idx="12">
                  <c:v>0.21223709369024857</c:v>
                </c:pt>
                <c:pt idx="13">
                  <c:v>0.22318840579710145</c:v>
                </c:pt>
                <c:pt idx="14">
                  <c:v>0.44488977955911824</c:v>
                </c:pt>
              </c:numCache>
            </c:numRef>
          </c:val>
          <c:extLst>
            <c:ext xmlns:c16="http://schemas.microsoft.com/office/drawing/2014/chart" uri="{C3380CC4-5D6E-409C-BE32-E72D297353CC}">
              <c16:uniqueId val="{0000001E-726F-49CB-9616-724E6D881047}"/>
            </c:ext>
          </c:extLst>
        </c:ser>
        <c:dLbls>
          <c:showLegendKey val="0"/>
          <c:showVal val="0"/>
          <c:showCatName val="0"/>
          <c:showSerName val="0"/>
          <c:showPercent val="0"/>
          <c:showBubbleSize val="0"/>
        </c:dLbls>
        <c:gapWidth val="219"/>
        <c:overlap val="-27"/>
        <c:axId val="415592944"/>
        <c:axId val="415593424"/>
      </c:barChart>
      <c:catAx>
        <c:axId val="415592944"/>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15593424"/>
        <c:crosses val="autoZero"/>
        <c:auto val="1"/>
        <c:lblAlgn val="ctr"/>
        <c:lblOffset val="100"/>
        <c:noMultiLvlLbl val="0"/>
      </c:catAx>
      <c:valAx>
        <c:axId val="41559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559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[Excel_retail_sales_clean_data.xlsx]Pivot_table!PivotTable19</c:name>
    <c:fmtId val="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Quarterly</a:t>
            </a:r>
            <a:r>
              <a:rPr lang="en-US" sz="1100" b="1" baseline="0">
                <a:latin typeface="Times New Roman" panose="02020603050405020304" pitchFamily="18" charset="0"/>
                <a:cs typeface="Times New Roman" panose="02020603050405020304" pitchFamily="18" charset="0"/>
              </a:rPr>
              <a:t> Sales Growth per year</a:t>
            </a:r>
            <a:endParaRPr lang="en-US" sz="1100" b="1">
              <a:latin typeface="Times New Roman" panose="02020603050405020304" pitchFamily="18" charset="0"/>
              <a:cs typeface="Times New Roman" panose="02020603050405020304" pitchFamily="18" charset="0"/>
            </a:endParaRPr>
          </a:p>
        </c:rich>
      </c:tx>
      <c:layout>
        <c:manualLayout>
          <c:xMode val="edge"/>
          <c:yMode val="edge"/>
          <c:x val="0.37625342096861847"/>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prstDash val="sysDash"/>
            <a:round/>
          </a:ln>
          <a:effectLst/>
        </c:spPr>
        <c:marker>
          <c:symbol val="circle"/>
          <c:size val="5"/>
          <c:spPr>
            <a:solidFill>
              <a:schemeClr val="accent1"/>
            </a:solidFill>
            <a:ln w="6350">
              <a:solidFill>
                <a:srgbClr val="002060">
                  <a:alpha val="97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prstDash val="sysDash"/>
            <a:round/>
          </a:ln>
          <a:effectLst/>
        </c:spPr>
        <c:marker>
          <c:symbol val="circle"/>
          <c:size val="5"/>
          <c:spPr>
            <a:solidFill>
              <a:schemeClr val="accent1"/>
            </a:solidFill>
            <a:ln w="6350">
              <a:solidFill>
                <a:srgbClr val="002060">
                  <a:alpha val="97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prstDash val="sysDash"/>
            <a:round/>
          </a:ln>
          <a:effectLst/>
        </c:spPr>
        <c:marker>
          <c:symbol val="circle"/>
          <c:size val="5"/>
          <c:spPr>
            <a:solidFill>
              <a:schemeClr val="accent1"/>
            </a:solidFill>
            <a:ln w="6350">
              <a:solidFill>
                <a:srgbClr val="002060">
                  <a:alpha val="97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75000"/>
              </a:schemeClr>
            </a:solidFill>
            <a:prstDash val="sysDash"/>
            <a:round/>
          </a:ln>
          <a:effectLst/>
        </c:spPr>
        <c:marker>
          <c:symbol val="circle"/>
          <c:size val="7"/>
          <c:spPr>
            <a:solidFill>
              <a:srgbClr val="C00000"/>
            </a:solidFill>
            <a:ln w="6350">
              <a:noFill/>
            </a:ln>
            <a:effectLst/>
          </c:spPr>
        </c:marker>
      </c:pivotFmt>
      <c:pivotFmt>
        <c:idx val="7"/>
        <c:spPr>
          <a:ln w="28575" cap="rnd">
            <a:solidFill>
              <a:schemeClr val="accent2">
                <a:lumMod val="75000"/>
              </a:schemeClr>
            </a:solidFill>
            <a:prstDash val="sysDash"/>
            <a:round/>
          </a:ln>
          <a:effectLst/>
        </c:spPr>
        <c:marker>
          <c:symbol val="circle"/>
          <c:size val="7"/>
          <c:spPr>
            <a:solidFill>
              <a:srgbClr val="00B050"/>
            </a:solidFill>
            <a:ln w="6350">
              <a:noFill/>
            </a:ln>
            <a:effectLst/>
          </c:spPr>
        </c:marker>
      </c:pivotFmt>
      <c:pivotFmt>
        <c:idx val="8"/>
        <c:spPr>
          <a:ln w="28575" cap="rnd">
            <a:solidFill>
              <a:schemeClr val="accent2">
                <a:lumMod val="75000"/>
              </a:schemeClr>
            </a:solidFill>
            <a:prstDash val="sysDash"/>
            <a:round/>
          </a:ln>
          <a:effectLst/>
        </c:spPr>
        <c:marker>
          <c:symbol val="circle"/>
          <c:size val="7"/>
          <c:spPr>
            <a:solidFill>
              <a:srgbClr val="00B050"/>
            </a:solidFill>
            <a:ln w="6350">
              <a:noFill/>
            </a:ln>
            <a:effectLst/>
          </c:spPr>
        </c:marker>
      </c:pivotFmt>
      <c:pivotFmt>
        <c:idx val="9"/>
        <c:spPr>
          <a:ln w="28575" cap="rnd">
            <a:solidFill>
              <a:schemeClr val="accent2">
                <a:lumMod val="75000"/>
              </a:schemeClr>
            </a:solidFill>
            <a:prstDash val="sysDash"/>
            <a:round/>
          </a:ln>
          <a:effectLst/>
        </c:spPr>
        <c:marker>
          <c:symbol val="circle"/>
          <c:size val="7"/>
          <c:spPr>
            <a:solidFill>
              <a:srgbClr val="C00000"/>
            </a:solidFill>
            <a:ln w="6350">
              <a:noFill/>
            </a:ln>
            <a:effectLst/>
          </c:spPr>
        </c:marker>
      </c:pivotFmt>
      <c:pivotFmt>
        <c:idx val="10"/>
        <c:spPr>
          <a:ln w="28575" cap="rnd">
            <a:solidFill>
              <a:schemeClr val="accent2">
                <a:lumMod val="75000"/>
              </a:schemeClr>
            </a:solidFill>
            <a:prstDash val="sysDash"/>
            <a:round/>
          </a:ln>
          <a:effectLst/>
        </c:spPr>
        <c:marker>
          <c:symbol val="circle"/>
          <c:size val="7"/>
          <c:spPr>
            <a:solidFill>
              <a:srgbClr val="00B050"/>
            </a:solidFill>
            <a:ln w="6350">
              <a:solidFill>
                <a:srgbClr val="002060">
                  <a:alpha val="97000"/>
                </a:srgbClr>
              </a:solidFill>
            </a:ln>
            <a:effectLst/>
          </c:spPr>
        </c:marker>
      </c:pivotFmt>
      <c:pivotFmt>
        <c:idx val="11"/>
        <c:spPr>
          <a:ln w="28575" cap="rnd">
            <a:solidFill>
              <a:schemeClr val="accent2">
                <a:lumMod val="75000"/>
              </a:schemeClr>
            </a:solidFill>
            <a:prstDash val="sysDash"/>
            <a:round/>
          </a:ln>
          <a:effectLst/>
        </c:spPr>
        <c:marker>
          <c:symbol val="circle"/>
          <c:size val="7"/>
          <c:spPr>
            <a:solidFill>
              <a:srgbClr val="00B050"/>
            </a:solidFill>
            <a:ln w="6350">
              <a:noFill/>
            </a:ln>
            <a:effectLst/>
          </c:spPr>
        </c:marker>
      </c:pivotFmt>
      <c:pivotFmt>
        <c:idx val="12"/>
        <c:spPr>
          <a:ln w="28575" cap="rnd">
            <a:solidFill>
              <a:schemeClr val="accent2">
                <a:lumMod val="75000"/>
              </a:schemeClr>
            </a:solidFill>
            <a:prstDash val="sysDash"/>
            <a:round/>
          </a:ln>
          <a:effectLst/>
        </c:spPr>
        <c:marker>
          <c:symbol val="circle"/>
          <c:size val="7"/>
          <c:spPr>
            <a:solidFill>
              <a:srgbClr val="C00000"/>
            </a:solidFill>
            <a:ln w="6350">
              <a:noFill/>
            </a:ln>
            <a:effectLst/>
          </c:spPr>
        </c:marker>
      </c:pivotFmt>
      <c:pivotFmt>
        <c:idx val="13"/>
        <c:spPr>
          <a:ln w="28575" cap="rnd">
            <a:solidFill>
              <a:schemeClr val="accent2">
                <a:lumMod val="75000"/>
              </a:schemeClr>
            </a:solidFill>
            <a:prstDash val="sysDash"/>
            <a:round/>
          </a:ln>
          <a:effectLst/>
        </c:spPr>
        <c:marker>
          <c:symbol val="circle"/>
          <c:size val="7"/>
          <c:spPr>
            <a:solidFill>
              <a:srgbClr val="00B050"/>
            </a:solidFill>
            <a:ln w="6350">
              <a:noFill/>
            </a:ln>
            <a:effectLst/>
          </c:spPr>
        </c:marker>
      </c:pivotFmt>
      <c:pivotFmt>
        <c:idx val="14"/>
        <c:spPr>
          <a:ln w="28575" cap="rnd">
            <a:solidFill>
              <a:schemeClr val="accent2">
                <a:lumMod val="75000"/>
              </a:schemeClr>
            </a:solidFill>
            <a:prstDash val="sysDash"/>
            <a:round/>
          </a:ln>
          <a:effectLst/>
        </c:spPr>
        <c:marker>
          <c:symbol val="circle"/>
          <c:size val="7"/>
          <c:spPr>
            <a:solidFill>
              <a:srgbClr val="C00000"/>
            </a:solidFill>
            <a:ln w="6350">
              <a:noFill/>
            </a:ln>
            <a:effectLst/>
          </c:spPr>
        </c:marker>
      </c:pivotFmt>
    </c:pivotFmts>
    <c:plotArea>
      <c:layout>
        <c:manualLayout>
          <c:layoutTarget val="inner"/>
          <c:xMode val="edge"/>
          <c:yMode val="edge"/>
          <c:x val="0.15390048118985128"/>
          <c:y val="5.0925925925925923E-2"/>
          <c:w val="0.59332305336832891"/>
          <c:h val="0.76436789151356077"/>
        </c:manualLayout>
      </c:layout>
      <c:barChart>
        <c:barDir val="col"/>
        <c:grouping val="clustered"/>
        <c:varyColors val="0"/>
        <c:ser>
          <c:idx val="0"/>
          <c:order val="0"/>
          <c:tx>
            <c:strRef>
              <c:f>Pivot_table!$H$14</c:f>
              <c:strCache>
                <c:ptCount val="1"/>
                <c:pt idx="0">
                  <c:v>Total Sales</c:v>
                </c:pt>
              </c:strCache>
            </c:strRef>
          </c:tx>
          <c:spPr>
            <a:solidFill>
              <a:srgbClr val="002060"/>
            </a:solidFill>
            <a:ln>
              <a:noFill/>
            </a:ln>
            <a:effectLst/>
          </c:spPr>
          <c:invertIfNegative val="0"/>
          <c:cat>
            <c:multiLvlStrRef>
              <c:f>Pivot_table!$G$15:$G$28</c:f>
              <c:multiLvlStrCache>
                <c:ptCount val="10"/>
                <c:lvl>
                  <c:pt idx="0">
                    <c:v>Q1</c:v>
                  </c:pt>
                  <c:pt idx="1">
                    <c:v>Q2</c:v>
                  </c:pt>
                  <c:pt idx="2">
                    <c:v>Q3</c:v>
                  </c:pt>
                  <c:pt idx="3">
                    <c:v>Q4</c:v>
                  </c:pt>
                  <c:pt idx="4">
                    <c:v>Q1</c:v>
                  </c:pt>
                  <c:pt idx="5">
                    <c:v>Q2</c:v>
                  </c:pt>
                  <c:pt idx="6">
                    <c:v>Q3</c:v>
                  </c:pt>
                  <c:pt idx="7">
                    <c:v>Q4</c:v>
                  </c:pt>
                  <c:pt idx="8">
                    <c:v>Q1</c:v>
                  </c:pt>
                  <c:pt idx="9">
                    <c:v>Q2</c:v>
                  </c:pt>
                </c:lvl>
                <c:lvl>
                  <c:pt idx="0">
                    <c:v>2023</c:v>
                  </c:pt>
                  <c:pt idx="4">
                    <c:v>2024</c:v>
                  </c:pt>
                  <c:pt idx="8">
                    <c:v>2025</c:v>
                  </c:pt>
                </c:lvl>
              </c:multiLvlStrCache>
            </c:multiLvlStrRef>
          </c:cat>
          <c:val>
            <c:numRef>
              <c:f>Pivot_table!$H$15:$H$28</c:f>
              <c:numCache>
                <c:formatCode>\$#,##0.00;\(\$#,##0.00\);\$#,##0.00</c:formatCode>
                <c:ptCount val="10"/>
                <c:pt idx="0">
                  <c:v>502717.79600000038</c:v>
                </c:pt>
                <c:pt idx="1">
                  <c:v>400622.36050000007</c:v>
                </c:pt>
                <c:pt idx="2">
                  <c:v>451217.88299999962</c:v>
                </c:pt>
                <c:pt idx="3">
                  <c:v>343311.93700000021</c:v>
                </c:pt>
                <c:pt idx="4">
                  <c:v>450312.97749999986</c:v>
                </c:pt>
                <c:pt idx="5">
                  <c:v>461674.88350000017</c:v>
                </c:pt>
                <c:pt idx="6">
                  <c:v>400585.8170000001</c:v>
                </c:pt>
                <c:pt idx="7">
                  <c:v>459381.1019999999</c:v>
                </c:pt>
                <c:pt idx="8">
                  <c:v>492476.495</c:v>
                </c:pt>
                <c:pt idx="9">
                  <c:v>417691.17699999985</c:v>
                </c:pt>
              </c:numCache>
            </c:numRef>
          </c:val>
          <c:extLst>
            <c:ext xmlns:c16="http://schemas.microsoft.com/office/drawing/2014/chart" uri="{C3380CC4-5D6E-409C-BE32-E72D297353CC}">
              <c16:uniqueId val="{00000000-3E2F-42E3-9C65-0F762963F1BA}"/>
            </c:ext>
          </c:extLst>
        </c:ser>
        <c:dLbls>
          <c:showLegendKey val="0"/>
          <c:showVal val="0"/>
          <c:showCatName val="0"/>
          <c:showSerName val="0"/>
          <c:showPercent val="0"/>
          <c:showBubbleSize val="0"/>
        </c:dLbls>
        <c:gapWidth val="219"/>
        <c:axId val="1131185904"/>
        <c:axId val="1131181104"/>
      </c:barChart>
      <c:lineChart>
        <c:grouping val="standard"/>
        <c:varyColors val="0"/>
        <c:ser>
          <c:idx val="1"/>
          <c:order val="1"/>
          <c:tx>
            <c:strRef>
              <c:f>Pivot_table!$I$14</c:f>
              <c:strCache>
                <c:ptCount val="1"/>
                <c:pt idx="0">
                  <c:v>QoQSalesGrowth(%)</c:v>
                </c:pt>
              </c:strCache>
            </c:strRef>
          </c:tx>
          <c:spPr>
            <a:ln w="28575" cap="rnd">
              <a:solidFill>
                <a:schemeClr val="accent2">
                  <a:lumMod val="75000"/>
                </a:schemeClr>
              </a:solidFill>
              <a:prstDash val="sysDash"/>
              <a:round/>
            </a:ln>
            <a:effectLst/>
          </c:spPr>
          <c:marker>
            <c:symbol val="circle"/>
            <c:size val="5"/>
            <c:spPr>
              <a:solidFill>
                <a:schemeClr val="accent1"/>
              </a:solidFill>
              <a:ln w="6350">
                <a:solidFill>
                  <a:srgbClr val="002060">
                    <a:alpha val="97000"/>
                  </a:srgbClr>
                </a:solidFill>
              </a:ln>
              <a:effectLst/>
            </c:spPr>
          </c:marker>
          <c:dPt>
            <c:idx val="1"/>
            <c:marker>
              <c:symbol val="circle"/>
              <c:size val="7"/>
              <c:spPr>
                <a:solidFill>
                  <a:srgbClr val="C00000"/>
                </a:solidFill>
                <a:ln w="6350">
                  <a:noFill/>
                </a:ln>
                <a:effectLst/>
              </c:spPr>
            </c:marker>
            <c:bubble3D val="0"/>
            <c:extLst>
              <c:ext xmlns:c16="http://schemas.microsoft.com/office/drawing/2014/chart" uri="{C3380CC4-5D6E-409C-BE32-E72D297353CC}">
                <c16:uniqueId val="{00000008-08BA-449B-8E4E-6DA1C781EFBF}"/>
              </c:ext>
            </c:extLst>
          </c:dPt>
          <c:dPt>
            <c:idx val="2"/>
            <c:marker>
              <c:symbol val="circle"/>
              <c:size val="7"/>
              <c:spPr>
                <a:solidFill>
                  <a:srgbClr val="00B050"/>
                </a:solidFill>
                <a:ln w="6350">
                  <a:noFill/>
                </a:ln>
                <a:effectLst/>
              </c:spPr>
            </c:marker>
            <c:bubble3D val="0"/>
            <c:extLst>
              <c:ext xmlns:c16="http://schemas.microsoft.com/office/drawing/2014/chart" uri="{C3380CC4-5D6E-409C-BE32-E72D297353CC}">
                <c16:uniqueId val="{00000007-08BA-449B-8E4E-6DA1C781EFBF}"/>
              </c:ext>
            </c:extLst>
          </c:dPt>
          <c:dPt>
            <c:idx val="3"/>
            <c:marker>
              <c:symbol val="circle"/>
              <c:size val="7"/>
              <c:spPr>
                <a:solidFill>
                  <a:srgbClr val="C00000"/>
                </a:solidFill>
                <a:ln w="6350">
                  <a:noFill/>
                </a:ln>
                <a:effectLst/>
              </c:spPr>
            </c:marker>
            <c:bubble3D val="0"/>
            <c:extLst>
              <c:ext xmlns:c16="http://schemas.microsoft.com/office/drawing/2014/chart" uri="{C3380CC4-5D6E-409C-BE32-E72D297353CC}">
                <c16:uniqueId val="{00000006-08BA-449B-8E4E-6DA1C781EFBF}"/>
              </c:ext>
            </c:extLst>
          </c:dPt>
          <c:dPt>
            <c:idx val="4"/>
            <c:marker>
              <c:symbol val="circle"/>
              <c:size val="7"/>
              <c:spPr>
                <a:solidFill>
                  <a:srgbClr val="00B050"/>
                </a:solidFill>
                <a:ln w="6350">
                  <a:noFill/>
                </a:ln>
                <a:effectLst/>
              </c:spPr>
            </c:marker>
            <c:bubble3D val="0"/>
            <c:extLst>
              <c:ext xmlns:c16="http://schemas.microsoft.com/office/drawing/2014/chart" uri="{C3380CC4-5D6E-409C-BE32-E72D297353CC}">
                <c16:uniqueId val="{00000005-08BA-449B-8E4E-6DA1C781EFBF}"/>
              </c:ext>
            </c:extLst>
          </c:dPt>
          <c:dPt>
            <c:idx val="5"/>
            <c:marker>
              <c:symbol val="circle"/>
              <c:size val="7"/>
              <c:spPr>
                <a:solidFill>
                  <a:srgbClr val="00B050"/>
                </a:solidFill>
                <a:ln w="6350">
                  <a:solidFill>
                    <a:srgbClr val="002060">
                      <a:alpha val="97000"/>
                    </a:srgbClr>
                  </a:solidFill>
                </a:ln>
                <a:effectLst/>
              </c:spPr>
            </c:marker>
            <c:bubble3D val="0"/>
            <c:extLst>
              <c:ext xmlns:c16="http://schemas.microsoft.com/office/drawing/2014/chart" uri="{C3380CC4-5D6E-409C-BE32-E72D297353CC}">
                <c16:uniqueId val="{00000004-08BA-449B-8E4E-6DA1C781EFBF}"/>
              </c:ext>
            </c:extLst>
          </c:dPt>
          <c:dPt>
            <c:idx val="6"/>
            <c:marker>
              <c:symbol val="circle"/>
              <c:size val="7"/>
              <c:spPr>
                <a:solidFill>
                  <a:srgbClr val="C00000"/>
                </a:solidFill>
                <a:ln w="6350">
                  <a:noFill/>
                </a:ln>
                <a:effectLst/>
              </c:spPr>
            </c:marker>
            <c:bubble3D val="0"/>
            <c:extLst>
              <c:ext xmlns:c16="http://schemas.microsoft.com/office/drawing/2014/chart" uri="{C3380CC4-5D6E-409C-BE32-E72D297353CC}">
                <c16:uniqueId val="{00000003-08BA-449B-8E4E-6DA1C781EFBF}"/>
              </c:ext>
            </c:extLst>
          </c:dPt>
          <c:dPt>
            <c:idx val="7"/>
            <c:marker>
              <c:symbol val="circle"/>
              <c:size val="7"/>
              <c:spPr>
                <a:solidFill>
                  <a:srgbClr val="00B050"/>
                </a:solidFill>
                <a:ln w="6350">
                  <a:noFill/>
                </a:ln>
                <a:effectLst/>
              </c:spPr>
            </c:marker>
            <c:bubble3D val="0"/>
            <c:extLst>
              <c:ext xmlns:c16="http://schemas.microsoft.com/office/drawing/2014/chart" uri="{C3380CC4-5D6E-409C-BE32-E72D297353CC}">
                <c16:uniqueId val="{00000002-08BA-449B-8E4E-6DA1C781EFBF}"/>
              </c:ext>
            </c:extLst>
          </c:dPt>
          <c:dPt>
            <c:idx val="8"/>
            <c:marker>
              <c:symbol val="circle"/>
              <c:size val="7"/>
              <c:spPr>
                <a:solidFill>
                  <a:srgbClr val="00B050"/>
                </a:solidFill>
                <a:ln w="6350">
                  <a:noFill/>
                </a:ln>
                <a:effectLst/>
              </c:spPr>
            </c:marker>
            <c:bubble3D val="0"/>
            <c:extLst>
              <c:ext xmlns:c16="http://schemas.microsoft.com/office/drawing/2014/chart" uri="{C3380CC4-5D6E-409C-BE32-E72D297353CC}">
                <c16:uniqueId val="{00000001-08BA-449B-8E4E-6DA1C781EFBF}"/>
              </c:ext>
            </c:extLst>
          </c:dPt>
          <c:dPt>
            <c:idx val="9"/>
            <c:marker>
              <c:symbol val="circle"/>
              <c:size val="7"/>
              <c:spPr>
                <a:solidFill>
                  <a:srgbClr val="C00000"/>
                </a:solidFill>
                <a:ln w="6350">
                  <a:noFill/>
                </a:ln>
                <a:effectLst/>
              </c:spPr>
            </c:marker>
            <c:bubble3D val="0"/>
            <c:extLst>
              <c:ext xmlns:c16="http://schemas.microsoft.com/office/drawing/2014/chart" uri="{C3380CC4-5D6E-409C-BE32-E72D297353CC}">
                <c16:uniqueId val="{00000000-08BA-449B-8E4E-6DA1C781EFBF}"/>
              </c:ext>
            </c:extLst>
          </c:dPt>
          <c:cat>
            <c:multiLvlStrRef>
              <c:f>Pivot_table!$G$15:$G$28</c:f>
              <c:multiLvlStrCache>
                <c:ptCount val="10"/>
                <c:lvl>
                  <c:pt idx="0">
                    <c:v>Q1</c:v>
                  </c:pt>
                  <c:pt idx="1">
                    <c:v>Q2</c:v>
                  </c:pt>
                  <c:pt idx="2">
                    <c:v>Q3</c:v>
                  </c:pt>
                  <c:pt idx="3">
                    <c:v>Q4</c:v>
                  </c:pt>
                  <c:pt idx="4">
                    <c:v>Q1</c:v>
                  </c:pt>
                  <c:pt idx="5">
                    <c:v>Q2</c:v>
                  </c:pt>
                  <c:pt idx="6">
                    <c:v>Q3</c:v>
                  </c:pt>
                  <c:pt idx="7">
                    <c:v>Q4</c:v>
                  </c:pt>
                  <c:pt idx="8">
                    <c:v>Q1</c:v>
                  </c:pt>
                  <c:pt idx="9">
                    <c:v>Q2</c:v>
                  </c:pt>
                </c:lvl>
                <c:lvl>
                  <c:pt idx="0">
                    <c:v>2023</c:v>
                  </c:pt>
                  <c:pt idx="4">
                    <c:v>2024</c:v>
                  </c:pt>
                  <c:pt idx="8">
                    <c:v>2025</c:v>
                  </c:pt>
                </c:lvl>
              </c:multiLvlStrCache>
            </c:multiLvlStrRef>
          </c:cat>
          <c:val>
            <c:numRef>
              <c:f>Pivot_table!$I$15:$I$28</c:f>
              <c:numCache>
                <c:formatCode>General</c:formatCode>
                <c:ptCount val="10"/>
                <c:pt idx="1">
                  <c:v>-0.20308697307385537</c:v>
                </c:pt>
                <c:pt idx="2">
                  <c:v>0.12629230789028748</c:v>
                </c:pt>
                <c:pt idx="3">
                  <c:v>-0.23914377081548377</c:v>
                </c:pt>
                <c:pt idx="4">
                  <c:v>0.31167293929543677</c:v>
                </c:pt>
                <c:pt idx="5">
                  <c:v>2.523113160779452E-2</c:v>
                </c:pt>
                <c:pt idx="6">
                  <c:v>-0.13232053265899607</c:v>
                </c:pt>
                <c:pt idx="7">
                  <c:v>0.14677325682751216</c:v>
                </c:pt>
                <c:pt idx="8">
                  <c:v>7.2043435953096424E-2</c:v>
                </c:pt>
                <c:pt idx="9">
                  <c:v>-0.15185560886515009</c:v>
                </c:pt>
              </c:numCache>
            </c:numRef>
          </c:val>
          <c:smooth val="0"/>
          <c:extLst>
            <c:ext xmlns:c16="http://schemas.microsoft.com/office/drawing/2014/chart" uri="{C3380CC4-5D6E-409C-BE32-E72D297353CC}">
              <c16:uniqueId val="{00000001-3E2F-42E3-9C65-0F762963F1BA}"/>
            </c:ext>
          </c:extLst>
        </c:ser>
        <c:dLbls>
          <c:showLegendKey val="0"/>
          <c:showVal val="0"/>
          <c:showCatName val="0"/>
          <c:showSerName val="0"/>
          <c:showPercent val="0"/>
          <c:showBubbleSize val="0"/>
        </c:dLbls>
        <c:marker val="1"/>
        <c:smooth val="0"/>
        <c:axId val="1131184464"/>
        <c:axId val="1131183024"/>
      </c:lineChart>
      <c:catAx>
        <c:axId val="1131185904"/>
        <c:scaling>
          <c:orientation val="minMax"/>
        </c:scaling>
        <c:delete val="0"/>
        <c:axPos val="b"/>
        <c:numFmt formatCode="General" sourceLinked="1"/>
        <c:majorTickMark val="out"/>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31181104"/>
        <c:crosses val="autoZero"/>
        <c:auto val="1"/>
        <c:lblAlgn val="ctr"/>
        <c:lblOffset val="100"/>
        <c:noMultiLvlLbl val="0"/>
      </c:catAx>
      <c:valAx>
        <c:axId val="1131181104"/>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31185904"/>
        <c:crosses val="autoZero"/>
        <c:crossBetween val="between"/>
      </c:valAx>
      <c:valAx>
        <c:axId val="1131183024"/>
        <c:scaling>
          <c:orientation val="minMax"/>
        </c:scaling>
        <c:delete val="0"/>
        <c:axPos val="r"/>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1184464"/>
        <c:crosses val="max"/>
        <c:crossBetween val="between"/>
      </c:valAx>
      <c:catAx>
        <c:axId val="1131184464"/>
        <c:scaling>
          <c:orientation val="minMax"/>
        </c:scaling>
        <c:delete val="1"/>
        <c:axPos val="t"/>
        <c:numFmt formatCode="General" sourceLinked="1"/>
        <c:majorTickMark val="out"/>
        <c:minorTickMark val="none"/>
        <c:tickLblPos val="nextTo"/>
        <c:crossAx val="1131183024"/>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[Excel_retail_sales_clean_data.xlsx]Pivot_table!PivotTable12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Promotional Effectiveness on returns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dash"/>
            <a:round/>
          </a:ln>
          <a:effectLst/>
        </c:spPr>
        <c:marker>
          <c:symbol val="circle"/>
          <c:size val="7"/>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dash"/>
            <a:round/>
          </a:ln>
          <a:effectLst/>
        </c:spPr>
        <c:marker>
          <c:symbol val="circle"/>
          <c:size val="7"/>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dash"/>
            <a:round/>
          </a:ln>
          <a:effectLst/>
        </c:spPr>
        <c:marker>
          <c:symbol val="circle"/>
          <c:size val="7"/>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25375919802297"/>
          <c:y val="0.17780411930707068"/>
          <c:w val="0.57216377612656821"/>
          <c:h val="0.59270607065279524"/>
        </c:manualLayout>
      </c:layout>
      <c:barChart>
        <c:barDir val="col"/>
        <c:grouping val="clustered"/>
        <c:varyColors val="0"/>
        <c:ser>
          <c:idx val="0"/>
          <c:order val="0"/>
          <c:tx>
            <c:strRef>
              <c:f>Pivot_table!$B$4</c:f>
              <c:strCache>
                <c:ptCount val="1"/>
                <c:pt idx="0">
                  <c:v>Total Sales</c:v>
                </c:pt>
              </c:strCache>
            </c:strRef>
          </c:tx>
          <c:spPr>
            <a:solidFill>
              <a:srgbClr val="002060"/>
            </a:solidFill>
            <a:ln>
              <a:noFill/>
            </a:ln>
            <a:effectLst/>
          </c:spPr>
          <c:invertIfNegative val="0"/>
          <c:cat>
            <c:strRef>
              <c:f>Pivot_table!$A$5:$A$9</c:f>
              <c:strCache>
                <c:ptCount val="4"/>
                <c:pt idx="0">
                  <c:v>FREESHIP</c:v>
                </c:pt>
                <c:pt idx="1">
                  <c:v>SAVE10</c:v>
                </c:pt>
                <c:pt idx="2">
                  <c:v>UNKNOWN</c:v>
                </c:pt>
                <c:pt idx="3">
                  <c:v>WINTER15</c:v>
                </c:pt>
              </c:strCache>
            </c:strRef>
          </c:cat>
          <c:val>
            <c:numRef>
              <c:f>Pivot_table!$B$5:$B$9</c:f>
              <c:numCache>
                <c:formatCode>_("$"* #,##0_);_("$"* \(#,##0\);_("$"* "-"??_);_(@_)</c:formatCode>
                <c:ptCount val="4"/>
                <c:pt idx="0">
                  <c:v>1238076.9234999993</c:v>
                </c:pt>
                <c:pt idx="1">
                  <c:v>989656.80550000072</c:v>
                </c:pt>
                <c:pt idx="2">
                  <c:v>1074246.7715000003</c:v>
                </c:pt>
                <c:pt idx="3">
                  <c:v>1078011.9280000001</c:v>
                </c:pt>
              </c:numCache>
            </c:numRef>
          </c:val>
          <c:extLst>
            <c:ext xmlns:c16="http://schemas.microsoft.com/office/drawing/2014/chart" uri="{C3380CC4-5D6E-409C-BE32-E72D297353CC}">
              <c16:uniqueId val="{00000000-9419-4F5F-8509-350EE925555D}"/>
            </c:ext>
          </c:extLst>
        </c:ser>
        <c:dLbls>
          <c:showLegendKey val="0"/>
          <c:showVal val="0"/>
          <c:showCatName val="0"/>
          <c:showSerName val="0"/>
          <c:showPercent val="0"/>
          <c:showBubbleSize val="0"/>
        </c:dLbls>
        <c:gapWidth val="219"/>
        <c:overlap val="-27"/>
        <c:axId val="1063561888"/>
        <c:axId val="1063565728"/>
      </c:barChart>
      <c:lineChart>
        <c:grouping val="standard"/>
        <c:varyColors val="0"/>
        <c:ser>
          <c:idx val="1"/>
          <c:order val="1"/>
          <c:tx>
            <c:strRef>
              <c:f>Pivot_table!$C$4</c:f>
              <c:strCache>
                <c:ptCount val="1"/>
                <c:pt idx="0">
                  <c:v>Promotional_Effectiveness_ratio</c:v>
                </c:pt>
              </c:strCache>
            </c:strRef>
          </c:tx>
          <c:spPr>
            <a:ln w="28575" cap="rnd">
              <a:solidFill>
                <a:schemeClr val="accent2"/>
              </a:solidFill>
              <a:prstDash val="dash"/>
              <a:round/>
            </a:ln>
            <a:effectLst/>
          </c:spPr>
          <c:marker>
            <c:symbol val="circle"/>
            <c:size val="7"/>
            <c:spPr>
              <a:solidFill>
                <a:schemeClr val="accent2">
                  <a:lumMod val="75000"/>
                </a:schemeClr>
              </a:solidFill>
              <a:ln w="9525">
                <a:noFill/>
              </a:ln>
              <a:effectLst/>
            </c:spPr>
          </c:marker>
          <c:cat>
            <c:strRef>
              <c:f>Pivot_table!$A$5:$A$9</c:f>
              <c:strCache>
                <c:ptCount val="4"/>
                <c:pt idx="0">
                  <c:v>FREESHIP</c:v>
                </c:pt>
                <c:pt idx="1">
                  <c:v>SAVE10</c:v>
                </c:pt>
                <c:pt idx="2">
                  <c:v>UNKNOWN</c:v>
                </c:pt>
                <c:pt idx="3">
                  <c:v>WINTER15</c:v>
                </c:pt>
              </c:strCache>
            </c:strRef>
          </c:cat>
          <c:val>
            <c:numRef>
              <c:f>Pivot_table!$C$5:$C$9</c:f>
              <c:numCache>
                <c:formatCode>0.00</c:formatCode>
                <c:ptCount val="4"/>
                <c:pt idx="0">
                  <c:v>13.281341615147745</c:v>
                </c:pt>
                <c:pt idx="1">
                  <c:v>12.248921416335907</c:v>
                </c:pt>
                <c:pt idx="2">
                  <c:v>11.991296692378535</c:v>
                </c:pt>
                <c:pt idx="3">
                  <c:v>12.78776182504348</c:v>
                </c:pt>
              </c:numCache>
            </c:numRef>
          </c:val>
          <c:smooth val="0"/>
          <c:extLst>
            <c:ext xmlns:c16="http://schemas.microsoft.com/office/drawing/2014/chart" uri="{C3380CC4-5D6E-409C-BE32-E72D297353CC}">
              <c16:uniqueId val="{00000001-9419-4F5F-8509-350EE925555D}"/>
            </c:ext>
          </c:extLst>
        </c:ser>
        <c:dLbls>
          <c:showLegendKey val="0"/>
          <c:showVal val="0"/>
          <c:showCatName val="0"/>
          <c:showSerName val="0"/>
          <c:showPercent val="0"/>
          <c:showBubbleSize val="0"/>
        </c:dLbls>
        <c:marker val="1"/>
        <c:smooth val="0"/>
        <c:axId val="1063540288"/>
        <c:axId val="1063569088"/>
      </c:lineChart>
      <c:catAx>
        <c:axId val="106356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65728"/>
        <c:crosses val="autoZero"/>
        <c:auto val="1"/>
        <c:lblAlgn val="ctr"/>
        <c:lblOffset val="100"/>
        <c:noMultiLvlLbl val="0"/>
      </c:catAx>
      <c:valAx>
        <c:axId val="10635657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63561888"/>
        <c:crosses val="autoZero"/>
        <c:crossBetween val="between"/>
      </c:valAx>
      <c:valAx>
        <c:axId val="10635690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540288"/>
        <c:crosses val="max"/>
        <c:crossBetween val="between"/>
      </c:valAx>
      <c:catAx>
        <c:axId val="1063540288"/>
        <c:scaling>
          <c:orientation val="minMax"/>
        </c:scaling>
        <c:delete val="1"/>
        <c:axPos val="b"/>
        <c:numFmt formatCode="General" sourceLinked="1"/>
        <c:majorTickMark val="out"/>
        <c:minorTickMark val="none"/>
        <c:tickLblPos val="nextTo"/>
        <c:crossAx val="1063569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38100</xdr:colOff>
      <xdr:row>0</xdr:row>
      <xdr:rowOff>0</xdr:rowOff>
    </xdr:from>
    <xdr:to>
      <xdr:col>24</xdr:col>
      <xdr:colOff>45720</xdr:colOff>
      <xdr:row>29</xdr:row>
      <xdr:rowOff>146242</xdr:rowOff>
    </xdr:to>
    <xdr:sp macro="" textlink="">
      <xdr:nvSpPr>
        <xdr:cNvPr id="10" name="Rectangle 9">
          <a:extLst>
            <a:ext uri="{FF2B5EF4-FFF2-40B4-BE49-F238E27FC236}">
              <a16:creationId xmlns:a16="http://schemas.microsoft.com/office/drawing/2014/main" id="{A806CAB7-823F-B1AE-93D1-F1ECED2FB079}"/>
            </a:ext>
          </a:extLst>
        </xdr:cNvPr>
        <xdr:cNvSpPr/>
      </xdr:nvSpPr>
      <xdr:spPr>
        <a:xfrm>
          <a:off x="11591252" y="0"/>
          <a:ext cx="3047923" cy="5503333"/>
        </a:xfrm>
        <a:prstGeom prst="rect">
          <a:avLst/>
        </a:prstGeom>
        <a:solidFill>
          <a:schemeClr val="bg1"/>
        </a:solidFill>
        <a:ln w="571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99060</xdr:rowOff>
    </xdr:from>
    <xdr:to>
      <xdr:col>5</xdr:col>
      <xdr:colOff>457200</xdr:colOff>
      <xdr:row>4</xdr:row>
      <xdr:rowOff>144780</xdr:rowOff>
    </xdr:to>
    <xdr:sp macro="" textlink="">
      <xdr:nvSpPr>
        <xdr:cNvPr id="3" name="TextBox 2">
          <a:extLst>
            <a:ext uri="{FF2B5EF4-FFF2-40B4-BE49-F238E27FC236}">
              <a16:creationId xmlns:a16="http://schemas.microsoft.com/office/drawing/2014/main" id="{71C4F0DC-7CF4-941D-A216-1ADA9830032F}"/>
            </a:ext>
          </a:extLst>
        </xdr:cNvPr>
        <xdr:cNvSpPr txBox="1"/>
      </xdr:nvSpPr>
      <xdr:spPr>
        <a:xfrm>
          <a:off x="152400" y="99060"/>
          <a:ext cx="3352800" cy="777240"/>
        </a:xfrm>
        <a:prstGeom prst="rect">
          <a:avLst/>
        </a:prstGeom>
        <a:solidFill>
          <a:schemeClr val="accent5">
            <a:lumMod val="50000"/>
          </a:schemeClr>
        </a:solidFill>
        <a:ln w="5715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Times New Roman" panose="02020603050405020304" pitchFamily="18" charset="0"/>
              <a:cs typeface="Times New Roman" panose="02020603050405020304" pitchFamily="18" charset="0"/>
            </a:rPr>
            <a:t>Retail Profitability and Operational Health Analysis</a:t>
          </a:r>
        </a:p>
      </xdr:txBody>
    </xdr:sp>
    <xdr:clientData/>
  </xdr:twoCellAnchor>
  <xdr:twoCellAnchor>
    <xdr:from>
      <xdr:col>0</xdr:col>
      <xdr:colOff>212628</xdr:colOff>
      <xdr:row>19</xdr:row>
      <xdr:rowOff>132446</xdr:rowOff>
    </xdr:from>
    <xdr:to>
      <xdr:col>4</xdr:col>
      <xdr:colOff>425988</xdr:colOff>
      <xdr:row>22</xdr:row>
      <xdr:rowOff>105340</xdr:rowOff>
    </xdr:to>
    <xdr:sp macro="" textlink="Pivot_table!G11">
      <xdr:nvSpPr>
        <xdr:cNvPr id="4" name="Rectangle 3">
          <a:extLst>
            <a:ext uri="{FF2B5EF4-FFF2-40B4-BE49-F238E27FC236}">
              <a16:creationId xmlns:a16="http://schemas.microsoft.com/office/drawing/2014/main" id="{0C8B9D0C-387F-BE12-EC9E-B33CD4E24D51}"/>
            </a:ext>
          </a:extLst>
        </xdr:cNvPr>
        <xdr:cNvSpPr/>
      </xdr:nvSpPr>
      <xdr:spPr>
        <a:xfrm>
          <a:off x="212628" y="3642264"/>
          <a:ext cx="2645602" cy="52707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Total Items </a:t>
          </a:r>
        </a:p>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Returned                             </a:t>
          </a:r>
          <a:fld id="{C63458FF-16B4-4050-9D0C-1E1C2585AC00}"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l"/>
            <a:t>3991</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166446</xdr:colOff>
      <xdr:row>16</xdr:row>
      <xdr:rowOff>16412</xdr:rowOff>
    </xdr:from>
    <xdr:to>
      <xdr:col>4</xdr:col>
      <xdr:colOff>379806</xdr:colOff>
      <xdr:row>18</xdr:row>
      <xdr:rowOff>174033</xdr:rowOff>
    </xdr:to>
    <xdr:sp macro="" textlink="Pivot_table!A2">
      <xdr:nvSpPr>
        <xdr:cNvPr id="5" name="Rectangle 4">
          <a:extLst>
            <a:ext uri="{FF2B5EF4-FFF2-40B4-BE49-F238E27FC236}">
              <a16:creationId xmlns:a16="http://schemas.microsoft.com/office/drawing/2014/main" id="{F585F5E0-7928-5C90-437A-BE7366E45F50}"/>
            </a:ext>
          </a:extLst>
        </xdr:cNvPr>
        <xdr:cNvSpPr/>
      </xdr:nvSpPr>
      <xdr:spPr>
        <a:xfrm>
          <a:off x="166446" y="2972048"/>
          <a:ext cx="2645602" cy="52707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Orders Placed                    </a:t>
          </a:r>
          <a:fld id="{7D582650-6C01-4A7C-8DF1-52D47C2A3C1C}"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l"/>
            <a:t>1500</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212628</xdr:colOff>
      <xdr:row>23</xdr:row>
      <xdr:rowOff>63753</xdr:rowOff>
    </xdr:from>
    <xdr:to>
      <xdr:col>4</xdr:col>
      <xdr:colOff>425988</xdr:colOff>
      <xdr:row>26</xdr:row>
      <xdr:rowOff>63753</xdr:rowOff>
    </xdr:to>
    <xdr:sp macro="" textlink="Pivot_table!G2">
      <xdr:nvSpPr>
        <xdr:cNvPr id="6" name="Rectangle 5">
          <a:extLst>
            <a:ext uri="{FF2B5EF4-FFF2-40B4-BE49-F238E27FC236}">
              <a16:creationId xmlns:a16="http://schemas.microsoft.com/office/drawing/2014/main" id="{D8202B4D-BAD8-0559-38B5-916E9A4D8F02}"/>
            </a:ext>
          </a:extLst>
        </xdr:cNvPr>
        <xdr:cNvSpPr/>
      </xdr:nvSpPr>
      <xdr:spPr>
        <a:xfrm>
          <a:off x="212628" y="4312480"/>
          <a:ext cx="2645602" cy="55418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Total Sales            </a:t>
          </a:r>
          <a:fld id="{DC20BDB7-57EF-41D7-869D-3859A282A2B7}"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l"/>
            <a:t>$4,379,992.43</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212627</xdr:colOff>
      <xdr:row>27</xdr:row>
      <xdr:rowOff>22168</xdr:rowOff>
    </xdr:from>
    <xdr:to>
      <xdr:col>4</xdr:col>
      <xdr:colOff>425987</xdr:colOff>
      <xdr:row>30</xdr:row>
      <xdr:rowOff>22168</xdr:rowOff>
    </xdr:to>
    <xdr:sp macro="" textlink="Pivot_table!G5">
      <xdr:nvSpPr>
        <xdr:cNvPr id="8" name="Rectangle 7">
          <a:extLst>
            <a:ext uri="{FF2B5EF4-FFF2-40B4-BE49-F238E27FC236}">
              <a16:creationId xmlns:a16="http://schemas.microsoft.com/office/drawing/2014/main" id="{39211D22-6D0B-D36E-8F0D-A9781BF30587}"/>
            </a:ext>
          </a:extLst>
        </xdr:cNvPr>
        <xdr:cNvSpPr/>
      </xdr:nvSpPr>
      <xdr:spPr>
        <a:xfrm>
          <a:off x="212627" y="5009804"/>
          <a:ext cx="2645602" cy="55418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Total Profit           </a:t>
          </a:r>
          <a:fld id="{3980B3EC-2760-44D6-8376-B72356BBCB49}"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l"/>
            <a:t> $1,306,862.02 </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38484</xdr:colOff>
      <xdr:row>0</xdr:row>
      <xdr:rowOff>0</xdr:rowOff>
    </xdr:from>
    <xdr:to>
      <xdr:col>23</xdr:col>
      <xdr:colOff>582968</xdr:colOff>
      <xdr:row>12</xdr:row>
      <xdr:rowOff>46182</xdr:rowOff>
    </xdr:to>
    <xdr:graphicFrame macro="">
      <xdr:nvGraphicFramePr>
        <xdr:cNvPr id="9" name="Chart 8">
          <a:extLst>
            <a:ext uri="{FF2B5EF4-FFF2-40B4-BE49-F238E27FC236}">
              <a16:creationId xmlns:a16="http://schemas.microsoft.com/office/drawing/2014/main" id="{F95F70E5-DF67-4CE7-A409-5AB02B0FE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1308</xdr:colOff>
      <xdr:row>20</xdr:row>
      <xdr:rowOff>115455</xdr:rowOff>
    </xdr:from>
    <xdr:to>
      <xdr:col>23</xdr:col>
      <xdr:colOff>502689</xdr:colOff>
      <xdr:row>29</xdr:row>
      <xdr:rowOff>83820</xdr:rowOff>
    </xdr:to>
    <xdr:graphicFrame macro="">
      <xdr:nvGraphicFramePr>
        <xdr:cNvPr id="11" name="Chart 10">
          <a:extLst>
            <a:ext uri="{FF2B5EF4-FFF2-40B4-BE49-F238E27FC236}">
              <a16:creationId xmlns:a16="http://schemas.microsoft.com/office/drawing/2014/main" id="{59FBC67E-90AD-429D-8BA9-A2AEA77D6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7696</xdr:colOff>
      <xdr:row>12</xdr:row>
      <xdr:rowOff>119304</xdr:rowOff>
    </xdr:from>
    <xdr:to>
      <xdr:col>24</xdr:col>
      <xdr:colOff>53878</xdr:colOff>
      <xdr:row>20</xdr:row>
      <xdr:rowOff>42333</xdr:rowOff>
    </xdr:to>
    <xdr:graphicFrame macro="">
      <xdr:nvGraphicFramePr>
        <xdr:cNvPr id="12" name="Chart 11">
          <a:extLst>
            <a:ext uri="{FF2B5EF4-FFF2-40B4-BE49-F238E27FC236}">
              <a16:creationId xmlns:a16="http://schemas.microsoft.com/office/drawing/2014/main" id="{5533594A-A4D3-48EB-81B5-D2666244A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573886</xdr:colOff>
      <xdr:row>16</xdr:row>
      <xdr:rowOff>129386</xdr:rowOff>
    </xdr:from>
    <xdr:to>
      <xdr:col>18</xdr:col>
      <xdr:colOff>535786</xdr:colOff>
      <xdr:row>29</xdr:row>
      <xdr:rowOff>137006</xdr:rowOff>
    </xdr:to>
    <xdr:graphicFrame macro="">
      <xdr:nvGraphicFramePr>
        <xdr:cNvPr id="13" name="Chart 12">
          <a:extLst>
            <a:ext uri="{FF2B5EF4-FFF2-40B4-BE49-F238E27FC236}">
              <a16:creationId xmlns:a16="http://schemas.microsoft.com/office/drawing/2014/main" id="{56B9864F-123D-46CC-8950-52D48FB41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538788</xdr:colOff>
      <xdr:row>4</xdr:row>
      <xdr:rowOff>114300</xdr:rowOff>
    </xdr:from>
    <xdr:to>
      <xdr:col>18</xdr:col>
      <xdr:colOff>523394</xdr:colOff>
      <xdr:row>16</xdr:row>
      <xdr:rowOff>53340</xdr:rowOff>
    </xdr:to>
    <xdr:graphicFrame macro="">
      <xdr:nvGraphicFramePr>
        <xdr:cNvPr id="15" name="Chart 14">
          <a:extLst>
            <a:ext uri="{FF2B5EF4-FFF2-40B4-BE49-F238E27FC236}">
              <a16:creationId xmlns:a16="http://schemas.microsoft.com/office/drawing/2014/main" id="{7878633B-DA22-487C-9E59-507324E36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166446</xdr:colOff>
      <xdr:row>12</xdr:row>
      <xdr:rowOff>85105</xdr:rowOff>
    </xdr:from>
    <xdr:to>
      <xdr:col>4</xdr:col>
      <xdr:colOff>379806</xdr:colOff>
      <xdr:row>15</xdr:row>
      <xdr:rowOff>57999</xdr:rowOff>
    </xdr:to>
    <xdr:sp macro="" textlink="Pivot_table!G8">
      <xdr:nvSpPr>
        <xdr:cNvPr id="7" name="Rectangle 6">
          <a:extLst>
            <a:ext uri="{FF2B5EF4-FFF2-40B4-BE49-F238E27FC236}">
              <a16:creationId xmlns:a16="http://schemas.microsoft.com/office/drawing/2014/main" id="{9C63ABB5-5B3A-CEFA-4853-435C12A6A151}"/>
            </a:ext>
          </a:extLst>
        </xdr:cNvPr>
        <xdr:cNvSpPr/>
      </xdr:nvSpPr>
      <xdr:spPr>
        <a:xfrm>
          <a:off x="166446" y="2301832"/>
          <a:ext cx="2645602" cy="52707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Total Items </a:t>
          </a:r>
        </a:p>
        <a:p>
          <a:pPr algn="l"/>
          <a:r>
            <a:rPr lang="en-US" sz="1400" b="1" i="0" u="none" strike="noStrike">
              <a:solidFill>
                <a:schemeClr val="bg1"/>
              </a:solidFill>
              <a:latin typeface="Times New Roman" panose="02020603050405020304" pitchFamily="18" charset="0"/>
              <a:ea typeface="Calibri"/>
              <a:cs typeface="Times New Roman" panose="02020603050405020304" pitchFamily="18" charset="0"/>
            </a:rPr>
            <a:t>Sold 	                     </a:t>
          </a:r>
          <a:fld id="{A84D8E0C-12BF-4049-8C26-BB7615B25C0D}"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l"/>
            <a:t>15616</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569576</xdr:colOff>
      <xdr:row>0</xdr:row>
      <xdr:rowOff>60958</xdr:rowOff>
    </xdr:from>
    <xdr:to>
      <xdr:col>18</xdr:col>
      <xdr:colOff>523394</xdr:colOff>
      <xdr:row>4</xdr:row>
      <xdr:rowOff>69272</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ACD2C37C-4C7F-42F2-BD22-645CB2B7C66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02182" y="60960"/>
              <a:ext cx="7881697" cy="7084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538788</xdr:colOff>
      <xdr:row>16</xdr:row>
      <xdr:rowOff>100060</xdr:rowOff>
    </xdr:from>
    <xdr:to>
      <xdr:col>10</xdr:col>
      <xdr:colOff>500303</xdr:colOff>
      <xdr:row>30</xdr:row>
      <xdr:rowOff>6773</xdr:rowOff>
    </xdr:to>
    <xdr:graphicFrame macro="">
      <xdr:nvGraphicFramePr>
        <xdr:cNvPr id="16" name="Chart 15">
          <a:extLst>
            <a:ext uri="{FF2B5EF4-FFF2-40B4-BE49-F238E27FC236}">
              <a16:creationId xmlns:a16="http://schemas.microsoft.com/office/drawing/2014/main" id="{71344DB6-C805-4E0F-9141-40DFC074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177031</xdr:colOff>
      <xdr:row>5</xdr:row>
      <xdr:rowOff>61577</xdr:rowOff>
    </xdr:from>
    <xdr:to>
      <xdr:col>4</xdr:col>
      <xdr:colOff>407940</xdr:colOff>
      <xdr:row>11</xdr:row>
      <xdr:rowOff>126692</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DD06BE00-DBFB-4B2A-8A44-E850CC3E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031" y="985213"/>
              <a:ext cx="2663151"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56365743" createdVersion="5" refreshedVersion="8" minRefreshableVersion="3" recordCount="0" supportSubquery="1" supportAdvancedDrill="1" xr:uid="{E84A2940-8952-454A-B468-60EDCAE20197}">
  <cacheSource type="external" connectionId="1"/>
  <cacheFields count="1">
    <cacheField name="[Measures].[Total Sales]" caption="Total Sales" numFmtId="0" hierarchy="37"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oneField="1">
      <fieldsUsage count="1">
        <fieldUsage x="0"/>
      </fieldsUsage>
    </cacheHierarchy>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59490738" createdVersion="5" refreshedVersion="8" minRefreshableVersion="3" recordCount="0" supportSubquery="1" supportAdvancedDrill="1" xr:uid="{B1CDBB26-E39C-4C61-8F97-177B5F773E71}">
  <cacheSource type="external" connectionId="1"/>
  <cacheFields count="2">
    <cacheField name="[Measures].[Total OrderID]" caption="Total OrderID" numFmtId="0" hierarchy="38" level="32767"/>
    <cacheField name="[Measures].[AvgTransactionValue]" caption="AvgTransactionValue" numFmtId="0" hierarchy="39"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oneField="1">
      <fieldsUsage count="1">
        <fieldUsage x="0"/>
      </fieldsUsage>
    </cacheHierarchy>
    <cacheHierarchy uniqueName="[Measures].[AvgTransactionValue]" caption="AvgTransactionValue" measure="1" displayFolder="" measureGroup="Sales_data" count="0" oneField="1">
      <fieldsUsage count="1">
        <fieldUsage x="1"/>
      </fieldsUsage>
    </cacheHierarchy>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61111108" createdVersion="5" refreshedVersion="8" minRefreshableVersion="3" recordCount="0" supportSubquery="1" supportAdvancedDrill="1" xr:uid="{3B9C6225-C9E3-4496-9D56-A7B3FB4BC50C}">
  <cacheSource type="external" connectionId="1"/>
  <cacheFields count="2">
    <cacheField name="[Sales_data].[Region].[Region]" caption="Region" numFmtId="0" hierarchy="1" level="1">
      <sharedItems count="5">
        <s v="Central"/>
        <s v="East"/>
        <s v="North"/>
        <s v="South"/>
        <s v="West"/>
      </sharedItems>
    </cacheField>
    <cacheField name="[Measures].[AvgOrderLeadTime]" caption="AvgOrderLeadTime" numFmtId="0" hierarchy="46"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oneField="1">
      <fieldsUsage count="1">
        <fieldUsage x="1"/>
      </fieldsUsage>
    </cacheHierarchy>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63657409" createdVersion="5" refreshedVersion="8" minRefreshableVersion="3" recordCount="0" supportSubquery="1" supportAdvancedDrill="1" xr:uid="{6BACC162-75C6-4285-AA4D-0782B589CEE5}">
  <cacheSource type="external" connectionId="1"/>
  <cacheFields count="1">
    <cacheField name="[Measures].[Total_return_quantity]" caption="Total_return_quantity" numFmtId="0" hierarchy="42"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oneField="1">
      <fieldsUsage count="1">
        <fieldUsage x="0"/>
      </fieldsUsage>
    </cacheHierarchy>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66782404" createdVersion="5" refreshedVersion="8" minRefreshableVersion="3" recordCount="0" supportSubquery="1" supportAdvancedDrill="1" xr:uid="{047114F6-91B4-410D-A2E5-871E5C1EA006}">
  <cacheSource type="external" connectionId="1"/>
  <cacheFields count="2">
    <cacheField name="[Sales_data].[CustomerType].[CustomerType]" caption="CustomerType" numFmtId="0" hierarchy="7" level="1">
      <sharedItems count="2">
        <s v="Retail"/>
        <s v="Wholesale"/>
      </sharedItems>
    </cacheField>
    <cacheField name="[Measures].[AvgTransactionValue]" caption="AvgTransactionValue" numFmtId="0" hierarchy="39"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2" memberValueDatatype="130" unbalanced="0">
      <fieldsUsage count="2">
        <fieldUsage x="-1"/>
        <fieldUsage x="0"/>
      </fieldsUsage>
    </cacheHierarchy>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oneField="1">
      <fieldsUsage count="1">
        <fieldUsage x="1"/>
      </fieldsUsage>
    </cacheHierarchy>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72337961" createdVersion="5" refreshedVersion="8" minRefreshableVersion="3" recordCount="0" supportSubquery="1" supportAdvancedDrill="1" xr:uid="{2AD49A97-1898-4EB9-8B4D-5447BADF0993}">
  <cacheSource type="external" connectionId="1"/>
  <cacheFields count="1">
    <cacheField name="[Measures].[Total Items Sold]" caption="Total Items Sold" numFmtId="0" hierarchy="41"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oneField="1">
      <fieldsUsage count="1">
        <fieldUsage x="0"/>
      </fieldsUsage>
    </cacheHierarchy>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170375810187" createdVersion="5" refreshedVersion="8" minRefreshableVersion="3" recordCount="0" supportSubquery="1" supportAdvancedDrill="1" xr:uid="{46BFB2DD-018E-4077-A679-45386847AB3C}">
  <cacheSource type="external" connectionId="1"/>
  <cacheFields count="3">
    <cacheField name="[Sales_data].[Product].[Product]" caption="Product" numFmtId="0" hierarchy="2" level="1">
      <sharedItems count="3">
        <s v="Chair"/>
        <s v="Laptop"/>
        <s v="Monitor"/>
      </sharedItems>
    </cacheField>
    <cacheField name="[Sales_data].[Region].[Region]" caption="Region" numFmtId="0" hierarchy="1" level="1">
      <sharedItems count="5">
        <s v="Central"/>
        <s v="East"/>
        <s v="North"/>
        <s v="South"/>
        <s v="West"/>
      </sharedItems>
    </cacheField>
    <cacheField name="[Measures].[Return_rate]" caption="Return_rate" numFmtId="0" hierarchy="43"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oneField="1">
      <fieldsUsage count="1">
        <fieldUsage x="2"/>
      </fieldsUsage>
    </cacheHierarchy>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9.439164583331" createdVersion="5" refreshedVersion="8" minRefreshableVersion="3" recordCount="0" supportSubquery="1" supportAdvancedDrill="1" xr:uid="{016D1E31-8CEB-499E-BB87-C455456A0DD4}">
  <cacheSource type="external" connectionId="1"/>
  <cacheFields count="3">
    <cacheField name="[Sales_data].[Promotion].[Promotion]" caption="Promotion" numFmtId="0" hierarchy="16" level="1">
      <sharedItems count="4">
        <s v="FREESHIP"/>
        <s v="SAVE10"/>
        <s v="UNKNOWN"/>
        <s v="WINTER15"/>
      </sharedItems>
    </cacheField>
    <cacheField name="[Measures].[Total Sales]" caption="Total Sales" numFmtId="0" hierarchy="37" level="32767"/>
    <cacheField name="[Measures].[Promotional_Effectiveness_ratio]" caption="Promotional_Effectiveness_ratio" numFmtId="0" hierarchy="45" level="32767"/>
  </cacheFields>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2" memberValueDatatype="130" unbalanced="0">
      <fieldsUsage count="2">
        <fieldUsage x="-1"/>
        <fieldUsage x="0"/>
      </fieldsUsage>
    </cacheHierarchy>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oneField="1">
      <fieldsUsage count="1">
        <fieldUsage x="1"/>
      </fieldsUsage>
    </cacheHierarchy>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oneField="1">
      <fieldsUsage count="1">
        <fieldUsage x="2"/>
      </fieldsUsage>
    </cacheHierarchy>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2.222778356481" createdVersion="5" refreshedVersion="8" minRefreshableVersion="3" recordCount="0" supportSubquery="1" supportAdvancedDrill="1" xr:uid="{0EF16859-72B6-45E9-94A8-D732989729F4}">
  <cacheSource type="external" connectionId="1"/>
  <cacheFields count="2">
    <cacheField name="[Measures].[ProfitMargin]" caption="ProfitMargin" numFmtId="0" hierarchy="40" level="32767"/>
    <cacheField name="[Sales_data].[Product].[Product]" caption="Product" numFmtId="0" hierarchy="2" level="1">
      <sharedItems count="7">
        <s v="Chair"/>
        <s v="Desk"/>
        <s v="Laptop"/>
        <s v="Monitor"/>
        <s v="Phone"/>
        <s v="Printer"/>
        <s v="Tablet"/>
      </sharedItems>
    </cacheField>
  </cacheFields>
  <cacheHierarchies count="54">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2" memberValueDatatype="20" unbalanced="0"/>
    <cacheHierarchy uniqueName="[Sales_data].[UnitPrice]" caption="UnitPrice" attribute="1" defaultMemberUniqueName="[Sales_data].[UnitPrice].[All]" allUniqueName="[Sales_data].[UnitPrice].[All]" dimensionUniqueName="[Sales_data]" displayFolder="" count="2" memberValueDatatype="5" unbalanced="0"/>
    <cacheHierarchy uniqueName="[Sales_data].[UnitCost (Assummed)]" caption="UnitCost (Assummed)" attribute="1" defaultMemberUniqueName="[Sales_data].[UnitCost (Assummed)].[All]" allUniqueName="[Sales_data].[UnitCost (Assummed)].[All]" dimensionUniqueName="[Sales_data]" displayFolder="" count="2" memberValueDatatype="5" unbalanced="0"/>
    <cacheHierarchy uniqueName="[Sales_data].[StoreLocation]" caption="StoreLocation" attribute="1" defaultMemberUniqueName="[Sales_data].[StoreLocation].[All]" allUniqueName="[Sales_data].[StoreLocation].[All]" dimensionUniqueName="[Sales_data]" displayFolder="" count="2" memberValueDatatype="130" unbalanced="0"/>
    <cacheHierarchy uniqueName="[Sales_data].[CustomerType]" caption="CustomerType" attribute="1" defaultMemberUniqueName="[Sales_data].[CustomerType].[All]" allUniqueName="[Sales_data].[CustomerType].[All]" dimensionUniqueName="[Sales_data]" displayFolder="" count="2" memberValueDatatype="13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TotalPrice]" caption="TotalPrice" attribute="1" defaultMemberUniqueName="[Sales_data].[TotalPrice].[All]" allUniqueName="[Sales_data].[TotalPrice].[All]" dimensionUniqueName="[Sales_data]" displayFolder="" count="2" memberValueDatatype="5" unbalanced="0"/>
    <cacheHierarchy uniqueName="[Sales_data].[Sales]" caption="Sales" attribute="1" defaultMemberUniqueName="[Sales_data].[Sales].[All]" allUniqueName="[Sales_data].[Sales].[All]" dimensionUniqueName="[Sales_data]" displayFolder="" count="2" memberValueDatatype="5" unbalanced="0"/>
    <cacheHierarchy uniqueName="[Sales_data].[COGs]" caption="COGs" attribute="1" defaultMemberUniqueName="[Sales_data].[COGs].[All]" allUniqueName="[Sales_data].[COGs].[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DicountCost]" caption="DicountCost" attribute="1" defaultMemberUniqueName="[Sales_data].[DicountCost].[All]" allUniqueName="[Sales_data].[DicountCost].[All]" dimensionUniqueName="[Sales_data]" displayFolder="" count="2" memberValueDatatype="5" unbalanced="0"/>
    <cacheHierarchy uniqueName="[Sales_data].[PaymentMethod]" caption="PaymentMethod" attribute="1" defaultMemberUniqueName="[Sales_data].[PaymentMethod].[All]" allUniqueName="[Sales_data].[PaymentMethod].[All]" dimensionUniqueName="[Sales_data]" displayFolder="" count="2" memberValueDatatype="130" unbalanced="0"/>
    <cacheHierarchy uniqueName="[Sales_data].[Promotion]" caption="Promotion" attribute="1" defaultMemberUniqueName="[Sales_data].[Promotion].[All]" allUniqueName="[Sales_data].[Promotion].[All]" dimensionUniqueName="[Sales_data]" displayFolder="" count="2" memberValueDatatype="130" unbalanced="0"/>
    <cacheHierarchy uniqueName="[Sales_data].[Returned]" caption="Returned" attribute="1" defaultMemberUniqueName="[Sales_data].[Returned].[All]" allUniqueName="[Sales_data].[Returned].[All]" dimensionUniqueName="[Sales_data]" displayFolder="" count="2" memberValueDatatype="20" unbalanced="0"/>
    <cacheHierarchy uniqueName="[Sales_data].[OrderID]" caption="OrderID" attribute="1" defaultMemberUniqueName="[Sales_data].[OrderID].[All]" allUniqueName="[Sales_data].[OrderID].[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ShippingCost]" caption="ShippingCost" attribute="1" defaultMemberUniqueName="[Sales_data].[ShippingCost].[All]" allUniqueName="[Sales_data].[ShippingCost].[All]" dimensionUniqueName="[Sales_data]" displayFolder="" count="2"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DeliveryDate]" caption="DeliveryDate" attribute="1" time="1" defaultMemberUniqueName="[Sales_data].[DeliveryDate].[All]" allUniqueName="[Sales_data].[DeliveryDate].[All]" dimensionUniqueName="[Sales_data]" displayFolder="" count="2" memberValueDatatype="7" unbalanced="0"/>
    <cacheHierarchy uniqueName="[Sales_data].[OrderLeadTime]" caption="OrderLeadTime" attribute="1" defaultMemberUniqueName="[Sales_data].[OrderLeadTime].[All]" allUniqueName="[Sales_data].[OrderLeadTime].[All]" dimensionUniqueName="[Sales_data]" displayFolder="" count="2" memberValueDatatype="20" unbalanced="0"/>
    <cacheHierarchy uniqueName="[Sales_data].[RegionManager]" caption="RegionManager" attribute="1" defaultMemberUniqueName="[Sales_data].[RegionManager].[All]" allUniqueName="[Sales_data].[RegionManager].[All]" dimensionUniqueName="[Sales_data]" displayFolder="" count="2" memberValueDatatype="130" unbalanced="0"/>
    <cacheHierarchy uniqueName="[Sales_data].[Date (Year)]" caption="Date (Year)" attribute="1" defaultMemberUniqueName="[Sales_data].[Date (Year)].[All]" allUniqueName="[Sales_data].[Date (Year)].[All]" dimensionUniqueName="[Sales_data]" displayFolder="" count="2" memberValueDatatype="130" unbalanced="0"/>
    <cacheHierarchy uniqueName="[Sales_data].[Date (Quarter)]" caption="Date (Quarter)" attribute="1" defaultMemberUniqueName="[Sales_data].[Date (Quarter)].[All]" allUniqueName="[Sales_data].[Date (Quarter)].[All]" dimensionUniqueName="[Sales_data]" displayFolder="" count="2" memberValueDatatype="130"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Table3].[DateKey]" caption="DateKey" attribute="1" time="1" keyAttribute="1" defaultMemberUniqueName="[Table3].[DateKey].[All]" allUniqueName="[Table3].[DateKey].[All]" dimensionUniqueName="[Table3]" displayFolder="" count="2" memberValueDatatype="7" unbalanced="0"/>
    <cacheHierarchy uniqueName="[Table3].[MonthName]" caption="MonthName" attribute="1" time="1" defaultMemberUniqueName="[Table3].[MonthName].[All]" allUniqueName="[Table3].[MonthName].[All]" dimensionUniqueName="[Table3]" displayFolder="" count="2" memberValueDatatype="130" unbalanced="0"/>
    <cacheHierarchy uniqueName="[Table3].[MonthNumber]" caption="MonthNumber" attribute="1" time="1" defaultMemberUniqueName="[Table3].[MonthNumber].[All]" allUniqueName="[Table3].[MonthNumber].[All]" dimensionUniqueName="[Table3]" displayFolder="" count="2" memberValueDatatype="20" unbalanced="0"/>
    <cacheHierarchy uniqueName="[Table3].[Year]" caption="Year" attribute="1" time="1" defaultMemberUniqueName="[Table3].[Year].[All]" allUniqueName="[Table3].[Year].[All]" dimensionUniqueName="[Table3]" displayFolder="" count="2" memberValueDatatype="20" unbalanced="0"/>
    <cacheHierarchy uniqueName="[Table3].[Day]" caption="Day" attribute="1" time="1" defaultMemberUniqueName="[Table3].[Day].[All]" allUniqueName="[Table3].[Day].[All]" dimensionUniqueName="[Table3]" displayFolder="" count="2" memberValueDatatype="130" unbalanced="0"/>
    <cacheHierarchy uniqueName="[Table3].[Quarter]" caption="Quarter" attribute="1" time="1" defaultMemberUniqueName="[Table3].[Quarter].[All]" allUniqueName="[Table3].[Quarter].[All]" dimensionUniqueName="[Table3]"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oneField="1">
      <fieldsUsage count="1">
        <fieldUsage x="0"/>
      </fieldsUsage>
    </cacheHierarchy>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7.855922106479" createdVersion="5" refreshedVersion="8" minRefreshableVersion="3" recordCount="0" supportSubquery="1" supportAdvancedDrill="1" xr:uid="{847739FB-2B0B-4FA0-9F5E-3708E3482625}">
  <cacheSource type="external" connectionId="1"/>
  <cacheFields count="5">
    <cacheField name="[Measures].[Total Sales]" caption="Total Sales" numFmtId="0" hierarchy="37" level="32767"/>
    <cacheField name="[Measures].[QoQSalesGrowth(%)]" caption="QoQSalesGrowth(%)" numFmtId="0" hierarchy="50" level="32767"/>
    <cacheField name="[Table3].[Year].[Year]" caption="Year" numFmtId="0" hierarchy="3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3].[Year].&amp;[2023]"/>
            <x15:cachedUniqueName index="1" name="[Table3].[Year].&amp;[2024]"/>
            <x15:cachedUniqueName index="2" name="[Table3].[Year].&amp;[2025]"/>
          </x15:cachedUniqueNames>
        </ext>
      </extLst>
    </cacheField>
    <cacheField name="[Table3].[Quarter].[Quarter]" caption="Quarter" numFmtId="0" hierarchy="33" level="1">
      <sharedItems count="4">
        <s v="Q1"/>
        <s v="Q2"/>
        <s v="Q3"/>
        <s v="Q4"/>
      </sharedItems>
    </cacheField>
    <cacheField name="[Sales_data].[Salesperson].[Salesperson]" caption="Salesperson" numFmtId="0" hierarchy="9" level="1">
      <sharedItems containsSemiMixedTypes="0" containsNonDate="0" containsString="0"/>
    </cacheField>
  </cacheFields>
  <cacheHierarchies count="54">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UnitPrice]" caption="UnitPrice" attribute="1" defaultMemberUniqueName="[Sales_data].[UnitPrice].[All]" allUniqueName="[Sales_data].[UnitPrice].[All]" dimensionUniqueName="[Sales_data]" displayFolder="" count="2" memberValueDatatype="5" unbalanced="0"/>
    <cacheHierarchy uniqueName="[Sales_data].[UnitCost (Assummed)]" caption="UnitCost (Assummed)" attribute="1" defaultMemberUniqueName="[Sales_data].[UnitCost (Assummed)].[All]" allUniqueName="[Sales_data].[UnitCost (Assummed)].[All]" dimensionUniqueName="[Sales_data]" displayFolder="" count="2" memberValueDatatype="5" unbalanced="0"/>
    <cacheHierarchy uniqueName="[Sales_data].[StoreLocation]" caption="StoreLocation" attribute="1" defaultMemberUniqueName="[Sales_data].[StoreLocation].[All]" allUniqueName="[Sales_data].[StoreLocation].[All]" dimensionUniqueName="[Sales_data]" displayFolder="" count="2" memberValueDatatype="130" unbalanced="0"/>
    <cacheHierarchy uniqueName="[Sales_data].[CustomerType]" caption="CustomerType" attribute="1" defaultMemberUniqueName="[Sales_data].[CustomerType].[All]" allUniqueName="[Sales_data].[CustomerType].[All]" dimensionUniqueName="[Sales_data]" displayFolder="" count="2" memberValueDatatype="13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4"/>
      </fieldsUsage>
    </cacheHierarchy>
    <cacheHierarchy uniqueName="[Sales_data].[TotalPrice]" caption="TotalPrice" attribute="1" defaultMemberUniqueName="[Sales_data].[TotalPrice].[All]" allUniqueName="[Sales_data].[TotalPrice].[All]" dimensionUniqueName="[Sales_data]" displayFolder="" count="2" memberValueDatatype="5" unbalanced="0"/>
    <cacheHierarchy uniqueName="[Sales_data].[Sales]" caption="Sales" attribute="1" defaultMemberUniqueName="[Sales_data].[Sales].[All]" allUniqueName="[Sales_data].[Sales].[All]" dimensionUniqueName="[Sales_data]" displayFolder="" count="2" memberValueDatatype="5" unbalanced="0"/>
    <cacheHierarchy uniqueName="[Sales_data].[COGs]" caption="COGs" attribute="1" defaultMemberUniqueName="[Sales_data].[COGs].[All]" allUniqueName="[Sales_data].[COGs].[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DicountCost]" caption="DicountCost" attribute="1" defaultMemberUniqueName="[Sales_data].[DicountCost].[All]" allUniqueName="[Sales_data].[DicountCost].[All]" dimensionUniqueName="[Sales_data]" displayFolder="" count="2" memberValueDatatype="5" unbalanced="0"/>
    <cacheHierarchy uniqueName="[Sales_data].[PaymentMethod]" caption="PaymentMethod" attribute="1" defaultMemberUniqueName="[Sales_data].[PaymentMethod].[All]" allUniqueName="[Sales_data].[PaymentMethod].[All]" dimensionUniqueName="[Sales_data]" displayFolder="" count="2" memberValueDatatype="130" unbalanced="0"/>
    <cacheHierarchy uniqueName="[Sales_data].[Promotion]" caption="Promotion" attribute="1" defaultMemberUniqueName="[Sales_data].[Promotion].[All]" allUniqueName="[Sales_data].[Promotion].[All]" dimensionUniqueName="[Sales_data]" displayFolder="" count="2" memberValueDatatype="130" unbalanced="0"/>
    <cacheHierarchy uniqueName="[Sales_data].[Returned]" caption="Returned" attribute="1" defaultMemberUniqueName="[Sales_data].[Returned].[All]" allUniqueName="[Sales_data].[Returned].[All]" dimensionUniqueName="[Sales_data]" displayFolder="" count="2" memberValueDatatype="20" unbalanced="0"/>
    <cacheHierarchy uniqueName="[Sales_data].[OrderID]" caption="OrderID" attribute="1" defaultMemberUniqueName="[Sales_data].[OrderID].[All]" allUniqueName="[Sales_data].[OrderID].[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ShippingCost]" caption="ShippingCost" attribute="1" defaultMemberUniqueName="[Sales_data].[ShippingCost].[All]" allUniqueName="[Sales_data].[ShippingCost].[All]" dimensionUniqueName="[Sales_data]" displayFolder="" count="2"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DeliveryDate]" caption="DeliveryDate" attribute="1" time="1" defaultMemberUniqueName="[Sales_data].[DeliveryDate].[All]" allUniqueName="[Sales_data].[DeliveryDate].[All]" dimensionUniqueName="[Sales_data]" displayFolder="" count="2" memberValueDatatype="7" unbalanced="0"/>
    <cacheHierarchy uniqueName="[Sales_data].[OrderLeadTime]" caption="OrderLeadTime" attribute="1" defaultMemberUniqueName="[Sales_data].[OrderLeadTime].[All]" allUniqueName="[Sales_data].[OrderLeadTime].[All]" dimensionUniqueName="[Sales_data]" displayFolder="" count="2" memberValueDatatype="20" unbalanced="0"/>
    <cacheHierarchy uniqueName="[Sales_data].[RegionManager]" caption="RegionManager" attribute="1" defaultMemberUniqueName="[Sales_data].[RegionManager].[All]" allUniqueName="[Sales_data].[RegionManager].[All]" dimensionUniqueName="[Sales_data]" displayFolder="" count="2" memberValueDatatype="130" unbalanced="0"/>
    <cacheHierarchy uniqueName="[Sales_data].[Date (Year)]" caption="Date (Year)" attribute="1" defaultMemberUniqueName="[Sales_data].[Date (Year)].[All]" allUniqueName="[Sales_data].[Date (Year)].[All]" dimensionUniqueName="[Sales_data]" displayFolder="" count="2" memberValueDatatype="130" unbalanced="0"/>
    <cacheHierarchy uniqueName="[Sales_data].[Date (Quarter)]" caption="Date (Quarter)" attribute="1" defaultMemberUniqueName="[Sales_data].[Date (Quarter)].[All]" allUniqueName="[Sales_data].[Date (Quarter)].[All]" dimensionUniqueName="[Sales_data]" displayFolder="" count="2" memberValueDatatype="130"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Table3].[DateKey]" caption="DateKey" attribute="1" time="1" keyAttribute="1" defaultMemberUniqueName="[Table3].[DateKey].[All]" allUniqueName="[Table3].[DateKey].[All]" dimensionUniqueName="[Table3]" displayFolder="" count="2" memberValueDatatype="7" unbalanced="0"/>
    <cacheHierarchy uniqueName="[Table3].[MonthName]" caption="MonthName" attribute="1" time="1" defaultMemberUniqueName="[Table3].[MonthName].[All]" allUniqueName="[Table3].[MonthName].[All]" dimensionUniqueName="[Table3]" displayFolder="" count="2" memberValueDatatype="130" unbalanced="0"/>
    <cacheHierarchy uniqueName="[Table3].[MonthNumber]" caption="MonthNumber" attribute="1" time="1" defaultMemberUniqueName="[Table3].[MonthNumber].[All]" allUniqueName="[Table3].[MonthNumber].[All]" dimensionUniqueName="[Table3]" displayFolder="" count="2" memberValueDatatype="20" unbalanced="0"/>
    <cacheHierarchy uniqueName="[Table3].[Year]" caption="Year" attribute="1" time="1" defaultMemberUniqueName="[Table3].[Year].[All]" allUniqueName="[Table3].[Year].[All]" dimensionUniqueName="[Table3]" displayFolder="" count="2" memberValueDatatype="20" unbalanced="0">
      <fieldsUsage count="2">
        <fieldUsage x="-1"/>
        <fieldUsage x="2"/>
      </fieldsUsage>
    </cacheHierarchy>
    <cacheHierarchy uniqueName="[Table3].[Day]" caption="Day" attribute="1" time="1" defaultMemberUniqueName="[Table3].[Day].[All]" allUniqueName="[Table3].[Day].[All]" dimensionUniqueName="[Table3]" displayFolder="" count="2" memberValueDatatype="130" unbalanced="0"/>
    <cacheHierarchy uniqueName="[Table3].[Quarter]" caption="Quarter" attribute="1" time="1" defaultMemberUniqueName="[Table3].[Quarter].[All]" allUniqueName="[Table3].[Quarter].[All]" dimensionUniqueName="[Table3]" displayFolder="" count="2" memberValueDatatype="130" unbalanced="0">
      <fieldsUsage count="2">
        <fieldUsage x="-1"/>
        <fieldUsage x="3"/>
      </fieldsUsage>
    </cacheHierarchy>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oneField="1">
      <fieldsUsage count="1">
        <fieldUsage x="0"/>
      </fieldsUsage>
    </cacheHierarchy>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oneField="1">
      <fieldsUsage count="1">
        <fieldUsage x="1"/>
      </fieldsUsage>
    </cacheHierarchy>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7.856059837963" createdVersion="5" refreshedVersion="8" minRefreshableVersion="3" recordCount="0" supportSubquery="1" supportAdvancedDrill="1" xr:uid="{9B239779-D01F-41FB-B371-00F075FE82F0}">
  <cacheSource type="external" connectionId="1"/>
  <cacheFields count="2">
    <cacheField name="[Measures].[Sum of Profit]" caption="Sum of Profit" numFmtId="0" hierarchy="36" level="32767"/>
    <cacheField name="[Sales_data].[Region].[Region]" caption="Region" numFmtId="0" hierarchy="1" level="1">
      <sharedItems containsSemiMixedTypes="0" containsNonDate="0" containsString="0"/>
    </cacheField>
  </cacheFields>
  <cacheHierarchies count="54">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UnitPrice]" caption="UnitPrice" attribute="1" defaultMemberUniqueName="[Sales_data].[UnitPrice].[All]" allUniqueName="[Sales_data].[UnitPrice].[All]" dimensionUniqueName="[Sales_data]" displayFolder="" count="2" memberValueDatatype="5" unbalanced="0"/>
    <cacheHierarchy uniqueName="[Sales_data].[UnitCost (Assummed)]" caption="UnitCost (Assummed)" attribute="1" defaultMemberUniqueName="[Sales_data].[UnitCost (Assummed)].[All]" allUniqueName="[Sales_data].[UnitCost (Assummed)].[All]" dimensionUniqueName="[Sales_data]" displayFolder="" count="2" memberValueDatatype="5" unbalanced="0"/>
    <cacheHierarchy uniqueName="[Sales_data].[StoreLocation]" caption="StoreLocation" attribute="1" defaultMemberUniqueName="[Sales_data].[StoreLocation].[All]" allUniqueName="[Sales_data].[StoreLocation].[All]" dimensionUniqueName="[Sales_data]" displayFolder="" count="2" memberValueDatatype="130" unbalanced="0"/>
    <cacheHierarchy uniqueName="[Sales_data].[CustomerType]" caption="CustomerType" attribute="1" defaultMemberUniqueName="[Sales_data].[CustomerType].[All]" allUniqueName="[Sales_data].[CustomerType].[All]" dimensionUniqueName="[Sales_data]" displayFolder="" count="2" memberValueDatatype="13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TotalPrice]" caption="TotalPrice" attribute="1" defaultMemberUniqueName="[Sales_data].[TotalPrice].[All]" allUniqueName="[Sales_data].[TotalPrice].[All]" dimensionUniqueName="[Sales_data]" displayFolder="" count="2" memberValueDatatype="5" unbalanced="0"/>
    <cacheHierarchy uniqueName="[Sales_data].[Sales]" caption="Sales" attribute="1" defaultMemberUniqueName="[Sales_data].[Sales].[All]" allUniqueName="[Sales_data].[Sales].[All]" dimensionUniqueName="[Sales_data]" displayFolder="" count="2" memberValueDatatype="5" unbalanced="0"/>
    <cacheHierarchy uniqueName="[Sales_data].[COGs]" caption="COGs" attribute="1" defaultMemberUniqueName="[Sales_data].[COGs].[All]" allUniqueName="[Sales_data].[COGs].[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DicountCost]" caption="DicountCost" attribute="1" defaultMemberUniqueName="[Sales_data].[DicountCost].[All]" allUniqueName="[Sales_data].[DicountCost].[All]" dimensionUniqueName="[Sales_data]" displayFolder="" count="2" memberValueDatatype="5" unbalanced="0"/>
    <cacheHierarchy uniqueName="[Sales_data].[PaymentMethod]" caption="PaymentMethod" attribute="1" defaultMemberUniqueName="[Sales_data].[PaymentMethod].[All]" allUniqueName="[Sales_data].[PaymentMethod].[All]" dimensionUniqueName="[Sales_data]" displayFolder="" count="2" memberValueDatatype="130" unbalanced="0"/>
    <cacheHierarchy uniqueName="[Sales_data].[Promotion]" caption="Promotion" attribute="1" defaultMemberUniqueName="[Sales_data].[Promotion].[All]" allUniqueName="[Sales_data].[Promotion].[All]" dimensionUniqueName="[Sales_data]" displayFolder="" count="2" memberValueDatatype="130" unbalanced="0"/>
    <cacheHierarchy uniqueName="[Sales_data].[Returned]" caption="Returned" attribute="1" defaultMemberUniqueName="[Sales_data].[Returned].[All]" allUniqueName="[Sales_data].[Returned].[All]" dimensionUniqueName="[Sales_data]" displayFolder="" count="2" memberValueDatatype="20" unbalanced="0"/>
    <cacheHierarchy uniqueName="[Sales_data].[OrderID]" caption="OrderID" attribute="1" defaultMemberUniqueName="[Sales_data].[OrderID].[All]" allUniqueName="[Sales_data].[OrderID].[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ShippingCost]" caption="ShippingCost" attribute="1" defaultMemberUniqueName="[Sales_data].[ShippingCost].[All]" allUniqueName="[Sales_data].[ShippingCost].[All]" dimensionUniqueName="[Sales_data]" displayFolder="" count="2"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DeliveryDate]" caption="DeliveryDate" attribute="1" time="1" defaultMemberUniqueName="[Sales_data].[DeliveryDate].[All]" allUniqueName="[Sales_data].[DeliveryDate].[All]" dimensionUniqueName="[Sales_data]" displayFolder="" count="2" memberValueDatatype="7" unbalanced="0"/>
    <cacheHierarchy uniqueName="[Sales_data].[OrderLeadTime]" caption="OrderLeadTime" attribute="1" defaultMemberUniqueName="[Sales_data].[OrderLeadTime].[All]" allUniqueName="[Sales_data].[OrderLeadTime].[All]" dimensionUniqueName="[Sales_data]" displayFolder="" count="2" memberValueDatatype="20" unbalanced="0"/>
    <cacheHierarchy uniqueName="[Sales_data].[RegionManager]" caption="RegionManager" attribute="1" defaultMemberUniqueName="[Sales_data].[RegionManager].[All]" allUniqueName="[Sales_data].[RegionManager].[All]" dimensionUniqueName="[Sales_data]" displayFolder="" count="2" memberValueDatatype="130" unbalanced="0"/>
    <cacheHierarchy uniqueName="[Sales_data].[Date (Year)]" caption="Date (Year)" attribute="1" defaultMemberUniqueName="[Sales_data].[Date (Year)].[All]" allUniqueName="[Sales_data].[Date (Year)].[All]" dimensionUniqueName="[Sales_data]" displayFolder="" count="2" memberValueDatatype="130" unbalanced="0"/>
    <cacheHierarchy uniqueName="[Sales_data].[Date (Quarter)]" caption="Date (Quarter)" attribute="1" defaultMemberUniqueName="[Sales_data].[Date (Quarter)].[All]" allUniqueName="[Sales_data].[Date (Quarter)].[All]" dimensionUniqueName="[Sales_data]" displayFolder="" count="2" memberValueDatatype="130"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Table3].[DateKey]" caption="DateKey" attribute="1" time="1" keyAttribute="1" defaultMemberUniqueName="[Table3].[DateKey].[All]" allUniqueName="[Table3].[DateKey].[All]" dimensionUniqueName="[Table3]" displayFolder="" count="2" memberValueDatatype="7" unbalanced="0"/>
    <cacheHierarchy uniqueName="[Table3].[MonthName]" caption="MonthName" attribute="1" time="1" defaultMemberUniqueName="[Table3].[MonthName].[All]" allUniqueName="[Table3].[MonthName].[All]" dimensionUniqueName="[Table3]" displayFolder="" count="2" memberValueDatatype="130" unbalanced="0"/>
    <cacheHierarchy uniqueName="[Table3].[MonthNumber]" caption="MonthNumber" attribute="1" time="1" defaultMemberUniqueName="[Table3].[MonthNumber].[All]" allUniqueName="[Table3].[MonthNumber].[All]" dimensionUniqueName="[Table3]" displayFolder="" count="2" memberValueDatatype="20" unbalanced="0"/>
    <cacheHierarchy uniqueName="[Table3].[Year]" caption="Year" attribute="1" time="1" defaultMemberUniqueName="[Table3].[Year].[All]" allUniqueName="[Table3].[Year].[All]" dimensionUniqueName="[Table3]" displayFolder="" count="2" memberValueDatatype="20" unbalanced="0"/>
    <cacheHierarchy uniqueName="[Table3].[Day]" caption="Day" attribute="1" time="1" defaultMemberUniqueName="[Table3].[Day].[All]" allUniqueName="[Table3].[Day].[All]" dimensionUniqueName="[Table3]" displayFolder="" count="2" memberValueDatatype="130" unbalanced="0"/>
    <cacheHierarchy uniqueName="[Table3].[Quarter]" caption="Quarter" attribute="1" time="1" defaultMemberUniqueName="[Table3].[Quarter].[All]" allUniqueName="[Table3].[Quarter].[All]" dimensionUniqueName="[Table3]"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oneField="1">
      <fieldsUsage count="1">
        <fieldUsage x="0"/>
      </fieldsUsage>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Table3" uniqueName="[Table3]" caption="Table3"/>
  </dimensions>
  <measureGroups count="2">
    <measureGroup name="Sales_data" caption="Sales_data"/>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8.206069675929" createdVersion="3" refreshedVersion="8" minRefreshableVersion="3" recordCount="0" supportSubquery="1" supportAdvancedDrill="1" xr:uid="{11FD99F2-4727-4FEF-8341-B92E4C9790E8}">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324708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9.428890625" createdVersion="3" refreshedVersion="8" minRefreshableVersion="3" recordCount="0" supportSubquery="1" supportAdvancedDrill="1" xr:uid="{06B9E528-5210-4218-B553-FED8D63FFA68}">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Price]" caption="UnitPrice" attribute="1" defaultMemberUniqueName="[Sales_data].[UnitPrice].[All]" allUniqueName="[Sales_data].[UnitPrice].[All]" dimensionUniqueName="[Sales_data]" displayFolder="" count="0" memberValueDatatype="5" unbalanced="0"/>
    <cacheHierarchy uniqueName="[Sales_data].[UnitCost (Assummed)]" caption="UnitCost (Assummed)" attribute="1" defaultMemberUniqueName="[Sales_data].[UnitCost (Assummed)].[All]" allUniqueName="[Sales_data].[UnitCost (Assummed)].[All]" dimensionUniqueName="[Sales_data]" displayFolder="" count="0" memberValueDatatype="5" unbalanced="0"/>
    <cacheHierarchy uniqueName="[Sales_data].[StoreLocation]" caption="StoreLocation" attribute="1" defaultMemberUniqueName="[Sales_data].[StoreLocation].[All]" allUniqueName="[Sales_data].[StoreLocation].[All]" dimensionUniqueName="[Sales_data]" displayFolder="" count="0" memberValueDatatype="130" unbalanced="0"/>
    <cacheHierarchy uniqueName="[Sales_data].[CustomerType]" caption="CustomerType" attribute="1" defaultMemberUniqueName="[Sales_data].[CustomerType].[All]" allUniqueName="[Sales_data].[Customer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TotalPrice]" caption="TotalPrice" attribute="1" defaultMemberUniqueName="[Sales_data].[TotalPrice].[All]" allUniqueName="[Sales_data].[TotalPrice].[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DicountCost]" caption="DicountCost" attribute="1" defaultMemberUniqueName="[Sales_data].[DicountCost].[All]" allUniqueName="[Sales_data].[DicountCost].[All]" dimensionUniqueName="[Sales_data]" displayFolder="" count="0" memberValueDatatype="5" unbalanced="0"/>
    <cacheHierarchy uniqueName="[Sales_data].[PaymentMethod]" caption="PaymentMethod" attribute="1" defaultMemberUniqueName="[Sales_data].[PaymentMethod].[All]" allUniqueName="[Sales_data].[PaymentMethod].[All]" dimensionUniqueName="[Sales_data]" displayFolder="" count="0" memberValueDatatype="130" unbalanced="0"/>
    <cacheHierarchy uniqueName="[Sales_data].[Promotion]" caption="Promotion" attribute="1" defaultMemberUniqueName="[Sales_data].[Promotion].[All]" allUniqueName="[Sales_data].[Promotion].[All]" dimensionUniqueName="[Sales_data]" displayFolder="" count="0" memberValueDatatype="130" unbalanced="0"/>
    <cacheHierarchy uniqueName="[Sales_data].[Returned]" caption="Returned" attribute="1" defaultMemberUniqueName="[Sales_data].[Returned].[All]" allUniqueName="[Sales_data].[Returned].[All]" dimensionUniqueName="[Sales_data]" displayFolder="" count="0" memberValueDatatype="20" unbalanced="0"/>
    <cacheHierarchy uniqueName="[Sales_data].[OrderID]" caption="OrderID" attribute="1" defaultMemberUniqueName="[Sales_data].[OrderID].[All]" allUniqueName="[Sales_data].[OrderID].[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ShippingCost]" caption="ShippingCost" attribute="1" defaultMemberUniqueName="[Sales_data].[ShippingCost].[All]" allUniqueName="[Sales_data].[ShippingCost].[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DeliveryDate]" caption="DeliveryDate" attribute="1" time="1" defaultMemberUniqueName="[Sales_data].[DeliveryDate].[All]" allUniqueName="[Sales_data].[DeliveryDate].[All]" dimensionUniqueName="[Sales_data]" displayFolder="" count="0" memberValueDatatype="7" unbalanced="0"/>
    <cacheHierarchy uniqueName="[Sales_data].[OrderLeadTime]" caption="OrderLeadTime" attribute="1" defaultMemberUniqueName="[Sales_data].[OrderLeadTime].[All]" allUniqueName="[Sales_data].[OrderLeadTime].[All]" dimensionUniqueName="[Sales_data]" displayFolder="" count="0" memberValueDatatype="20" unbalanced="0"/>
    <cacheHierarchy uniqueName="[Sales_data].[RegionManager]" caption="RegionManager" attribute="1" defaultMemberUniqueName="[Sales_data].[RegionManager].[All]" allUniqueName="[Sales_data].[RegionManager].[All]" dimensionUniqueName="[Sales_data]" displayFolder="" count="0"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Table3].[DateKey]" caption="DateKey" attribute="1" time="1" keyAttribute="1" defaultMemberUniqueName="[Table3].[DateKey].[All]" allUniqueName="[Table3].[DateKey].[All]" dimensionUniqueName="[Table3]" displayFolder="" count="0" memberValueDatatype="7" unbalanced="0"/>
    <cacheHierarchy uniqueName="[Table3].[MonthName]" caption="MonthName" attribute="1" time="1" defaultMemberUniqueName="[Table3].[MonthName].[All]" allUniqueName="[Table3].[MonthName].[All]" dimensionUniqueName="[Table3]" displayFolder="" count="0" memberValueDatatype="130" unbalanced="0"/>
    <cacheHierarchy uniqueName="[Table3].[MonthNumber]" caption="MonthNumber" attribute="1" time="1" defaultMemberUniqueName="[Table3].[MonthNumber].[All]" allUniqueName="[Table3].[MonthNumber].[All]" dimensionUniqueName="[Table3]" displayFolder="" count="0" memberValueDatatype="20" unbalanced="0"/>
    <cacheHierarchy uniqueName="[Table3].[Year]" caption="Year" attribute="1" time="1" defaultMemberUniqueName="[Table3].[Year].[All]" allUniqueName="[Table3].[Year].[All]" dimensionUniqueName="[Table3]" displayFolder="" count="0" memberValueDatatype="20" unbalanced="0"/>
    <cacheHierarchy uniqueName="[Table3].[Day]" caption="Day" attribute="1" time="1" defaultMemberUniqueName="[Table3].[Day].[All]" allUniqueName="[Table3].[Day].[All]" dimensionUniqueName="[Table3]" displayFolder="" count="0" memberValueDatatype="130" unbalanced="0"/>
    <cacheHierarchy uniqueName="[Table3].[Quarter]" caption="Quarter" attribute="1" time="1" defaultMemberUniqueName="[Table3].[Quarter].[All]" allUniqueName="[Table3].[Quarter].[All]" dimensionUniqueName="[Table3]"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CustomerName]" caption="Count of CustomerName" measure="1" displayFolder="" measureGroup="Sales_data" count="0">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_data" count="0"/>
    <cacheHierarchy uniqueName="[Measures].[Total OrderID]" caption="Total OrderID" measure="1" displayFolder="" measureGroup="Sales_data" count="0"/>
    <cacheHierarchy uniqueName="[Measures].[AvgTransactionValue]" caption="AvgTransactionValue" measure="1" displayFolder="" measureGroup="Sales_data" count="0"/>
    <cacheHierarchy uniqueName="[Measures].[ProfitMargin]" caption="ProfitMargin" measure="1" displayFolder="" measureGroup="Sales_data" count="0"/>
    <cacheHierarchy uniqueName="[Measures].[Total Items Sold]" caption="Total Items Sold" measure="1" displayFolder="" measureGroup="Sales_data" count="0"/>
    <cacheHierarchy uniqueName="[Measures].[Total_return_quantity]" caption="Total_return_quantity" measure="1" displayFolder="" measureGroup="Sales_data" count="0"/>
    <cacheHierarchy uniqueName="[Measures].[Return_rate]" caption="Return_rate" measure="1" displayFolder="" measureGroup="Sales_data" count="0"/>
    <cacheHierarchy uniqueName="[Measures].[Total_DiscountCost]" caption="Total_DiscountCost" measure="1" displayFolder="" measureGroup="Sales_data" count="0"/>
    <cacheHierarchy uniqueName="[Measures].[Promotional_Effectiveness_ratio]" caption="Promotional_Effectiveness_ratio" measure="1" displayFolder="" measureGroup="Sales_data" count="0"/>
    <cacheHierarchy uniqueName="[Measures].[AvgOrderLeadTime]" caption="AvgOrderLeadTime" measure="1" displayFolder="" measureGroup="Sales_data" count="0"/>
    <cacheHierarchy uniqueName="[Measures].[PreviousMonthSales]" caption="PreviousMonthSales" measure="1" displayFolder="" measureGroup="Table3" count="0"/>
    <cacheHierarchy uniqueName="[Measures].[MoM Growth(%)]" caption="MoM Growth(%)" measure="1" displayFolder="" measureGroup="Table3" count="0"/>
    <cacheHierarchy uniqueName="[Measures].[PreviousQuarterSales]" caption="PreviousQuarterSales" measure="1" displayFolder="" measureGroup="Table3" count="0"/>
    <cacheHierarchy uniqueName="[Measures].[QoQSalesGrowth(%)]" caption="QoQSalesGrowth(%)" measure="1" displayFolder="" measureGroup="Table3" count="0"/>
    <cacheHierarchy uniqueName="[Measures].[__XL_Count Sales_data]" caption="__XL_Count Sales_data" measure="1" displayFolder="" measureGroup="Sales_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525455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C4B55-81E5-4CFA-8ACC-CA64F4278C38}" name="PivotTable4" cacheId="3" applyNumberFormats="0" applyBorderFormats="0" applyFontFormats="0" applyPatternFormats="0" applyAlignmentFormats="0" applyWidthHeightFormats="1" dataCaption="Values" tag="d8e6f574-e334-49d5-b75a-cc6f2f4dbe72" updatedVersion="8" minRefreshableVersion="3" useAutoFormatting="1" itemPrintTitles="1" createdVersion="5" indent="0" outline="1" outlineData="1" multipleFieldFilters="0">
  <location ref="G10:G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B73A6-ED3A-476B-AA62-89AC9E11E239}" name="PivotTable2" cacheId="1" applyNumberFormats="0" applyBorderFormats="0" applyFontFormats="0" applyPatternFormats="0" applyAlignmentFormats="0" applyWidthHeightFormats="1" dataCaption="Values" tag="95d0df1c-6f12-4d1a-9963-f77f89c22977" updatedVersion="8" minRefreshableVersion="3" useAutoFormatting="1" itemPrintTitles="1" createdVersion="5" indent="0" outline="1" outlineData="1" multipleFieldFilters="0">
  <location ref="A1:B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numFmtId="1"/>
    <dataField fld="1" subtotal="count" baseField="0" baseItem="0" numFmtId="44"/>
  </dataFields>
  <formats count="3">
    <format dxfId="35">
      <pivotArea dataOnly="0" labelOnly="1" outline="0" fieldPosition="0">
        <references count="1">
          <reference field="4294967294" count="1">
            <x v="0"/>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5E2132-7F91-4A5E-976B-D5F04363A3D6}" name="PivotTable14" cacheId="2" applyNumberFormats="0" applyBorderFormats="0" applyFontFormats="0" applyPatternFormats="0" applyAlignmentFormats="0" applyWidthHeightFormats="1" dataCaption="Values" tag="ef8930f8-7978-4795-9395-eb34d2697664" updatedVersion="8" minRefreshableVersion="3" useAutoFormatting="1" itemPrintTitles="1" createdVersion="5" indent="0" outline="1" outlineData="1" multipleFieldFilters="0" chartFormat="8">
  <location ref="A13:B1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1">
    <format dxfId="36">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9EF0B-5318-4483-ADA8-2B4778A08BF0}" name="PivotTable12" cacheId="7" applyNumberFormats="0" applyBorderFormats="0" applyFontFormats="0" applyPatternFormats="0" applyAlignmentFormats="0" applyWidthHeightFormats="1" dataCaption="Values" tag="106083bd-b728-4903-8a5a-3b0e6aa44805" updatedVersion="8" minRefreshableVersion="3" useAutoFormatting="1" itemPrintTitles="1" createdVersion="5" indent="0" outline="1" outlineData="1" multipleFieldFilters="0" chartFormat="7">
  <location ref="A4:C9"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formats count="2">
    <format dxfId="38">
      <pivotArea outline="0" collapsedLevelsAreSubtotals="1" fieldPosition="0"/>
    </format>
    <format dxfId="37">
      <pivotArea collapsedLevelsAreSubtotals="1" fieldPosition="0">
        <references count="2">
          <reference field="4294967294" count="1" selected="0">
            <x v="0"/>
          </reference>
          <reference field="0" count="0"/>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25E7C-2288-4C74-924E-A930A29B0AA2}" name="PivotTable7" cacheId="6" applyNumberFormats="0" applyBorderFormats="0" applyFontFormats="0" applyPatternFormats="0" applyAlignmentFormats="0" applyWidthHeightFormats="1" dataCaption="Values" tag="c6baa536-722a-43d3-99fd-2127af63d730" updatedVersion="8" minRefreshableVersion="3" useAutoFormatting="1" itemPrintTitles="1" createdVersion="5" indent="0" outline="1" outlineData="1" multipleFieldFilters="0" chartFormat="16">
  <location ref="D17:E36" firstHeaderRow="1" firstDataRow="1" firstDataCol="1"/>
  <pivotFields count="3">
    <pivotField axis="axisRow"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fld="2" subtotal="count" baseField="0" baseItem="0"/>
  </dataFields>
  <formats count="5">
    <format dxfId="43">
      <pivotArea collapsedLevelsAreSubtotals="1" fieldPosition="0">
        <references count="2">
          <reference field="0" count="1" selected="0">
            <x v="0"/>
          </reference>
          <reference field="1" count="0"/>
        </references>
      </pivotArea>
    </format>
    <format dxfId="42">
      <pivotArea collapsedLevelsAreSubtotals="1" fieldPosition="0">
        <references count="1">
          <reference field="0" count="1">
            <x v="1"/>
          </reference>
        </references>
      </pivotArea>
    </format>
    <format dxfId="41">
      <pivotArea collapsedLevelsAreSubtotals="1" fieldPosition="0">
        <references count="2">
          <reference field="0" count="1" selected="0">
            <x v="1"/>
          </reference>
          <reference field="1" count="0"/>
        </references>
      </pivotArea>
    </format>
    <format dxfId="40">
      <pivotArea collapsedLevelsAreSubtotals="1" fieldPosition="0">
        <references count="1">
          <reference field="0" count="1">
            <x v="2"/>
          </reference>
        </references>
      </pivotArea>
    </format>
    <format dxfId="39">
      <pivotArea collapsedLevelsAreSubtotals="1" fieldPosition="0">
        <references count="2">
          <reference field="0" count="1" selected="0">
            <x v="2"/>
          </reference>
          <reference field="1" count="0"/>
        </references>
      </pivotArea>
    </format>
  </formats>
  <chartFormats count="16">
    <chartFormat chart="15" format="32" series="1">
      <pivotArea type="data" outline="0" fieldPosition="0">
        <references count="1">
          <reference field="4294967294" count="1" selected="0">
            <x v="0"/>
          </reference>
        </references>
      </pivotArea>
    </chartFormat>
    <chartFormat chart="15" format="33">
      <pivotArea type="data" outline="0" fieldPosition="0">
        <references count="3">
          <reference field="4294967294" count="1" selected="0">
            <x v="0"/>
          </reference>
          <reference field="0" count="1" selected="0">
            <x v="0"/>
          </reference>
          <reference field="1" count="1" selected="0">
            <x v="0"/>
          </reference>
        </references>
      </pivotArea>
    </chartFormat>
    <chartFormat chart="15" format="34">
      <pivotArea type="data" outline="0" fieldPosition="0">
        <references count="3">
          <reference field="4294967294" count="1" selected="0">
            <x v="0"/>
          </reference>
          <reference field="0" count="1" selected="0">
            <x v="0"/>
          </reference>
          <reference field="1" count="1" selected="0">
            <x v="1"/>
          </reference>
        </references>
      </pivotArea>
    </chartFormat>
    <chartFormat chart="15" format="35">
      <pivotArea type="data" outline="0" fieldPosition="0">
        <references count="3">
          <reference field="4294967294" count="1" selected="0">
            <x v="0"/>
          </reference>
          <reference field="0" count="1" selected="0">
            <x v="0"/>
          </reference>
          <reference field="1" count="1" selected="0">
            <x v="2"/>
          </reference>
        </references>
      </pivotArea>
    </chartFormat>
    <chartFormat chart="15" format="36">
      <pivotArea type="data" outline="0" fieldPosition="0">
        <references count="3">
          <reference field="4294967294" count="1" selected="0">
            <x v="0"/>
          </reference>
          <reference field="0" count="1" selected="0">
            <x v="0"/>
          </reference>
          <reference field="1" count="1" selected="0">
            <x v="3"/>
          </reference>
        </references>
      </pivotArea>
    </chartFormat>
    <chartFormat chart="15" format="37">
      <pivotArea type="data" outline="0" fieldPosition="0">
        <references count="3">
          <reference field="4294967294" count="1" selected="0">
            <x v="0"/>
          </reference>
          <reference field="0" count="1" selected="0">
            <x v="0"/>
          </reference>
          <reference field="1" count="1" selected="0">
            <x v="4"/>
          </reference>
        </references>
      </pivotArea>
    </chartFormat>
    <chartFormat chart="15" format="38">
      <pivotArea type="data" outline="0" fieldPosition="0">
        <references count="3">
          <reference field="4294967294" count="1" selected="0">
            <x v="0"/>
          </reference>
          <reference field="0" count="1" selected="0">
            <x v="1"/>
          </reference>
          <reference field="1" count="1" selected="0">
            <x v="0"/>
          </reference>
        </references>
      </pivotArea>
    </chartFormat>
    <chartFormat chart="15" format="39">
      <pivotArea type="data" outline="0" fieldPosition="0">
        <references count="3">
          <reference field="4294967294" count="1" selected="0">
            <x v="0"/>
          </reference>
          <reference field="0" count="1" selected="0">
            <x v="1"/>
          </reference>
          <reference field="1" count="1" selected="0">
            <x v="1"/>
          </reference>
        </references>
      </pivotArea>
    </chartFormat>
    <chartFormat chart="15" format="40">
      <pivotArea type="data" outline="0" fieldPosition="0">
        <references count="3">
          <reference field="4294967294" count="1" selected="0">
            <x v="0"/>
          </reference>
          <reference field="0" count="1" selected="0">
            <x v="1"/>
          </reference>
          <reference field="1" count="1" selected="0">
            <x v="2"/>
          </reference>
        </references>
      </pivotArea>
    </chartFormat>
    <chartFormat chart="15" format="41">
      <pivotArea type="data" outline="0" fieldPosition="0">
        <references count="3">
          <reference field="4294967294" count="1" selected="0">
            <x v="0"/>
          </reference>
          <reference field="0" count="1" selected="0">
            <x v="1"/>
          </reference>
          <reference field="1" count="1" selected="0">
            <x v="3"/>
          </reference>
        </references>
      </pivotArea>
    </chartFormat>
    <chartFormat chart="15" format="42">
      <pivotArea type="data" outline="0" fieldPosition="0">
        <references count="3">
          <reference field="4294967294" count="1" selected="0">
            <x v="0"/>
          </reference>
          <reference field="0" count="1" selected="0">
            <x v="1"/>
          </reference>
          <reference field="1" count="1" selected="0">
            <x v="4"/>
          </reference>
        </references>
      </pivotArea>
    </chartFormat>
    <chartFormat chart="15" format="43">
      <pivotArea type="data" outline="0" fieldPosition="0">
        <references count="3">
          <reference field="4294967294" count="1" selected="0">
            <x v="0"/>
          </reference>
          <reference field="0" count="1" selected="0">
            <x v="2"/>
          </reference>
          <reference field="1" count="1" selected="0">
            <x v="0"/>
          </reference>
        </references>
      </pivotArea>
    </chartFormat>
    <chartFormat chart="15" format="44">
      <pivotArea type="data" outline="0" fieldPosition="0">
        <references count="3">
          <reference field="4294967294" count="1" selected="0">
            <x v="0"/>
          </reference>
          <reference field="0" count="1" selected="0">
            <x v="2"/>
          </reference>
          <reference field="1" count="1" selected="0">
            <x v="1"/>
          </reference>
        </references>
      </pivotArea>
    </chartFormat>
    <chartFormat chart="15" format="45">
      <pivotArea type="data" outline="0" fieldPosition="0">
        <references count="3">
          <reference field="4294967294" count="1" selected="0">
            <x v="0"/>
          </reference>
          <reference field="0" count="1" selected="0">
            <x v="2"/>
          </reference>
          <reference field="1" count="1" selected="0">
            <x v="2"/>
          </reference>
        </references>
      </pivotArea>
    </chartFormat>
    <chartFormat chart="15" format="46">
      <pivotArea type="data" outline="0" fieldPosition="0">
        <references count="3">
          <reference field="4294967294" count="1" selected="0">
            <x v="0"/>
          </reference>
          <reference field="0" count="1" selected="0">
            <x v="2"/>
          </reference>
          <reference field="1" count="1" selected="0">
            <x v="3"/>
          </reference>
        </references>
      </pivotArea>
    </chartFormat>
    <chartFormat chart="15" format="47">
      <pivotArea type="data" outline="0" fieldPosition="0">
        <references count="3">
          <reference field="4294967294" count="1" selected="0">
            <x v="0"/>
          </reference>
          <reference field="0" count="1" selected="0">
            <x v="2"/>
          </reference>
          <reference field="1" count="1" selected="0">
            <x v="4"/>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3" filterVal="3"/>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FCF14F-033C-480F-A213-E4FEFED28E00}" name="PivotTable19" cacheId="9" applyNumberFormats="0" applyBorderFormats="0" applyFontFormats="0" applyPatternFormats="0" applyAlignmentFormats="0" applyWidthHeightFormats="1" dataCaption="Values" tag="8535e96d-bc56-4593-8f5d-01db4eb75424" updatedVersion="8" minRefreshableVersion="3" useAutoFormatting="1" subtotalHiddenItems="1" itemPrintTitles="1" createdVersion="5" indent="0" outline="1" outlineData="1" multipleFieldFilters="0" chartFormat="12">
  <location ref="G14:I2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14">
    <i>
      <x/>
    </i>
    <i r="1">
      <x/>
    </i>
    <i r="1">
      <x v="1"/>
    </i>
    <i r="1">
      <x v="2"/>
    </i>
    <i r="1">
      <x v="3"/>
    </i>
    <i>
      <x v="1"/>
    </i>
    <i r="1">
      <x/>
    </i>
    <i r="1">
      <x v="1"/>
    </i>
    <i r="1">
      <x v="2"/>
    </i>
    <i r="1">
      <x v="3"/>
    </i>
    <i>
      <x v="2"/>
    </i>
    <i r="1">
      <x/>
    </i>
    <i r="1">
      <x v="1"/>
    </i>
    <i t="grand">
      <x/>
    </i>
  </rowItems>
  <colFields count="1">
    <field x="-2"/>
  </colFields>
  <colItems count="2">
    <i>
      <x/>
    </i>
    <i i="1">
      <x v="1"/>
    </i>
  </colItems>
  <dataFields count="2">
    <dataField fld="0" subtotal="count" baseField="0" baseItem="0"/>
    <dataField fld="1" subtotal="count" baseField="0" baseItem="0"/>
  </dataFields>
  <formats count="6">
    <format dxfId="49">
      <pivotArea collapsedLevelsAreSubtotals="1" fieldPosition="0">
        <references count="3">
          <reference field="4294967294" count="1" selected="0">
            <x v="1"/>
          </reference>
          <reference field="2" count="1" selected="0">
            <x v="0"/>
          </reference>
          <reference field="3" count="3">
            <x v="1"/>
            <x v="2"/>
            <x v="3"/>
          </reference>
        </references>
      </pivotArea>
    </format>
    <format dxfId="48">
      <pivotArea collapsedLevelsAreSubtotals="1" fieldPosition="0">
        <references count="2">
          <reference field="4294967294" count="1" selected="0">
            <x v="1"/>
          </reference>
          <reference field="2" count="1">
            <x v="1"/>
          </reference>
        </references>
      </pivotArea>
    </format>
    <format dxfId="47">
      <pivotArea collapsedLevelsAreSubtotals="1" fieldPosition="0">
        <references count="3">
          <reference field="4294967294" count="1" selected="0">
            <x v="1"/>
          </reference>
          <reference field="2" count="1" selected="0">
            <x v="1"/>
          </reference>
          <reference field="3" count="0"/>
        </references>
      </pivotArea>
    </format>
    <format dxfId="46">
      <pivotArea collapsedLevelsAreSubtotals="1" fieldPosition="0">
        <references count="2">
          <reference field="4294967294" count="1" selected="0">
            <x v="1"/>
          </reference>
          <reference field="2" count="1">
            <x v="2"/>
          </reference>
        </references>
      </pivotArea>
    </format>
    <format dxfId="45">
      <pivotArea collapsedLevelsAreSubtotals="1" fieldPosition="0">
        <references count="3">
          <reference field="4294967294" count="1" selected="0">
            <x v="1"/>
          </reference>
          <reference field="2" count="1" selected="0">
            <x v="2"/>
          </reference>
          <reference field="3" count="2">
            <x v="0"/>
            <x v="1"/>
          </reference>
        </references>
      </pivotArea>
    </format>
    <format dxfId="44">
      <pivotArea field="2" grandRow="1" outline="0" collapsedLevelsAreSubtotals="1" axis="axisRow" fieldPosition="0">
        <references count="1">
          <reference field="4294967294" count="1" selected="0">
            <x v="1"/>
          </reference>
        </references>
      </pivotArea>
    </format>
  </formats>
  <chartFormats count="1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3">
          <reference field="4294967294" count="1" selected="0">
            <x v="1"/>
          </reference>
          <reference field="2" count="1" selected="0">
            <x v="2"/>
          </reference>
          <reference field="3" count="1" selected="0">
            <x v="1"/>
          </reference>
        </references>
      </pivotArea>
    </chartFormat>
    <chartFormat chart="7" format="7">
      <pivotArea type="data" outline="0" fieldPosition="0">
        <references count="3">
          <reference field="4294967294" count="1" selected="0">
            <x v="1"/>
          </reference>
          <reference field="2" count="1" selected="0">
            <x v="2"/>
          </reference>
          <reference field="3" count="1" selected="0">
            <x v="0"/>
          </reference>
        </references>
      </pivotArea>
    </chartFormat>
    <chartFormat chart="7" format="8">
      <pivotArea type="data" outline="0" fieldPosition="0">
        <references count="3">
          <reference field="4294967294" count="1" selected="0">
            <x v="1"/>
          </reference>
          <reference field="2" count="1" selected="0">
            <x v="1"/>
          </reference>
          <reference field="3" count="1" selected="0">
            <x v="3"/>
          </reference>
        </references>
      </pivotArea>
    </chartFormat>
    <chartFormat chart="7" format="9">
      <pivotArea type="data" outline="0" fieldPosition="0">
        <references count="3">
          <reference field="4294967294" count="1" selected="0">
            <x v="1"/>
          </reference>
          <reference field="2" count="1" selected="0">
            <x v="1"/>
          </reference>
          <reference field="3" count="1" selected="0">
            <x v="2"/>
          </reference>
        </references>
      </pivotArea>
    </chartFormat>
    <chartFormat chart="7" format="10">
      <pivotArea type="data" outline="0" fieldPosition="0">
        <references count="3">
          <reference field="4294967294" count="1" selected="0">
            <x v="1"/>
          </reference>
          <reference field="2" count="1" selected="0">
            <x v="1"/>
          </reference>
          <reference field="3" count="1" selected="0">
            <x v="1"/>
          </reference>
        </references>
      </pivotArea>
    </chartFormat>
    <chartFormat chart="7" format="11">
      <pivotArea type="data" outline="0" fieldPosition="0">
        <references count="3">
          <reference field="4294967294" count="1" selected="0">
            <x v="1"/>
          </reference>
          <reference field="2" count="1" selected="0">
            <x v="1"/>
          </reference>
          <reference field="3" count="1" selected="0">
            <x v="0"/>
          </reference>
        </references>
      </pivotArea>
    </chartFormat>
    <chartFormat chart="7" format="12">
      <pivotArea type="data" outline="0" fieldPosition="0">
        <references count="3">
          <reference field="4294967294" count="1" selected="0">
            <x v="1"/>
          </reference>
          <reference field="2" count="1" selected="0">
            <x v="0"/>
          </reference>
          <reference field="3" count="1" selected="0">
            <x v="3"/>
          </reference>
        </references>
      </pivotArea>
    </chartFormat>
    <chartFormat chart="7" format="13">
      <pivotArea type="data" outline="0" fieldPosition="0">
        <references count="3">
          <reference field="4294967294" count="1" selected="0">
            <x v="1"/>
          </reference>
          <reference field="2" count="1" selected="0">
            <x v="0"/>
          </reference>
          <reference field="3" count="1" selected="0">
            <x v="2"/>
          </reference>
        </references>
      </pivotArea>
    </chartFormat>
    <chartFormat chart="7" format="14">
      <pivotArea type="data" outline="0" fieldPosition="0">
        <references count="3">
          <reference field="4294967294" count="1" selected="0">
            <x v="1"/>
          </reference>
          <reference field="2" count="1" selected="0">
            <x v="0"/>
          </reference>
          <reference field="3"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alesperson].&amp;[Al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4A3C47-C225-47C5-8B84-02BA52249D19}" name="PivotTable20" cacheId="0" applyNumberFormats="0" applyBorderFormats="0" applyFontFormats="0" applyPatternFormats="0" applyAlignmentFormats="0" applyWidthHeightFormats="1" dataCaption="Values" tag="7622b398-fa9f-4af7-8761-9fe4bcc64a9d" updatedVersion="8" minRefreshableVersion="3" useAutoFormatting="1" itemPrintTitles="1" createdVersion="5"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C41E1D-6094-46D2-9C3C-EA22FEAEB39C}" name="PivotTable10" cacheId="4" applyNumberFormats="0" applyBorderFormats="0" applyFontFormats="0" applyPatternFormats="0" applyAlignmentFormats="0" applyWidthHeightFormats="1" dataCaption="Values" tag="0e5c9b10-6b31-4eb7-8405-a67144095e02" updatedVersion="8" minRefreshableVersion="3" useAutoFormatting="1" itemPrintTitles="1" createdVersion="5" indent="0" outline="1" outlineData="1" multipleFieldFilters="0" chartFormat="5">
  <location ref="D1:E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44"/>
  </dataFields>
  <formats count="1">
    <format dxfId="5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7444D0-D788-4ECB-9D03-A85E808ECA56}" name="PivotTable3" cacheId="5" applyNumberFormats="0" applyBorderFormats="0" applyFontFormats="0" applyPatternFormats="0" applyAlignmentFormats="0" applyWidthHeightFormats="1" dataCaption="Values" tag="0bc49ef3-195a-4cd8-81f4-8e5aa307ea81" updatedVersion="8" minRefreshableVersion="3" useAutoFormatting="1" itemPrintTitles="1" createdVersion="5" indent="0" outline="1" outlineData="1" multipleFieldFilters="0">
  <location ref="G7:G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701B35-516C-4774-95D3-B0E9BC51B791}" name="PivotTable22" cacheId="10" applyNumberFormats="0" applyBorderFormats="0" applyFontFormats="0" applyPatternFormats="0" applyAlignmentFormats="0" applyWidthHeightFormats="1" dataCaption="Values" tag="ebd6981a-640a-4688-9edd-ff1dfb51b59e" updatedVersion="8" minRefreshableVersion="3" useAutoFormatting="1" itemPrintTitles="1" createdVersion="5"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44"/>
  </dataFields>
  <formats count="1">
    <format dxfId="51">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A0FDCD-44BB-4928-B327-7BC31D3AE242}" name="PivotTable9" cacheId="8" applyNumberFormats="0" applyBorderFormats="0" applyFontFormats="0" applyPatternFormats="0" applyAlignmentFormats="0" applyWidthHeightFormats="1" dataCaption="Values" tag="0650f843-4fad-409b-bd99-8bd4d86bda56" updatedVersion="8" minRefreshableVersion="5" useAutoFormatting="1" subtotalHiddenItems="1" itemPrintTitles="1" createdVersion="5" indent="0" outline="1" outlineData="1" multipleFieldFilters="0" chartFormat="3">
  <location ref="D6:E14" firstHeaderRow="1" firstDataRow="1" firstDataCol="1"/>
  <pivotFields count="2">
    <pivotField dataField="1" subtotalTop="0" showAll="0" defaultSubtotal="0"/>
    <pivotField axis="axisRow" allDrilled="1" subtotalTop="0" showAll="0"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formats count="1">
    <format dxfId="52">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017471-FA09-4570-8B2A-746106DC0A57}" sourceName="[Sales_data].[Region]">
  <pivotTables>
    <pivotTable tabId="4" name="PivotTable22"/>
  </pivotTables>
  <data>
    <olap pivotCacheId="1863247089">
      <levels count="2">
        <level uniqueName="[Sales_data].[Region].[(All)]" sourceCaption="(All)" count="0"/>
        <level uniqueName="[Sales_data].[Region].[Region]" sourceCaption="Region" count="5">
          <ranges>
            <range startItem="0">
              <i n="[Sales_data].[Region].&amp;[Central]" c="Central"/>
              <i n="[Sales_data].[Region].&amp;[East]" c="East"/>
              <i n="[Sales_data].[Region].&amp;[North]" c="North"/>
              <i n="[Sales_data].[Region].&amp;[South]" c="South"/>
              <i n="[Sales_data].[Region].&amp;[West]" c="West"/>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6A6F20-D481-4A0D-B229-85425ECA3727}"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56B09-56A6-4911-8390-8FE09DB969B9}" name="Table2" displayName="Table2" ref="A3:Y1503" totalsRowShown="0">
  <autoFilter ref="A3:Y1503" xr:uid="{E1656B09-56A6-4911-8390-8FE09DB969B9}"/>
  <tableColumns count="25">
    <tableColumn id="1" xr3:uid="{C66ECD39-EF42-4DB0-8614-1CC4E2BC9374}" name="Date" dataDxfId="55"/>
    <tableColumn id="2" xr3:uid="{F408ED5D-737B-48C1-B1A8-34BCA07F0155}" name="Region"/>
    <tableColumn id="3" xr3:uid="{CA4E4FFD-5ADC-4F0A-AF5B-C1F2A0508D25}" name="Product"/>
    <tableColumn id="4" xr3:uid="{8335C69A-A10D-4F21-AEA4-B7D04C1CA454}" name="Quantity"/>
    <tableColumn id="5" xr3:uid="{1C67479A-B517-44CB-84AB-9069DE0DC721}" name="UnitPrice"/>
    <tableColumn id="6" xr3:uid="{7B7F9DD6-C0B9-4F93-9418-130A64ACBD5E}" name="UnitCost (Assummed)"/>
    <tableColumn id="7" xr3:uid="{9F5552F7-E5F8-48C0-A521-BDC209FB37BF}" name="StoreLocation"/>
    <tableColumn id="8" xr3:uid="{C4AC92B6-04C8-4C2F-8338-0C38AC5E0DB4}" name="CustomerType"/>
    <tableColumn id="9" xr3:uid="{D2F025D7-E21E-455F-8D12-D4AF6574E356}" name="Discount"/>
    <tableColumn id="10" xr3:uid="{EB4E9901-9E47-4B61-A3A9-C35B0376D34E}" name="Salesperson"/>
    <tableColumn id="11" xr3:uid="{28FA8BFC-9B5A-4651-89D3-1D0CD4F507B1}" name="TotalPrice "/>
    <tableColumn id="12" xr3:uid="{2740CB39-41F6-44C7-8C0A-AE3CCE7FF9C3}" name=" Sales"/>
    <tableColumn id="13" xr3:uid="{9E58AC31-6CFE-4387-AEA7-D2CA7DA80FBD}" name="COGs"/>
    <tableColumn id="14" xr3:uid="{BC785F94-7403-4163-93A6-3E08225CFB47}" name="Profit"/>
    <tableColumn id="15" xr3:uid="{E0CDFF0E-FF0F-462F-B2C0-A0D0DFF3F87E}" name="DicountCost"/>
    <tableColumn id="16" xr3:uid="{616F45EB-DBB2-4157-B288-3A4C23750349}" name="PaymentMethod"/>
    <tableColumn id="17" xr3:uid="{B7BDD508-9698-4B88-B019-DFAC3AEFD736}" name="Promotion"/>
    <tableColumn id="18" xr3:uid="{F1EDF5E5-F0E3-40A2-A860-5E037708396A}" name="Returned"/>
    <tableColumn id="19" xr3:uid="{F51BDAF9-B646-4CD5-9BA7-8B2A0CE6E13C}" name="OrderID"/>
    <tableColumn id="20" xr3:uid="{80708002-A4D2-4C40-8F13-C5FAF7AF0085}" name="CustomerName"/>
    <tableColumn id="21" xr3:uid="{FD39E429-4F4B-496D-AECE-9B539B6FDD80}" name="ShippingCost"/>
    <tableColumn id="22" xr3:uid="{4A05D9AF-E854-4712-AA45-A49B47AF8060}" name="OrderDate" dataDxfId="54"/>
    <tableColumn id="23" xr3:uid="{976BB6B0-474C-43AD-B8C1-A87B2EE70E7A}" name="DeliveryDate" dataDxfId="53"/>
    <tableColumn id="24" xr3:uid="{A714102F-3BBE-460F-ACFF-1BE0CE18FF9B}" name="OrderLeadTime"/>
    <tableColumn id="25" xr3:uid="{E43A2D2B-1337-4C55-A291-FD4AB3381521}" name="Region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61A4D-1B8D-4EC8-9E0F-E077E249EDCE}" name="Sales_data" displayName="Sales_data" ref="A1:Y1502" totalsRowCount="1" headerRowDxfId="32" headerRowBorderDxfId="31">
  <autoFilter ref="A1:Y1501" xr:uid="{4D661A4D-1B8D-4EC8-9E0F-E077E249EDC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sortState xmlns:xlrd2="http://schemas.microsoft.com/office/spreadsheetml/2017/richdata2" ref="A2:Y1501">
    <sortCondition ref="A2:A1501"/>
  </sortState>
  <tableColumns count="25">
    <tableColumn id="1" xr3:uid="{CEEEB9CD-1381-459A-B30E-A1120E205D83}" name="Date" dataDxfId="30" totalsRowDxfId="29"/>
    <tableColumn id="2" xr3:uid="{075B1BAE-35C6-4A3F-9481-4D92082501E2}" name="Region"/>
    <tableColumn id="3" xr3:uid="{B69F9281-1991-45B1-BFBE-46F1D9B471D9}" name="Product"/>
    <tableColumn id="4" xr3:uid="{E92B0FD5-C139-44A3-9C8D-65B04C66E43F}" name="Quantity"/>
    <tableColumn id="5" xr3:uid="{853396B2-9BC0-4070-B051-AB28B21A81C0}" name="UnitPrice" totalsRowFunction="sum" dataDxfId="28" totalsRowDxfId="27" dataCellStyle="Currency"/>
    <tableColumn id="6" xr3:uid="{DF9F4B47-CBE4-4656-B217-ECE703CD3B42}" name="UnitCost (Assummed)" totalsRowFunction="sum" dataDxfId="26" totalsRowDxfId="25" dataCellStyle="Currency">
      <calculatedColumnFormula>Sales_data[[#This Row],[UnitPrice]]*(1-0.35)</calculatedColumnFormula>
    </tableColumn>
    <tableColumn id="7" xr3:uid="{B0CE38CD-6906-4841-B062-FD636E5B0020}" name="StoreLocation"/>
    <tableColumn id="8" xr3:uid="{FCA76A6A-6A4E-4ED9-8DCE-8E93626A36AA}" name="CustomerType"/>
    <tableColumn id="9" xr3:uid="{FD85633C-8F7F-4604-91CA-4D3A4A02F5DE}" name="Discount" dataDxfId="24" totalsRowDxfId="23" dataCellStyle="Percent"/>
    <tableColumn id="10" xr3:uid="{CD1DBFAC-82C2-428E-8A80-6810E153852E}" name="Salesperson"/>
    <tableColumn id="11" xr3:uid="{B325C6D3-87AB-4FC6-953E-CDDFC785E5DF}" name="TotalPrice " totalsRowFunction="sum" dataDxfId="22" totalsRowDxfId="21" dataCellStyle="Currency">
      <calculatedColumnFormula>Sales_data[[#This Row],[Quantity]]*Sales_data[[#This Row],[UnitPrice]]</calculatedColumnFormula>
    </tableColumn>
    <tableColumn id="12" xr3:uid="{A48B5397-FE9A-4A19-83B8-4F33C971B8E1}" name=" Sales" dataDxfId="20" totalsRowDxfId="19" dataCellStyle="Currency">
      <calculatedColumnFormula>Sales_data[[#This Row],[TotalPrice ]]*(1-Sales_data[[#This Row],[Discount]])</calculatedColumnFormula>
    </tableColumn>
    <tableColumn id="13" xr3:uid="{D4219170-FEB1-4226-8648-C9D2240F2173}" name="COGs" dataDxfId="18" totalsRowDxfId="17" dataCellStyle="Currency">
      <calculatedColumnFormula>Sales_data[[#This Row],[Quantity]]*Sales_data[[#This Row],[UnitCost (Assummed)]]</calculatedColumnFormula>
    </tableColumn>
    <tableColumn id="14" xr3:uid="{0F8439B6-6AC6-4622-9C72-6928DFB19F15}" name="Profit" dataDxfId="16" totalsRowDxfId="15" dataCellStyle="Currency">
      <calculatedColumnFormula>Sales_data[[#This Row],[ Sales]]-Sales_data[[#This Row],[COGs]]</calculatedColumnFormula>
    </tableColumn>
    <tableColumn id="16" xr3:uid="{B0898567-AA6E-4A18-B3BF-53ACFE1AC996}" name="DicountCost" dataDxfId="14" totalsRowDxfId="13" dataCellStyle="Percent">
      <calculatedColumnFormula>Sales_data[[#This Row],[TotalPrice ]]-Sales_data[[#This Row],[ Sales]]</calculatedColumnFormula>
    </tableColumn>
    <tableColumn id="17" xr3:uid="{0758CE50-24B7-4DC1-BBC0-C10D3A4EEDC0}" name="PaymentMethod"/>
    <tableColumn id="18" xr3:uid="{2473B56B-0815-431C-A840-AA929E874F45}" name="Promotion"/>
    <tableColumn id="19" xr3:uid="{BD99252B-3794-49B5-BE74-24BB6C917C2B}" name="Returned"/>
    <tableColumn id="20" xr3:uid="{7244AE1C-3470-48F6-804F-9243D2C389CA}" name="OrderID"/>
    <tableColumn id="21" xr3:uid="{333E97F3-1DAE-4433-9D47-9F637355B84B}" name="CustomerName"/>
    <tableColumn id="22" xr3:uid="{8BE81EC2-8AC6-4E29-B9FD-981EBA59CA56}" name="ShippingCost" dataDxfId="12" totalsRowDxfId="11" dataCellStyle="Currency"/>
    <tableColumn id="23" xr3:uid="{EE9BCC59-202C-4407-94C3-7E4D86BF5175}" name="OrderDate" dataDxfId="10" totalsRowDxfId="9"/>
    <tableColumn id="24" xr3:uid="{5AC07F99-8AFA-4C1A-B908-84486D785315}" name="DeliveryDate" dataDxfId="8" totalsRowDxfId="7"/>
    <tableColumn id="25" xr3:uid="{7A4BBB71-E2BE-4287-A315-E00F0FB39F62}" name="OrderLeadTime" dataDxfId="6" totalsRowDxfId="5">
      <calculatedColumnFormula>DATEDIF( V2,W2,"d")</calculatedColumnFormula>
    </tableColumn>
    <tableColumn id="26" xr3:uid="{603619F6-E041-4BA0-837D-3CD79FE90BF7}" name="RegionManager"/>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E83F4D-5293-4CD7-A156-33619585F125}" name="Table3" displayName="Table3" ref="A1:F913" totalsRowShown="0" headerRowDxfId="4">
  <autoFilter ref="A1:F913" xr:uid="{22E83F4D-5293-4CD7-A156-33619585F125}"/>
  <sortState xmlns:xlrd2="http://schemas.microsoft.com/office/spreadsheetml/2017/richdata2" ref="A2:E913">
    <sortCondition ref="C1:C913"/>
  </sortState>
  <tableColumns count="6">
    <tableColumn id="1" xr3:uid="{CB23412C-0E74-4F24-B3C0-F0DB79067216}" name="DateKey" dataDxfId="3"/>
    <tableColumn id="2" xr3:uid="{7A6F67A8-8BF3-44F3-A782-3DAEF6CB2F29}" name="MonthName">
      <calculatedColumnFormula>TEXT(A2,"mmm")</calculatedColumnFormula>
    </tableColumn>
    <tableColumn id="3" xr3:uid="{88A06D34-3ED9-413E-844E-EF8278B00B8E}" name="MonthNumber">
      <calculatedColumnFormula>MONTH(A2)</calculatedColumnFormula>
    </tableColumn>
    <tableColumn id="4" xr3:uid="{76A7DD17-F108-497E-953F-897F2A01F1A5}" name="Year">
      <calculatedColumnFormula>YEAR(A2)</calculatedColumnFormula>
    </tableColumn>
    <tableColumn id="5" xr3:uid="{FC538871-A663-456A-B4DB-85070517AD43}" name="Day" dataDxfId="2">
      <calculatedColumnFormula>TEXT(Table3[[#This Row],[DateKey]],"ddd")</calculatedColumnFormula>
    </tableColumn>
    <tableColumn id="6" xr3:uid="{EC1326D6-6F79-422A-8381-AB76D4B451B2}" name="Quarter" dataDxfId="1">
      <calculatedColumnFormula>"Q"&amp;ROUNDUP(MONTH(Table3[[#This Row],[DateKey]])/3,0)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EDC1697-C3E6-4980-BD7D-E9630F53D706}" sourceName="[Sales_data].[Date]">
  <pivotTables>
    <pivotTable tabId="4" name="PivotTable9"/>
  </pivotTables>
  <state minimalRefreshVersion="6" lastRefreshVersion="6" pivotCacheId="155254554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847D35F-D5B8-48DA-9446-04A1B6DBF7EF}" cache="Timeline_Date" caption="Date" showHeader="0" showSelectionLabel="0" showTimeLevel="0" showHorizontalScrollbar="0" level="0" selectionLevel="1" scrollPosition="2023-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46BC-7723-4546-B4CD-1D8FEF267716}">
  <dimension ref="A1:Y1503"/>
  <sheetViews>
    <sheetView workbookViewId="0">
      <selection activeCell="A3" sqref="A3:Y1503"/>
    </sheetView>
  </sheetViews>
  <sheetFormatPr defaultRowHeight="14.4" x14ac:dyDescent="0.3"/>
  <cols>
    <col min="1" max="1" width="10.5546875" bestFit="1" customWidth="1"/>
    <col min="2" max="2" width="9" bestFit="1" customWidth="1"/>
    <col min="3" max="3" width="9.88671875" bestFit="1" customWidth="1"/>
    <col min="4" max="4" width="10.5546875" bestFit="1" customWidth="1"/>
    <col min="5" max="5" width="10.88671875" bestFit="1" customWidth="1"/>
    <col min="6" max="6" width="21.77734375" bestFit="1" customWidth="1"/>
    <col min="7" max="7" width="14.88671875" bestFit="1" customWidth="1"/>
    <col min="8" max="8" width="15.5546875" bestFit="1" customWidth="1"/>
    <col min="9" max="9" width="10.5546875" bestFit="1" customWidth="1"/>
    <col min="10" max="10" width="13.21875" bestFit="1" customWidth="1"/>
    <col min="11" max="11" width="12" bestFit="1" customWidth="1"/>
    <col min="12" max="14" width="9" bestFit="1" customWidth="1"/>
    <col min="15" max="15" width="13.44140625" bestFit="1" customWidth="1"/>
    <col min="16" max="16" width="17.6640625" bestFit="1" customWidth="1"/>
    <col min="17" max="17" width="12.21875" bestFit="1" customWidth="1"/>
    <col min="18" max="18" width="11" bestFit="1" customWidth="1"/>
    <col min="19" max="19" width="10.33203125" bestFit="1" customWidth="1"/>
    <col min="20" max="20" width="16.44140625" bestFit="1" customWidth="1"/>
    <col min="21" max="21" width="14.21875" bestFit="1" customWidth="1"/>
    <col min="22" max="22" width="11.88671875" bestFit="1" customWidth="1"/>
    <col min="23" max="23" width="13.88671875" bestFit="1" customWidth="1"/>
    <col min="24" max="24" width="16.21875" bestFit="1" customWidth="1"/>
    <col min="25" max="25" width="16.6640625" bestFit="1" customWidth="1"/>
  </cols>
  <sheetData>
    <row r="1" spans="1:25" x14ac:dyDescent="0.3">
      <c r="A1" s="19" t="s">
        <v>2936</v>
      </c>
    </row>
    <row r="3" spans="1:25" x14ac:dyDescent="0.3">
      <c r="A3" t="s">
        <v>0</v>
      </c>
      <c r="B3" t="s">
        <v>1</v>
      </c>
      <c r="C3" t="s">
        <v>2</v>
      </c>
      <c r="D3" t="s">
        <v>3</v>
      </c>
      <c r="E3" t="s">
        <v>4</v>
      </c>
      <c r="F3" t="s">
        <v>2926</v>
      </c>
      <c r="G3" t="s">
        <v>5</v>
      </c>
      <c r="H3" t="s">
        <v>6</v>
      </c>
      <c r="I3" t="s">
        <v>7</v>
      </c>
      <c r="J3" t="s">
        <v>8</v>
      </c>
      <c r="K3" t="s">
        <v>2927</v>
      </c>
      <c r="L3" t="s">
        <v>2933</v>
      </c>
      <c r="M3" t="s">
        <v>2928</v>
      </c>
      <c r="N3" t="s">
        <v>2929</v>
      </c>
      <c r="O3" t="s">
        <v>2932</v>
      </c>
      <c r="P3" t="s">
        <v>9</v>
      </c>
      <c r="Q3" t="s">
        <v>10</v>
      </c>
      <c r="R3" t="s">
        <v>11</v>
      </c>
      <c r="S3" t="s">
        <v>12</v>
      </c>
      <c r="T3" t="s">
        <v>13</v>
      </c>
      <c r="U3" t="s">
        <v>14</v>
      </c>
      <c r="V3" t="s">
        <v>15</v>
      </c>
      <c r="W3" t="s">
        <v>16</v>
      </c>
      <c r="X3" t="s">
        <v>2931</v>
      </c>
      <c r="Y3" t="s">
        <v>17</v>
      </c>
    </row>
    <row r="4" spans="1:25" x14ac:dyDescent="0.3">
      <c r="A4" s="18">
        <v>45714</v>
      </c>
      <c r="B4" t="s">
        <v>44</v>
      </c>
      <c r="C4" t="s">
        <v>45</v>
      </c>
      <c r="D4">
        <v>18</v>
      </c>
      <c r="E4">
        <v>384.82</v>
      </c>
      <c r="F4">
        <v>250.13300000000001</v>
      </c>
      <c r="G4" t="s">
        <v>30</v>
      </c>
      <c r="H4" t="s">
        <v>21</v>
      </c>
      <c r="I4">
        <v>0.15</v>
      </c>
      <c r="J4" t="s">
        <v>46</v>
      </c>
      <c r="K4">
        <v>6926.76</v>
      </c>
      <c r="L4">
        <v>5887.7460000000001</v>
      </c>
      <c r="M4">
        <v>4502.3940000000002</v>
      </c>
      <c r="N4">
        <v>1385.3519999999999</v>
      </c>
      <c r="O4">
        <v>1039.0140000000001</v>
      </c>
      <c r="P4" t="s">
        <v>33</v>
      </c>
      <c r="Q4" t="s">
        <v>24</v>
      </c>
      <c r="R4">
        <v>0</v>
      </c>
      <c r="S4" t="s">
        <v>47</v>
      </c>
      <c r="T4" t="s">
        <v>48</v>
      </c>
      <c r="U4">
        <v>27.95</v>
      </c>
      <c r="V4" s="18">
        <v>45714</v>
      </c>
      <c r="W4" s="18">
        <v>45718</v>
      </c>
      <c r="X4">
        <v>4</v>
      </c>
      <c r="Y4" t="s">
        <v>49</v>
      </c>
    </row>
    <row r="5" spans="1:25" x14ac:dyDescent="0.3">
      <c r="A5" s="18">
        <v>44937</v>
      </c>
      <c r="B5" t="s">
        <v>28</v>
      </c>
      <c r="C5" t="s">
        <v>45</v>
      </c>
      <c r="D5">
        <v>7</v>
      </c>
      <c r="E5">
        <v>17.5</v>
      </c>
      <c r="F5">
        <v>11.375</v>
      </c>
      <c r="G5" t="s">
        <v>50</v>
      </c>
      <c r="H5" t="s">
        <v>31</v>
      </c>
      <c r="I5">
        <v>0.1</v>
      </c>
      <c r="J5" t="s">
        <v>32</v>
      </c>
      <c r="K5">
        <v>122.5</v>
      </c>
      <c r="L5">
        <v>110.25</v>
      </c>
      <c r="M5">
        <v>79.625</v>
      </c>
      <c r="N5">
        <v>30.625</v>
      </c>
      <c r="O5">
        <v>12.25</v>
      </c>
      <c r="P5" t="s">
        <v>60</v>
      </c>
      <c r="Q5" t="s">
        <v>40</v>
      </c>
      <c r="R5">
        <v>0</v>
      </c>
      <c r="S5" t="s">
        <v>61</v>
      </c>
      <c r="T5" t="s">
        <v>62</v>
      </c>
      <c r="U5">
        <v>5.0199999999999996</v>
      </c>
      <c r="V5" s="18">
        <v>44937</v>
      </c>
      <c r="W5" s="18">
        <v>44940</v>
      </c>
      <c r="X5">
        <v>3</v>
      </c>
      <c r="Y5" t="s">
        <v>37</v>
      </c>
    </row>
    <row r="6" spans="1:25" x14ac:dyDescent="0.3">
      <c r="A6" s="18">
        <v>44935</v>
      </c>
      <c r="B6" t="s">
        <v>44</v>
      </c>
      <c r="C6" t="s">
        <v>45</v>
      </c>
      <c r="D6">
        <v>3</v>
      </c>
      <c r="E6">
        <v>330.22</v>
      </c>
      <c r="F6">
        <v>214.64300000000003</v>
      </c>
      <c r="G6" t="s">
        <v>50</v>
      </c>
      <c r="H6" t="s">
        <v>21</v>
      </c>
      <c r="I6">
        <v>0.15</v>
      </c>
      <c r="J6" t="s">
        <v>51</v>
      </c>
      <c r="K6">
        <v>990.66000000000008</v>
      </c>
      <c r="L6">
        <v>842.06100000000004</v>
      </c>
      <c r="M6">
        <v>643.92900000000009</v>
      </c>
      <c r="N6">
        <v>198.13199999999995</v>
      </c>
      <c r="O6">
        <v>148.59900000000005</v>
      </c>
      <c r="P6" t="s">
        <v>63</v>
      </c>
      <c r="Q6" t="s">
        <v>2930</v>
      </c>
      <c r="R6">
        <v>0</v>
      </c>
      <c r="S6" t="s">
        <v>64</v>
      </c>
      <c r="T6" t="s">
        <v>65</v>
      </c>
      <c r="U6">
        <v>48.01</v>
      </c>
      <c r="V6" s="18">
        <v>44935</v>
      </c>
      <c r="W6" s="18">
        <v>44937</v>
      </c>
      <c r="X6">
        <v>2</v>
      </c>
      <c r="Y6" t="s">
        <v>49</v>
      </c>
    </row>
    <row r="7" spans="1:25" x14ac:dyDescent="0.3">
      <c r="A7" s="18">
        <v>45581</v>
      </c>
      <c r="B7" t="s">
        <v>28</v>
      </c>
      <c r="C7" t="s">
        <v>45</v>
      </c>
      <c r="D7">
        <v>3</v>
      </c>
      <c r="E7">
        <v>432.04</v>
      </c>
      <c r="F7">
        <v>280.82600000000002</v>
      </c>
      <c r="G7" t="s">
        <v>55</v>
      </c>
      <c r="H7" t="s">
        <v>21</v>
      </c>
      <c r="I7">
        <v>0.05</v>
      </c>
      <c r="J7" t="s">
        <v>66</v>
      </c>
      <c r="K7">
        <v>1296.1200000000001</v>
      </c>
      <c r="L7">
        <v>1231.3140000000001</v>
      </c>
      <c r="M7">
        <v>842.47800000000007</v>
      </c>
      <c r="N7">
        <v>388.83600000000001</v>
      </c>
      <c r="O7">
        <v>64.80600000000004</v>
      </c>
      <c r="P7" t="s">
        <v>60</v>
      </c>
      <c r="Q7" t="s">
        <v>24</v>
      </c>
      <c r="R7">
        <v>1</v>
      </c>
      <c r="S7" t="s">
        <v>67</v>
      </c>
      <c r="T7" t="s">
        <v>68</v>
      </c>
      <c r="U7">
        <v>42.11</v>
      </c>
      <c r="V7" s="18">
        <v>45581</v>
      </c>
      <c r="W7" s="18">
        <v>45583</v>
      </c>
      <c r="X7">
        <v>2</v>
      </c>
      <c r="Y7" t="s">
        <v>37</v>
      </c>
    </row>
    <row r="8" spans="1:25" x14ac:dyDescent="0.3">
      <c r="A8" s="18">
        <v>45788</v>
      </c>
      <c r="B8" t="s">
        <v>69</v>
      </c>
      <c r="C8" t="s">
        <v>45</v>
      </c>
      <c r="D8">
        <v>17</v>
      </c>
      <c r="E8">
        <v>162.96</v>
      </c>
      <c r="F8">
        <v>105.92400000000001</v>
      </c>
      <c r="G8" t="s">
        <v>30</v>
      </c>
      <c r="H8" t="s">
        <v>21</v>
      </c>
      <c r="I8">
        <v>0.05</v>
      </c>
      <c r="J8" t="s">
        <v>22</v>
      </c>
      <c r="K8">
        <v>2770.32</v>
      </c>
      <c r="L8">
        <v>2631.8040000000001</v>
      </c>
      <c r="M8">
        <v>1800.7080000000001</v>
      </c>
      <c r="N8">
        <v>831.096</v>
      </c>
      <c r="O8">
        <v>138.51600000000008</v>
      </c>
      <c r="P8" t="s">
        <v>33</v>
      </c>
      <c r="Q8" t="s">
        <v>24</v>
      </c>
      <c r="R8">
        <v>0</v>
      </c>
      <c r="S8" t="s">
        <v>84</v>
      </c>
      <c r="T8" t="s">
        <v>85</v>
      </c>
      <c r="U8">
        <v>8.11</v>
      </c>
      <c r="V8" s="18">
        <v>45788</v>
      </c>
      <c r="W8" s="18">
        <v>45794</v>
      </c>
      <c r="X8">
        <v>6</v>
      </c>
      <c r="Y8" t="s">
        <v>72</v>
      </c>
    </row>
    <row r="9" spans="1:25" x14ac:dyDescent="0.3">
      <c r="A9" s="18">
        <v>44988</v>
      </c>
      <c r="B9" t="s">
        <v>44</v>
      </c>
      <c r="C9" t="s">
        <v>45</v>
      </c>
      <c r="D9">
        <v>14</v>
      </c>
      <c r="E9">
        <v>312.79000000000002</v>
      </c>
      <c r="F9">
        <v>203.31350000000003</v>
      </c>
      <c r="G9" t="s">
        <v>30</v>
      </c>
      <c r="H9" t="s">
        <v>31</v>
      </c>
      <c r="I9">
        <v>0.05</v>
      </c>
      <c r="J9" t="s">
        <v>66</v>
      </c>
      <c r="K9">
        <v>4379.0600000000004</v>
      </c>
      <c r="L9">
        <v>4160.107</v>
      </c>
      <c r="M9">
        <v>2846.3890000000006</v>
      </c>
      <c r="N9">
        <v>1313.7179999999994</v>
      </c>
      <c r="O9">
        <v>218.95300000000043</v>
      </c>
      <c r="P9" t="s">
        <v>23</v>
      </c>
      <c r="Q9" t="s">
        <v>2930</v>
      </c>
      <c r="R9">
        <v>1</v>
      </c>
      <c r="S9" t="s">
        <v>96</v>
      </c>
      <c r="T9" t="s">
        <v>97</v>
      </c>
      <c r="U9">
        <v>46.83</v>
      </c>
      <c r="V9" s="18">
        <v>44988</v>
      </c>
      <c r="W9" s="18">
        <v>44993</v>
      </c>
      <c r="X9">
        <v>5</v>
      </c>
      <c r="Y9" t="s">
        <v>49</v>
      </c>
    </row>
    <row r="10" spans="1:25" x14ac:dyDescent="0.3">
      <c r="A10" s="18">
        <v>45737</v>
      </c>
      <c r="B10" t="s">
        <v>44</v>
      </c>
      <c r="C10" t="s">
        <v>45</v>
      </c>
      <c r="D10">
        <v>9</v>
      </c>
      <c r="E10">
        <v>343.21</v>
      </c>
      <c r="F10">
        <v>223.0865</v>
      </c>
      <c r="G10" t="s">
        <v>30</v>
      </c>
      <c r="H10" t="s">
        <v>31</v>
      </c>
      <c r="I10">
        <v>0.05</v>
      </c>
      <c r="J10" t="s">
        <v>51</v>
      </c>
      <c r="K10">
        <v>3088.89</v>
      </c>
      <c r="L10">
        <v>2934.4454999999998</v>
      </c>
      <c r="M10">
        <v>2007.7784999999999</v>
      </c>
      <c r="N10">
        <v>926.66699999999992</v>
      </c>
      <c r="O10">
        <v>154.44450000000006</v>
      </c>
      <c r="P10" t="s">
        <v>60</v>
      </c>
      <c r="Q10" t="s">
        <v>24</v>
      </c>
      <c r="R10">
        <v>0</v>
      </c>
      <c r="S10" t="s">
        <v>126</v>
      </c>
      <c r="T10" t="s">
        <v>127</v>
      </c>
      <c r="U10">
        <v>40.29</v>
      </c>
      <c r="V10" s="18">
        <v>45737</v>
      </c>
      <c r="W10" s="18">
        <v>45744</v>
      </c>
      <c r="X10">
        <v>7</v>
      </c>
      <c r="Y10" t="s">
        <v>49</v>
      </c>
    </row>
    <row r="11" spans="1:25" x14ac:dyDescent="0.3">
      <c r="A11" s="18">
        <v>45828</v>
      </c>
      <c r="B11" t="s">
        <v>28</v>
      </c>
      <c r="C11" t="s">
        <v>45</v>
      </c>
      <c r="D11">
        <v>7</v>
      </c>
      <c r="E11">
        <v>301.01</v>
      </c>
      <c r="F11">
        <v>195.65649999999999</v>
      </c>
      <c r="G11" t="s">
        <v>20</v>
      </c>
      <c r="H11" t="s">
        <v>31</v>
      </c>
      <c r="I11">
        <v>0.15</v>
      </c>
      <c r="J11" t="s">
        <v>56</v>
      </c>
      <c r="K11">
        <v>2107.0699999999997</v>
      </c>
      <c r="L11">
        <v>1791.0094999999997</v>
      </c>
      <c r="M11">
        <v>1369.5954999999999</v>
      </c>
      <c r="N11">
        <v>421.41399999999976</v>
      </c>
      <c r="O11">
        <v>316.06050000000005</v>
      </c>
      <c r="P11" t="s">
        <v>63</v>
      </c>
      <c r="Q11" t="s">
        <v>34</v>
      </c>
      <c r="R11">
        <v>1</v>
      </c>
      <c r="S11" t="s">
        <v>128</v>
      </c>
      <c r="T11" t="s">
        <v>129</v>
      </c>
      <c r="U11">
        <v>34.97</v>
      </c>
      <c r="V11" s="18">
        <v>45828</v>
      </c>
      <c r="W11" s="18">
        <v>45838</v>
      </c>
      <c r="X11">
        <v>10</v>
      </c>
      <c r="Y11" t="s">
        <v>37</v>
      </c>
    </row>
    <row r="12" spans="1:25" x14ac:dyDescent="0.3">
      <c r="A12" s="18">
        <v>45691</v>
      </c>
      <c r="B12" t="s">
        <v>69</v>
      </c>
      <c r="C12" t="s">
        <v>45</v>
      </c>
      <c r="D12">
        <v>11</v>
      </c>
      <c r="E12">
        <v>33.130000000000003</v>
      </c>
      <c r="F12">
        <v>21.534500000000001</v>
      </c>
      <c r="G12" t="s">
        <v>30</v>
      </c>
      <c r="H12" t="s">
        <v>31</v>
      </c>
      <c r="I12">
        <v>0.15</v>
      </c>
      <c r="J12" t="s">
        <v>46</v>
      </c>
      <c r="K12">
        <v>364.43</v>
      </c>
      <c r="L12">
        <v>309.76549999999997</v>
      </c>
      <c r="M12">
        <v>236.87950000000001</v>
      </c>
      <c r="N12">
        <v>72.885999999999967</v>
      </c>
      <c r="O12">
        <v>54.664500000000032</v>
      </c>
      <c r="P12" t="s">
        <v>23</v>
      </c>
      <c r="Q12" t="s">
        <v>24</v>
      </c>
      <c r="R12">
        <v>0</v>
      </c>
      <c r="S12" t="s">
        <v>147</v>
      </c>
      <c r="T12" t="s">
        <v>148</v>
      </c>
      <c r="U12">
        <v>24.95</v>
      </c>
      <c r="V12" s="18">
        <v>45691</v>
      </c>
      <c r="W12" s="18">
        <v>45693</v>
      </c>
      <c r="X12">
        <v>2</v>
      </c>
      <c r="Y12" t="s">
        <v>72</v>
      </c>
    </row>
    <row r="13" spans="1:25" x14ac:dyDescent="0.3">
      <c r="A13" s="18">
        <v>45674</v>
      </c>
      <c r="B13" t="s">
        <v>69</v>
      </c>
      <c r="C13" t="s">
        <v>45</v>
      </c>
      <c r="D13">
        <v>2</v>
      </c>
      <c r="E13">
        <v>251.69</v>
      </c>
      <c r="F13">
        <v>163.5985</v>
      </c>
      <c r="G13" t="s">
        <v>50</v>
      </c>
      <c r="H13" t="s">
        <v>21</v>
      </c>
      <c r="I13">
        <v>0</v>
      </c>
      <c r="J13" t="s">
        <v>32</v>
      </c>
      <c r="K13">
        <v>503.38</v>
      </c>
      <c r="L13">
        <v>503.38</v>
      </c>
      <c r="M13">
        <v>327.197</v>
      </c>
      <c r="N13">
        <v>176.18299999999999</v>
      </c>
      <c r="O13">
        <v>0</v>
      </c>
      <c r="P13" t="s">
        <v>60</v>
      </c>
      <c r="Q13" t="s">
        <v>24</v>
      </c>
      <c r="R13">
        <v>0</v>
      </c>
      <c r="S13" t="s">
        <v>157</v>
      </c>
      <c r="T13" t="s">
        <v>158</v>
      </c>
      <c r="U13">
        <v>42.49</v>
      </c>
      <c r="V13" s="18">
        <v>45674</v>
      </c>
      <c r="W13" s="18">
        <v>45681</v>
      </c>
      <c r="X13">
        <v>7</v>
      </c>
      <c r="Y13" t="s">
        <v>72</v>
      </c>
    </row>
    <row r="14" spans="1:25" x14ac:dyDescent="0.3">
      <c r="A14" s="18">
        <v>45070</v>
      </c>
      <c r="B14" t="s">
        <v>18</v>
      </c>
      <c r="C14" t="s">
        <v>45</v>
      </c>
      <c r="D14">
        <v>5</v>
      </c>
      <c r="E14">
        <v>100.38</v>
      </c>
      <c r="F14">
        <v>65.247</v>
      </c>
      <c r="G14" t="s">
        <v>50</v>
      </c>
      <c r="H14" t="s">
        <v>31</v>
      </c>
      <c r="I14">
        <v>0.1</v>
      </c>
      <c r="J14" t="s">
        <v>22</v>
      </c>
      <c r="K14">
        <v>501.9</v>
      </c>
      <c r="L14">
        <v>451.71</v>
      </c>
      <c r="M14">
        <v>326.23500000000001</v>
      </c>
      <c r="N14">
        <v>125.47499999999997</v>
      </c>
      <c r="O14">
        <v>50.19</v>
      </c>
      <c r="P14" t="s">
        <v>33</v>
      </c>
      <c r="Q14" t="s">
        <v>40</v>
      </c>
      <c r="R14">
        <v>1</v>
      </c>
      <c r="S14" t="s">
        <v>169</v>
      </c>
      <c r="T14" t="s">
        <v>170</v>
      </c>
      <c r="U14">
        <v>18.350000000000001</v>
      </c>
      <c r="V14" s="18">
        <v>45070</v>
      </c>
      <c r="W14" s="18">
        <v>45072</v>
      </c>
      <c r="X14">
        <v>2</v>
      </c>
      <c r="Y14" t="s">
        <v>27</v>
      </c>
    </row>
    <row r="15" spans="1:25" x14ac:dyDescent="0.3">
      <c r="A15" s="18">
        <v>45738</v>
      </c>
      <c r="B15" t="s">
        <v>44</v>
      </c>
      <c r="C15" t="s">
        <v>45</v>
      </c>
      <c r="D15">
        <v>3</v>
      </c>
      <c r="E15">
        <v>475.39</v>
      </c>
      <c r="F15">
        <v>309.00349999999997</v>
      </c>
      <c r="G15" t="s">
        <v>20</v>
      </c>
      <c r="H15" t="s">
        <v>31</v>
      </c>
      <c r="I15">
        <v>0.1</v>
      </c>
      <c r="J15" t="s">
        <v>32</v>
      </c>
      <c r="K15">
        <v>1426.17</v>
      </c>
      <c r="L15">
        <v>1283.5530000000001</v>
      </c>
      <c r="M15">
        <v>927.01049999999987</v>
      </c>
      <c r="N15">
        <v>356.54250000000025</v>
      </c>
      <c r="O15">
        <v>142.61699999999996</v>
      </c>
      <c r="P15" t="s">
        <v>33</v>
      </c>
      <c r="Q15" t="s">
        <v>2930</v>
      </c>
      <c r="R15">
        <v>0</v>
      </c>
      <c r="S15" t="s">
        <v>179</v>
      </c>
      <c r="T15" t="s">
        <v>180</v>
      </c>
      <c r="U15">
        <v>15.62</v>
      </c>
      <c r="V15" s="18">
        <v>45738</v>
      </c>
      <c r="W15" s="18">
        <v>45742</v>
      </c>
      <c r="X15">
        <v>4</v>
      </c>
      <c r="Y15" t="s">
        <v>49</v>
      </c>
    </row>
    <row r="16" spans="1:25" x14ac:dyDescent="0.3">
      <c r="A16" s="18">
        <v>45269</v>
      </c>
      <c r="B16" t="s">
        <v>28</v>
      </c>
      <c r="C16" t="s">
        <v>45</v>
      </c>
      <c r="D16">
        <v>15</v>
      </c>
      <c r="E16">
        <v>511.17</v>
      </c>
      <c r="F16">
        <v>332.26050000000004</v>
      </c>
      <c r="G16" t="s">
        <v>20</v>
      </c>
      <c r="H16" t="s">
        <v>21</v>
      </c>
      <c r="I16">
        <v>0</v>
      </c>
      <c r="J16" t="s">
        <v>46</v>
      </c>
      <c r="K16">
        <v>7667.55</v>
      </c>
      <c r="L16">
        <v>7667.55</v>
      </c>
      <c r="M16">
        <v>4983.9075000000003</v>
      </c>
      <c r="N16">
        <v>2683.6424999999999</v>
      </c>
      <c r="O16">
        <v>0</v>
      </c>
      <c r="P16" t="s">
        <v>23</v>
      </c>
      <c r="Q16" t="s">
        <v>24</v>
      </c>
      <c r="R16">
        <v>0</v>
      </c>
      <c r="S16" t="s">
        <v>183</v>
      </c>
      <c r="T16" t="s">
        <v>184</v>
      </c>
      <c r="U16">
        <v>21.77</v>
      </c>
      <c r="V16" s="18">
        <v>45269</v>
      </c>
      <c r="W16" s="18">
        <v>45272</v>
      </c>
      <c r="X16">
        <v>3</v>
      </c>
      <c r="Y16" t="s">
        <v>37</v>
      </c>
    </row>
    <row r="17" spans="1:25" x14ac:dyDescent="0.3">
      <c r="A17" s="18">
        <v>45650</v>
      </c>
      <c r="B17" t="s">
        <v>28</v>
      </c>
      <c r="C17" t="s">
        <v>45</v>
      </c>
      <c r="D17">
        <v>8</v>
      </c>
      <c r="E17">
        <v>405.96</v>
      </c>
      <c r="F17">
        <v>263.87400000000002</v>
      </c>
      <c r="G17" t="s">
        <v>30</v>
      </c>
      <c r="H17" t="s">
        <v>21</v>
      </c>
      <c r="I17">
        <v>0.05</v>
      </c>
      <c r="J17" t="s">
        <v>51</v>
      </c>
      <c r="K17">
        <v>3247.68</v>
      </c>
      <c r="L17">
        <v>3085.2959999999998</v>
      </c>
      <c r="M17">
        <v>2110.9920000000002</v>
      </c>
      <c r="N17">
        <v>974.30399999999963</v>
      </c>
      <c r="O17">
        <v>162.38400000000001</v>
      </c>
      <c r="P17" t="s">
        <v>57</v>
      </c>
      <c r="Q17" t="s">
        <v>40</v>
      </c>
      <c r="R17">
        <v>0</v>
      </c>
      <c r="S17" t="s">
        <v>189</v>
      </c>
      <c r="T17" t="s">
        <v>190</v>
      </c>
      <c r="U17">
        <v>41.27</v>
      </c>
      <c r="V17" s="18">
        <v>45650</v>
      </c>
      <c r="W17" s="18">
        <v>45657</v>
      </c>
      <c r="X17">
        <v>7</v>
      </c>
      <c r="Y17" t="s">
        <v>37</v>
      </c>
    </row>
    <row r="18" spans="1:25" x14ac:dyDescent="0.3">
      <c r="A18" s="18">
        <v>45195</v>
      </c>
      <c r="B18" t="s">
        <v>28</v>
      </c>
      <c r="C18" t="s">
        <v>45</v>
      </c>
      <c r="D18">
        <v>5</v>
      </c>
      <c r="E18">
        <v>551.58000000000004</v>
      </c>
      <c r="F18">
        <v>358.52700000000004</v>
      </c>
      <c r="G18" t="s">
        <v>20</v>
      </c>
      <c r="H18" t="s">
        <v>31</v>
      </c>
      <c r="I18">
        <v>0.15</v>
      </c>
      <c r="J18" t="s">
        <v>32</v>
      </c>
      <c r="K18">
        <v>2757.9</v>
      </c>
      <c r="L18">
        <v>2344.2150000000001</v>
      </c>
      <c r="M18">
        <v>1792.6350000000002</v>
      </c>
      <c r="N18">
        <v>551.57999999999993</v>
      </c>
      <c r="O18">
        <v>413.68499999999995</v>
      </c>
      <c r="P18" t="s">
        <v>23</v>
      </c>
      <c r="Q18" t="s">
        <v>40</v>
      </c>
      <c r="R18">
        <v>1</v>
      </c>
      <c r="S18" t="s">
        <v>209</v>
      </c>
      <c r="T18" t="s">
        <v>210</v>
      </c>
      <c r="U18">
        <v>7.87</v>
      </c>
      <c r="V18" s="18">
        <v>45195</v>
      </c>
      <c r="W18" s="18">
        <v>45200</v>
      </c>
      <c r="X18">
        <v>5</v>
      </c>
      <c r="Y18" t="s">
        <v>37</v>
      </c>
    </row>
    <row r="19" spans="1:25" x14ac:dyDescent="0.3">
      <c r="A19" s="18">
        <v>45798</v>
      </c>
      <c r="B19" t="s">
        <v>18</v>
      </c>
      <c r="C19" t="s">
        <v>45</v>
      </c>
      <c r="D19">
        <v>20</v>
      </c>
      <c r="E19">
        <v>129.56</v>
      </c>
      <c r="F19">
        <v>84.213999999999999</v>
      </c>
      <c r="G19" t="s">
        <v>30</v>
      </c>
      <c r="H19" t="s">
        <v>31</v>
      </c>
      <c r="I19">
        <v>0.15</v>
      </c>
      <c r="J19" t="s">
        <v>56</v>
      </c>
      <c r="K19">
        <v>2591.1999999999998</v>
      </c>
      <c r="L19">
        <v>2202.52</v>
      </c>
      <c r="M19">
        <v>1684.28</v>
      </c>
      <c r="N19">
        <v>518.24</v>
      </c>
      <c r="O19">
        <v>388.67999999999984</v>
      </c>
      <c r="P19" t="s">
        <v>23</v>
      </c>
      <c r="Q19" t="s">
        <v>40</v>
      </c>
      <c r="R19">
        <v>0</v>
      </c>
      <c r="S19" t="s">
        <v>223</v>
      </c>
      <c r="T19" t="s">
        <v>224</v>
      </c>
      <c r="U19">
        <v>40.21</v>
      </c>
      <c r="V19" s="18">
        <v>45798</v>
      </c>
      <c r="W19" s="18">
        <v>45800</v>
      </c>
      <c r="X19">
        <v>2</v>
      </c>
      <c r="Y19" t="s">
        <v>27</v>
      </c>
    </row>
    <row r="20" spans="1:25" x14ac:dyDescent="0.3">
      <c r="A20" s="18">
        <v>45217</v>
      </c>
      <c r="B20" t="s">
        <v>38</v>
      </c>
      <c r="C20" t="s">
        <v>45</v>
      </c>
      <c r="D20">
        <v>12</v>
      </c>
      <c r="E20">
        <v>494.15</v>
      </c>
      <c r="F20">
        <v>321.19749999999999</v>
      </c>
      <c r="G20" t="s">
        <v>20</v>
      </c>
      <c r="H20" t="s">
        <v>21</v>
      </c>
      <c r="I20">
        <v>0.15</v>
      </c>
      <c r="J20" t="s">
        <v>56</v>
      </c>
      <c r="K20">
        <v>5929.7999999999993</v>
      </c>
      <c r="L20">
        <v>5040.329999999999</v>
      </c>
      <c r="M20">
        <v>3854.37</v>
      </c>
      <c r="N20">
        <v>1185.9599999999991</v>
      </c>
      <c r="O20">
        <v>889.47000000000025</v>
      </c>
      <c r="P20" t="s">
        <v>23</v>
      </c>
      <c r="Q20" t="s">
        <v>34</v>
      </c>
      <c r="R20">
        <v>1</v>
      </c>
      <c r="S20" t="s">
        <v>239</v>
      </c>
      <c r="T20" t="s">
        <v>240</v>
      </c>
      <c r="U20">
        <v>18.05</v>
      </c>
      <c r="V20" s="18">
        <v>45217</v>
      </c>
      <c r="W20" s="18">
        <v>45219</v>
      </c>
      <c r="X20">
        <v>2</v>
      </c>
      <c r="Y20" t="s">
        <v>43</v>
      </c>
    </row>
    <row r="21" spans="1:25" x14ac:dyDescent="0.3">
      <c r="A21" s="18">
        <v>45730</v>
      </c>
      <c r="B21" t="s">
        <v>44</v>
      </c>
      <c r="C21" t="s">
        <v>45</v>
      </c>
      <c r="D21">
        <v>10</v>
      </c>
      <c r="E21">
        <v>503.07</v>
      </c>
      <c r="F21">
        <v>326.99549999999999</v>
      </c>
      <c r="G21" t="s">
        <v>50</v>
      </c>
      <c r="H21" t="s">
        <v>31</v>
      </c>
      <c r="I21">
        <v>0</v>
      </c>
      <c r="J21" t="s">
        <v>66</v>
      </c>
      <c r="K21">
        <v>5030.7</v>
      </c>
      <c r="L21">
        <v>5030.7</v>
      </c>
      <c r="M21">
        <v>3269.9549999999999</v>
      </c>
      <c r="N21">
        <v>1760.7449999999999</v>
      </c>
      <c r="O21">
        <v>0</v>
      </c>
      <c r="P21" t="s">
        <v>57</v>
      </c>
      <c r="Q21" t="s">
        <v>24</v>
      </c>
      <c r="R21">
        <v>0</v>
      </c>
      <c r="S21" t="s">
        <v>249</v>
      </c>
      <c r="T21" t="s">
        <v>250</v>
      </c>
      <c r="U21">
        <v>44.61</v>
      </c>
      <c r="V21" s="18">
        <v>45730</v>
      </c>
      <c r="W21" s="18">
        <v>45735</v>
      </c>
      <c r="X21">
        <v>5</v>
      </c>
      <c r="Y21" t="s">
        <v>49</v>
      </c>
    </row>
    <row r="22" spans="1:25" x14ac:dyDescent="0.3">
      <c r="A22" s="18">
        <v>45472</v>
      </c>
      <c r="B22" t="s">
        <v>18</v>
      </c>
      <c r="C22" t="s">
        <v>45</v>
      </c>
      <c r="D22">
        <v>3</v>
      </c>
      <c r="E22">
        <v>168.05</v>
      </c>
      <c r="F22">
        <v>109.23250000000002</v>
      </c>
      <c r="G22" t="s">
        <v>30</v>
      </c>
      <c r="H22" t="s">
        <v>31</v>
      </c>
      <c r="I22">
        <v>0</v>
      </c>
      <c r="J22" t="s">
        <v>51</v>
      </c>
      <c r="K22">
        <v>504.15000000000003</v>
      </c>
      <c r="L22">
        <v>504.15000000000003</v>
      </c>
      <c r="M22">
        <v>327.69750000000005</v>
      </c>
      <c r="N22">
        <v>176.45249999999999</v>
      </c>
      <c r="O22">
        <v>0</v>
      </c>
      <c r="P22" t="s">
        <v>63</v>
      </c>
      <c r="Q22" t="s">
        <v>2930</v>
      </c>
      <c r="R22">
        <v>1</v>
      </c>
      <c r="S22" t="s">
        <v>271</v>
      </c>
      <c r="T22" t="s">
        <v>272</v>
      </c>
      <c r="U22">
        <v>21.08</v>
      </c>
      <c r="V22" s="18">
        <v>45472</v>
      </c>
      <c r="W22" s="18">
        <v>45479</v>
      </c>
      <c r="X22">
        <v>7</v>
      </c>
      <c r="Y22" t="s">
        <v>27</v>
      </c>
    </row>
    <row r="23" spans="1:25" x14ac:dyDescent="0.3">
      <c r="A23" s="18">
        <v>45766</v>
      </c>
      <c r="B23" t="s">
        <v>44</v>
      </c>
      <c r="C23" t="s">
        <v>45</v>
      </c>
      <c r="D23">
        <v>15</v>
      </c>
      <c r="E23">
        <v>37.33</v>
      </c>
      <c r="F23">
        <v>24.264499999999998</v>
      </c>
      <c r="G23" t="s">
        <v>20</v>
      </c>
      <c r="H23" t="s">
        <v>31</v>
      </c>
      <c r="I23">
        <v>0.05</v>
      </c>
      <c r="J23" t="s">
        <v>51</v>
      </c>
      <c r="K23">
        <v>559.94999999999993</v>
      </c>
      <c r="L23">
        <v>531.95249999999987</v>
      </c>
      <c r="M23">
        <v>363.96749999999997</v>
      </c>
      <c r="N23">
        <v>167.9849999999999</v>
      </c>
      <c r="O23">
        <v>27.997500000000059</v>
      </c>
      <c r="P23" t="s">
        <v>63</v>
      </c>
      <c r="Q23" t="s">
        <v>2930</v>
      </c>
      <c r="R23">
        <v>1</v>
      </c>
      <c r="S23" t="s">
        <v>279</v>
      </c>
      <c r="T23" t="s">
        <v>280</v>
      </c>
      <c r="U23">
        <v>43.69</v>
      </c>
      <c r="V23" s="18">
        <v>45766</v>
      </c>
      <c r="W23" s="18">
        <v>45771</v>
      </c>
      <c r="X23">
        <v>5</v>
      </c>
      <c r="Y23" t="s">
        <v>49</v>
      </c>
    </row>
    <row r="24" spans="1:25" x14ac:dyDescent="0.3">
      <c r="A24" s="18">
        <v>45762</v>
      </c>
      <c r="B24" t="s">
        <v>44</v>
      </c>
      <c r="C24" t="s">
        <v>45</v>
      </c>
      <c r="D24">
        <v>8</v>
      </c>
      <c r="E24">
        <v>348.98</v>
      </c>
      <c r="F24">
        <v>226.83700000000002</v>
      </c>
      <c r="G24" t="s">
        <v>30</v>
      </c>
      <c r="H24" t="s">
        <v>31</v>
      </c>
      <c r="I24">
        <v>0.1</v>
      </c>
      <c r="J24" t="s">
        <v>46</v>
      </c>
      <c r="K24">
        <v>2791.84</v>
      </c>
      <c r="L24">
        <v>2512.6560000000004</v>
      </c>
      <c r="M24">
        <v>1814.6960000000001</v>
      </c>
      <c r="N24">
        <v>697.96000000000026</v>
      </c>
      <c r="O24">
        <v>279.18399999999974</v>
      </c>
      <c r="P24" t="s">
        <v>23</v>
      </c>
      <c r="Q24" t="s">
        <v>24</v>
      </c>
      <c r="R24">
        <v>0</v>
      </c>
      <c r="S24" t="s">
        <v>287</v>
      </c>
      <c r="T24" t="s">
        <v>288</v>
      </c>
      <c r="U24">
        <v>19.170000000000002</v>
      </c>
      <c r="V24" s="18">
        <v>45762</v>
      </c>
      <c r="W24" s="18">
        <v>45767</v>
      </c>
      <c r="X24">
        <v>5</v>
      </c>
      <c r="Y24" t="s">
        <v>49</v>
      </c>
    </row>
    <row r="25" spans="1:25" x14ac:dyDescent="0.3">
      <c r="A25" s="18">
        <v>45358</v>
      </c>
      <c r="B25" t="s">
        <v>44</v>
      </c>
      <c r="C25" t="s">
        <v>45</v>
      </c>
      <c r="D25">
        <v>9</v>
      </c>
      <c r="E25">
        <v>313.29000000000002</v>
      </c>
      <c r="F25">
        <v>203.63850000000002</v>
      </c>
      <c r="G25" t="s">
        <v>55</v>
      </c>
      <c r="H25" t="s">
        <v>31</v>
      </c>
      <c r="I25">
        <v>0</v>
      </c>
      <c r="J25" t="s">
        <v>51</v>
      </c>
      <c r="K25">
        <v>2819.61</v>
      </c>
      <c r="L25">
        <v>2819.61</v>
      </c>
      <c r="M25">
        <v>1832.7465000000002</v>
      </c>
      <c r="N25">
        <v>986.86349999999993</v>
      </c>
      <c r="O25">
        <v>0</v>
      </c>
      <c r="P25" t="s">
        <v>23</v>
      </c>
      <c r="Q25" t="s">
        <v>24</v>
      </c>
      <c r="R25">
        <v>0</v>
      </c>
      <c r="S25" t="s">
        <v>297</v>
      </c>
      <c r="T25" t="s">
        <v>298</v>
      </c>
      <c r="U25">
        <v>14.04</v>
      </c>
      <c r="V25" s="18">
        <v>45358</v>
      </c>
      <c r="W25" s="18">
        <v>45364</v>
      </c>
      <c r="X25">
        <v>6</v>
      </c>
      <c r="Y25" t="s">
        <v>49</v>
      </c>
    </row>
    <row r="26" spans="1:25" x14ac:dyDescent="0.3">
      <c r="A26" s="18">
        <v>45014</v>
      </c>
      <c r="B26" t="s">
        <v>28</v>
      </c>
      <c r="C26" t="s">
        <v>45</v>
      </c>
      <c r="D26">
        <v>4</v>
      </c>
      <c r="E26">
        <v>565.29</v>
      </c>
      <c r="F26">
        <v>367.43849999999998</v>
      </c>
      <c r="G26" t="s">
        <v>55</v>
      </c>
      <c r="H26" t="s">
        <v>21</v>
      </c>
      <c r="I26">
        <v>0.05</v>
      </c>
      <c r="J26" t="s">
        <v>32</v>
      </c>
      <c r="K26">
        <v>2261.16</v>
      </c>
      <c r="L26">
        <v>2148.1019999999999</v>
      </c>
      <c r="M26">
        <v>1469.7539999999999</v>
      </c>
      <c r="N26">
        <v>678.34799999999996</v>
      </c>
      <c r="O26">
        <v>113.05799999999999</v>
      </c>
      <c r="P26" t="s">
        <v>63</v>
      </c>
      <c r="Q26" t="s">
        <v>2930</v>
      </c>
      <c r="R26">
        <v>0</v>
      </c>
      <c r="S26" t="s">
        <v>323</v>
      </c>
      <c r="T26" t="s">
        <v>324</v>
      </c>
      <c r="U26">
        <v>27.04</v>
      </c>
      <c r="V26" s="18">
        <v>45014</v>
      </c>
      <c r="W26" s="18">
        <v>45019</v>
      </c>
      <c r="X26">
        <v>5</v>
      </c>
      <c r="Y26" t="s">
        <v>37</v>
      </c>
    </row>
    <row r="27" spans="1:25" x14ac:dyDescent="0.3">
      <c r="A27" s="18">
        <v>45578</v>
      </c>
      <c r="B27" t="s">
        <v>38</v>
      </c>
      <c r="C27" t="s">
        <v>45</v>
      </c>
      <c r="D27">
        <v>13</v>
      </c>
      <c r="E27">
        <v>416.66</v>
      </c>
      <c r="F27">
        <v>270.82900000000001</v>
      </c>
      <c r="G27" t="s">
        <v>20</v>
      </c>
      <c r="H27" t="s">
        <v>21</v>
      </c>
      <c r="I27">
        <v>0.15</v>
      </c>
      <c r="J27" t="s">
        <v>66</v>
      </c>
      <c r="K27">
        <v>5416.58</v>
      </c>
      <c r="L27">
        <v>4604.0929999999998</v>
      </c>
      <c r="M27">
        <v>3520.777</v>
      </c>
      <c r="N27">
        <v>1083.3159999999998</v>
      </c>
      <c r="O27">
        <v>812.48700000000008</v>
      </c>
      <c r="P27" t="s">
        <v>57</v>
      </c>
      <c r="Q27" t="s">
        <v>40</v>
      </c>
      <c r="R27">
        <v>0</v>
      </c>
      <c r="S27" t="s">
        <v>337</v>
      </c>
      <c r="T27" t="s">
        <v>338</v>
      </c>
      <c r="U27">
        <v>21.74</v>
      </c>
      <c r="V27" s="18">
        <v>45578</v>
      </c>
      <c r="W27" s="18">
        <v>45585</v>
      </c>
      <c r="X27">
        <v>7</v>
      </c>
      <c r="Y27" t="s">
        <v>43</v>
      </c>
    </row>
    <row r="28" spans="1:25" x14ac:dyDescent="0.3">
      <c r="A28" s="18">
        <v>45705</v>
      </c>
      <c r="B28" t="s">
        <v>18</v>
      </c>
      <c r="C28" t="s">
        <v>45</v>
      </c>
      <c r="D28">
        <v>11</v>
      </c>
      <c r="E28">
        <v>589.48</v>
      </c>
      <c r="F28">
        <v>383.16200000000003</v>
      </c>
      <c r="G28" t="s">
        <v>20</v>
      </c>
      <c r="H28" t="s">
        <v>31</v>
      </c>
      <c r="I28">
        <v>0</v>
      </c>
      <c r="J28" t="s">
        <v>32</v>
      </c>
      <c r="K28">
        <v>6484.2800000000007</v>
      </c>
      <c r="L28">
        <v>6484.2800000000007</v>
      </c>
      <c r="M28">
        <v>4214.7820000000002</v>
      </c>
      <c r="N28">
        <v>2269.4980000000005</v>
      </c>
      <c r="O28">
        <v>0</v>
      </c>
      <c r="P28" t="s">
        <v>23</v>
      </c>
      <c r="Q28" t="s">
        <v>40</v>
      </c>
      <c r="R28">
        <v>0</v>
      </c>
      <c r="S28" t="s">
        <v>339</v>
      </c>
      <c r="T28" t="s">
        <v>340</v>
      </c>
      <c r="U28">
        <v>49.93</v>
      </c>
      <c r="V28" s="18">
        <v>45705</v>
      </c>
      <c r="W28" s="18">
        <v>45713</v>
      </c>
      <c r="X28">
        <v>8</v>
      </c>
      <c r="Y28" t="s">
        <v>27</v>
      </c>
    </row>
    <row r="29" spans="1:25" x14ac:dyDescent="0.3">
      <c r="A29" s="18">
        <v>45647</v>
      </c>
      <c r="B29" t="s">
        <v>38</v>
      </c>
      <c r="C29" t="s">
        <v>45</v>
      </c>
      <c r="D29">
        <v>9</v>
      </c>
      <c r="E29">
        <v>380.4</v>
      </c>
      <c r="F29">
        <v>247.26</v>
      </c>
      <c r="G29" t="s">
        <v>20</v>
      </c>
      <c r="H29" t="s">
        <v>31</v>
      </c>
      <c r="I29">
        <v>0.1</v>
      </c>
      <c r="J29" t="s">
        <v>51</v>
      </c>
      <c r="K29">
        <v>3423.6</v>
      </c>
      <c r="L29">
        <v>3081.24</v>
      </c>
      <c r="M29">
        <v>2225.34</v>
      </c>
      <c r="N29">
        <v>855.89999999999964</v>
      </c>
      <c r="O29">
        <v>342.36000000000013</v>
      </c>
      <c r="P29" t="s">
        <v>57</v>
      </c>
      <c r="Q29" t="s">
        <v>2930</v>
      </c>
      <c r="R29">
        <v>0</v>
      </c>
      <c r="S29" t="s">
        <v>347</v>
      </c>
      <c r="T29" t="s">
        <v>348</v>
      </c>
      <c r="U29">
        <v>31</v>
      </c>
      <c r="V29" s="18">
        <v>45647</v>
      </c>
      <c r="W29" s="18">
        <v>45653</v>
      </c>
      <c r="X29">
        <v>6</v>
      </c>
      <c r="Y29" t="s">
        <v>43</v>
      </c>
    </row>
    <row r="30" spans="1:25" x14ac:dyDescent="0.3">
      <c r="A30" s="18">
        <v>45039</v>
      </c>
      <c r="B30" t="s">
        <v>69</v>
      </c>
      <c r="C30" t="s">
        <v>45</v>
      </c>
      <c r="D30">
        <v>17</v>
      </c>
      <c r="E30">
        <v>332.38</v>
      </c>
      <c r="F30">
        <v>216.047</v>
      </c>
      <c r="G30" t="s">
        <v>30</v>
      </c>
      <c r="H30" t="s">
        <v>31</v>
      </c>
      <c r="I30">
        <v>0.1</v>
      </c>
      <c r="J30" t="s">
        <v>46</v>
      </c>
      <c r="K30">
        <v>5650.46</v>
      </c>
      <c r="L30">
        <v>5085.4139999999998</v>
      </c>
      <c r="M30">
        <v>3672.799</v>
      </c>
      <c r="N30">
        <v>1412.6149999999998</v>
      </c>
      <c r="O30">
        <v>565.04600000000028</v>
      </c>
      <c r="P30" t="s">
        <v>57</v>
      </c>
      <c r="Q30" t="s">
        <v>34</v>
      </c>
      <c r="R30">
        <v>1</v>
      </c>
      <c r="S30" t="s">
        <v>349</v>
      </c>
      <c r="T30" t="s">
        <v>350</v>
      </c>
      <c r="U30">
        <v>33.81</v>
      </c>
      <c r="V30" s="18">
        <v>45039</v>
      </c>
      <c r="W30" s="18">
        <v>45048</v>
      </c>
      <c r="X30">
        <v>9</v>
      </c>
      <c r="Y30" t="s">
        <v>72</v>
      </c>
    </row>
    <row r="31" spans="1:25" x14ac:dyDescent="0.3">
      <c r="A31" s="18">
        <v>45788</v>
      </c>
      <c r="B31" t="s">
        <v>44</v>
      </c>
      <c r="C31" t="s">
        <v>45</v>
      </c>
      <c r="D31">
        <v>15</v>
      </c>
      <c r="E31">
        <v>210.94</v>
      </c>
      <c r="F31">
        <v>137.11099999999999</v>
      </c>
      <c r="G31" t="s">
        <v>50</v>
      </c>
      <c r="H31" t="s">
        <v>21</v>
      </c>
      <c r="I31">
        <v>0.05</v>
      </c>
      <c r="J31" t="s">
        <v>46</v>
      </c>
      <c r="K31">
        <v>3164.1</v>
      </c>
      <c r="L31">
        <v>3005.895</v>
      </c>
      <c r="M31">
        <v>2056.665</v>
      </c>
      <c r="N31">
        <v>949.23</v>
      </c>
      <c r="O31">
        <v>158.20499999999993</v>
      </c>
      <c r="P31" t="s">
        <v>23</v>
      </c>
      <c r="Q31" t="s">
        <v>34</v>
      </c>
      <c r="R31">
        <v>0</v>
      </c>
      <c r="S31" t="s">
        <v>351</v>
      </c>
      <c r="T31" t="s">
        <v>352</v>
      </c>
      <c r="U31">
        <v>10.91</v>
      </c>
      <c r="V31" s="18">
        <v>45788</v>
      </c>
      <c r="W31" s="18">
        <v>45798</v>
      </c>
      <c r="X31">
        <v>10</v>
      </c>
      <c r="Y31" t="s">
        <v>49</v>
      </c>
    </row>
    <row r="32" spans="1:25" x14ac:dyDescent="0.3">
      <c r="A32" s="18">
        <v>45099</v>
      </c>
      <c r="B32" t="s">
        <v>28</v>
      </c>
      <c r="C32" t="s">
        <v>45</v>
      </c>
      <c r="D32">
        <v>14</v>
      </c>
      <c r="E32">
        <v>291.08999999999997</v>
      </c>
      <c r="F32">
        <v>189.20849999999999</v>
      </c>
      <c r="G32" t="s">
        <v>30</v>
      </c>
      <c r="H32" t="s">
        <v>31</v>
      </c>
      <c r="I32">
        <v>0</v>
      </c>
      <c r="J32" t="s">
        <v>51</v>
      </c>
      <c r="K32">
        <v>4075.2599999999998</v>
      </c>
      <c r="L32">
        <v>4075.2599999999998</v>
      </c>
      <c r="M32">
        <v>2648.9189999999999</v>
      </c>
      <c r="N32">
        <v>1426.3409999999999</v>
      </c>
      <c r="O32">
        <v>0</v>
      </c>
      <c r="P32" t="s">
        <v>63</v>
      </c>
      <c r="Q32" t="s">
        <v>2930</v>
      </c>
      <c r="R32">
        <v>0</v>
      </c>
      <c r="S32" t="s">
        <v>368</v>
      </c>
      <c r="T32" t="s">
        <v>369</v>
      </c>
      <c r="U32">
        <v>39.979999999999997</v>
      </c>
      <c r="V32" s="18">
        <v>45099</v>
      </c>
      <c r="W32" s="18">
        <v>45107</v>
      </c>
      <c r="X32">
        <v>8</v>
      </c>
      <c r="Y32" t="s">
        <v>37</v>
      </c>
    </row>
    <row r="33" spans="1:25" x14ac:dyDescent="0.3">
      <c r="A33" s="18">
        <v>45838</v>
      </c>
      <c r="B33" t="s">
        <v>44</v>
      </c>
      <c r="C33" t="s">
        <v>45</v>
      </c>
      <c r="D33">
        <v>6</v>
      </c>
      <c r="E33">
        <v>95.24</v>
      </c>
      <c r="F33">
        <v>61.905999999999999</v>
      </c>
      <c r="G33" t="s">
        <v>55</v>
      </c>
      <c r="H33" t="s">
        <v>21</v>
      </c>
      <c r="I33">
        <v>0.15</v>
      </c>
      <c r="J33" t="s">
        <v>56</v>
      </c>
      <c r="K33">
        <v>571.43999999999994</v>
      </c>
      <c r="L33">
        <v>485.72399999999993</v>
      </c>
      <c r="M33">
        <v>371.43599999999998</v>
      </c>
      <c r="N33">
        <v>114.28799999999995</v>
      </c>
      <c r="O33">
        <v>85.716000000000008</v>
      </c>
      <c r="P33" t="s">
        <v>33</v>
      </c>
      <c r="Q33" t="s">
        <v>24</v>
      </c>
      <c r="R33">
        <v>0</v>
      </c>
      <c r="S33" t="s">
        <v>392</v>
      </c>
      <c r="T33" t="s">
        <v>393</v>
      </c>
      <c r="U33">
        <v>18.72</v>
      </c>
      <c r="V33" s="18">
        <v>45838</v>
      </c>
      <c r="W33" s="18">
        <v>45846</v>
      </c>
      <c r="X33">
        <v>8</v>
      </c>
      <c r="Y33" t="s">
        <v>49</v>
      </c>
    </row>
    <row r="34" spans="1:25" x14ac:dyDescent="0.3">
      <c r="A34" s="18">
        <v>45026</v>
      </c>
      <c r="B34" t="s">
        <v>38</v>
      </c>
      <c r="C34" t="s">
        <v>45</v>
      </c>
      <c r="D34">
        <v>11</v>
      </c>
      <c r="E34">
        <v>71.209999999999994</v>
      </c>
      <c r="F34">
        <v>46.286499999999997</v>
      </c>
      <c r="G34" t="s">
        <v>20</v>
      </c>
      <c r="H34" t="s">
        <v>31</v>
      </c>
      <c r="I34">
        <v>0.05</v>
      </c>
      <c r="J34" t="s">
        <v>56</v>
      </c>
      <c r="K34">
        <v>783.31</v>
      </c>
      <c r="L34">
        <v>744.14449999999988</v>
      </c>
      <c r="M34">
        <v>509.15149999999994</v>
      </c>
      <c r="N34">
        <v>234.99299999999994</v>
      </c>
      <c r="O34">
        <v>39.165500000000065</v>
      </c>
      <c r="P34" t="s">
        <v>23</v>
      </c>
      <c r="Q34" t="s">
        <v>2930</v>
      </c>
      <c r="R34">
        <v>1</v>
      </c>
      <c r="S34" t="s">
        <v>406</v>
      </c>
      <c r="T34" t="s">
        <v>407</v>
      </c>
      <c r="U34">
        <v>44.2</v>
      </c>
      <c r="V34" s="18">
        <v>45026</v>
      </c>
      <c r="W34" s="18">
        <v>45030</v>
      </c>
      <c r="X34">
        <v>4</v>
      </c>
      <c r="Y34" t="s">
        <v>43</v>
      </c>
    </row>
    <row r="35" spans="1:25" x14ac:dyDescent="0.3">
      <c r="A35" s="18">
        <v>45121</v>
      </c>
      <c r="B35" t="s">
        <v>28</v>
      </c>
      <c r="C35" t="s">
        <v>45</v>
      </c>
      <c r="D35">
        <v>9</v>
      </c>
      <c r="E35">
        <v>501.74</v>
      </c>
      <c r="F35">
        <v>326.13100000000003</v>
      </c>
      <c r="G35" t="s">
        <v>55</v>
      </c>
      <c r="H35" t="s">
        <v>31</v>
      </c>
      <c r="I35">
        <v>0</v>
      </c>
      <c r="J35" t="s">
        <v>66</v>
      </c>
      <c r="K35">
        <v>4515.66</v>
      </c>
      <c r="L35">
        <v>4515.66</v>
      </c>
      <c r="M35">
        <v>2935.1790000000001</v>
      </c>
      <c r="N35">
        <v>1580.4809999999998</v>
      </c>
      <c r="O35">
        <v>0</v>
      </c>
      <c r="P35" t="s">
        <v>23</v>
      </c>
      <c r="Q35" t="s">
        <v>34</v>
      </c>
      <c r="R35">
        <v>1</v>
      </c>
      <c r="S35" t="s">
        <v>426</v>
      </c>
      <c r="T35" t="s">
        <v>427</v>
      </c>
      <c r="U35">
        <v>39.74</v>
      </c>
      <c r="V35" s="18">
        <v>45121</v>
      </c>
      <c r="W35" s="18">
        <v>45124</v>
      </c>
      <c r="X35">
        <v>3</v>
      </c>
      <c r="Y35" t="s">
        <v>37</v>
      </c>
    </row>
    <row r="36" spans="1:25" x14ac:dyDescent="0.3">
      <c r="A36" s="18">
        <v>44971</v>
      </c>
      <c r="B36" t="s">
        <v>18</v>
      </c>
      <c r="C36" t="s">
        <v>45</v>
      </c>
      <c r="D36">
        <v>8</v>
      </c>
      <c r="E36">
        <v>411.26</v>
      </c>
      <c r="F36">
        <v>267.31900000000002</v>
      </c>
      <c r="G36" t="s">
        <v>30</v>
      </c>
      <c r="H36" t="s">
        <v>31</v>
      </c>
      <c r="I36">
        <v>0.1</v>
      </c>
      <c r="J36" t="s">
        <v>46</v>
      </c>
      <c r="K36">
        <v>3290.08</v>
      </c>
      <c r="L36">
        <v>2961.0720000000001</v>
      </c>
      <c r="M36">
        <v>2138.5520000000001</v>
      </c>
      <c r="N36">
        <v>822.52</v>
      </c>
      <c r="O36">
        <v>329.00799999999981</v>
      </c>
      <c r="P36" t="s">
        <v>33</v>
      </c>
      <c r="Q36" t="s">
        <v>40</v>
      </c>
      <c r="R36">
        <v>0</v>
      </c>
      <c r="S36" t="s">
        <v>446</v>
      </c>
      <c r="T36" t="s">
        <v>447</v>
      </c>
      <c r="U36">
        <v>28.57</v>
      </c>
      <c r="V36" s="18">
        <v>44971</v>
      </c>
      <c r="W36" s="18">
        <v>44975</v>
      </c>
      <c r="X36">
        <v>4</v>
      </c>
      <c r="Y36" t="s">
        <v>27</v>
      </c>
    </row>
    <row r="37" spans="1:25" x14ac:dyDescent="0.3">
      <c r="A37" s="18">
        <v>45680</v>
      </c>
      <c r="B37" t="s">
        <v>38</v>
      </c>
      <c r="C37" t="s">
        <v>45</v>
      </c>
      <c r="D37">
        <v>16</v>
      </c>
      <c r="E37">
        <v>562.52</v>
      </c>
      <c r="F37">
        <v>365.63799999999998</v>
      </c>
      <c r="G37" t="s">
        <v>55</v>
      </c>
      <c r="H37" t="s">
        <v>31</v>
      </c>
      <c r="I37">
        <v>0</v>
      </c>
      <c r="J37" t="s">
        <v>46</v>
      </c>
      <c r="K37">
        <v>9000.32</v>
      </c>
      <c r="L37">
        <v>9000.32</v>
      </c>
      <c r="M37">
        <v>5850.2079999999996</v>
      </c>
      <c r="N37">
        <v>3150.1120000000001</v>
      </c>
      <c r="O37">
        <v>0</v>
      </c>
      <c r="P37" t="s">
        <v>33</v>
      </c>
      <c r="Q37" t="s">
        <v>2930</v>
      </c>
      <c r="R37">
        <v>0</v>
      </c>
      <c r="S37" t="s">
        <v>483</v>
      </c>
      <c r="T37" t="s">
        <v>484</v>
      </c>
      <c r="U37">
        <v>18.23</v>
      </c>
      <c r="V37" s="18">
        <v>45680</v>
      </c>
      <c r="W37" s="18">
        <v>45684</v>
      </c>
      <c r="X37">
        <v>4</v>
      </c>
      <c r="Y37" t="s">
        <v>43</v>
      </c>
    </row>
    <row r="38" spans="1:25" x14ac:dyDescent="0.3">
      <c r="A38" s="18">
        <v>45820</v>
      </c>
      <c r="B38" t="s">
        <v>38</v>
      </c>
      <c r="C38" t="s">
        <v>45</v>
      </c>
      <c r="D38">
        <v>19</v>
      </c>
      <c r="E38">
        <v>446.25</v>
      </c>
      <c r="F38">
        <v>290.0625</v>
      </c>
      <c r="G38" t="s">
        <v>20</v>
      </c>
      <c r="H38" t="s">
        <v>31</v>
      </c>
      <c r="I38">
        <v>0.1</v>
      </c>
      <c r="J38" t="s">
        <v>22</v>
      </c>
      <c r="K38">
        <v>8478.75</v>
      </c>
      <c r="L38">
        <v>7630.875</v>
      </c>
      <c r="M38">
        <v>5511.1875</v>
      </c>
      <c r="N38">
        <v>2119.6875</v>
      </c>
      <c r="O38">
        <v>847.875</v>
      </c>
      <c r="P38" t="s">
        <v>33</v>
      </c>
      <c r="Q38" t="s">
        <v>2930</v>
      </c>
      <c r="R38">
        <v>0</v>
      </c>
      <c r="S38" t="s">
        <v>501</v>
      </c>
      <c r="T38" t="s">
        <v>502</v>
      </c>
      <c r="U38">
        <v>14.88</v>
      </c>
      <c r="V38" s="18">
        <v>45820</v>
      </c>
      <c r="W38" s="18">
        <v>45826</v>
      </c>
      <c r="X38">
        <v>6</v>
      </c>
      <c r="Y38" t="s">
        <v>43</v>
      </c>
    </row>
    <row r="39" spans="1:25" x14ac:dyDescent="0.3">
      <c r="A39" s="18">
        <v>45456</v>
      </c>
      <c r="B39" t="s">
        <v>28</v>
      </c>
      <c r="C39" t="s">
        <v>45</v>
      </c>
      <c r="D39">
        <v>5</v>
      </c>
      <c r="E39">
        <v>555.84</v>
      </c>
      <c r="F39">
        <v>361.29600000000005</v>
      </c>
      <c r="G39" t="s">
        <v>50</v>
      </c>
      <c r="H39" t="s">
        <v>31</v>
      </c>
      <c r="I39">
        <v>0.05</v>
      </c>
      <c r="J39" t="s">
        <v>56</v>
      </c>
      <c r="K39">
        <v>2779.2000000000003</v>
      </c>
      <c r="L39">
        <v>2640.2400000000002</v>
      </c>
      <c r="M39">
        <v>1806.4800000000002</v>
      </c>
      <c r="N39">
        <v>833.76</v>
      </c>
      <c r="O39">
        <v>138.96000000000004</v>
      </c>
      <c r="P39" t="s">
        <v>57</v>
      </c>
      <c r="Q39" t="s">
        <v>2930</v>
      </c>
      <c r="R39">
        <v>0</v>
      </c>
      <c r="S39" t="s">
        <v>527</v>
      </c>
      <c r="T39" t="s">
        <v>528</v>
      </c>
      <c r="U39">
        <v>29.4</v>
      </c>
      <c r="V39" s="18">
        <v>45456</v>
      </c>
      <c r="W39" s="18">
        <v>45463</v>
      </c>
      <c r="X39">
        <v>7</v>
      </c>
      <c r="Y39" t="s">
        <v>37</v>
      </c>
    </row>
    <row r="40" spans="1:25" x14ac:dyDescent="0.3">
      <c r="A40" s="18">
        <v>45258</v>
      </c>
      <c r="B40" t="s">
        <v>38</v>
      </c>
      <c r="C40" t="s">
        <v>45</v>
      </c>
      <c r="D40">
        <v>18</v>
      </c>
      <c r="E40">
        <v>174.03</v>
      </c>
      <c r="F40">
        <v>113.1195</v>
      </c>
      <c r="G40" t="s">
        <v>20</v>
      </c>
      <c r="H40" t="s">
        <v>21</v>
      </c>
      <c r="I40">
        <v>0.1</v>
      </c>
      <c r="J40" t="s">
        <v>46</v>
      </c>
      <c r="K40">
        <v>3132.54</v>
      </c>
      <c r="L40">
        <v>2819.2860000000001</v>
      </c>
      <c r="M40">
        <v>2036.1510000000001</v>
      </c>
      <c r="N40">
        <v>783.13499999999999</v>
      </c>
      <c r="O40">
        <v>313.25399999999991</v>
      </c>
      <c r="P40" t="s">
        <v>23</v>
      </c>
      <c r="Q40" t="s">
        <v>34</v>
      </c>
      <c r="R40">
        <v>0</v>
      </c>
      <c r="S40" t="s">
        <v>529</v>
      </c>
      <c r="T40" t="s">
        <v>530</v>
      </c>
      <c r="U40">
        <v>32.19</v>
      </c>
      <c r="V40" s="18">
        <v>45258</v>
      </c>
      <c r="W40" s="18">
        <v>45263</v>
      </c>
      <c r="X40">
        <v>5</v>
      </c>
      <c r="Y40" t="s">
        <v>43</v>
      </c>
    </row>
    <row r="41" spans="1:25" x14ac:dyDescent="0.3">
      <c r="A41" s="18">
        <v>44927</v>
      </c>
      <c r="B41" t="s">
        <v>44</v>
      </c>
      <c r="C41" t="s">
        <v>45</v>
      </c>
      <c r="D41">
        <v>11</v>
      </c>
      <c r="E41">
        <v>468.22</v>
      </c>
      <c r="F41">
        <v>304.34300000000002</v>
      </c>
      <c r="G41" t="s">
        <v>55</v>
      </c>
      <c r="H41" t="s">
        <v>31</v>
      </c>
      <c r="I41">
        <v>0</v>
      </c>
      <c r="J41" t="s">
        <v>51</v>
      </c>
      <c r="K41">
        <v>5150.42</v>
      </c>
      <c r="L41">
        <v>5150.42</v>
      </c>
      <c r="M41">
        <v>3347.7730000000001</v>
      </c>
      <c r="N41">
        <v>1802.6469999999999</v>
      </c>
      <c r="O41">
        <v>0</v>
      </c>
      <c r="P41" t="s">
        <v>60</v>
      </c>
      <c r="Q41" t="s">
        <v>40</v>
      </c>
      <c r="R41">
        <v>0</v>
      </c>
      <c r="S41" t="s">
        <v>535</v>
      </c>
      <c r="T41" t="s">
        <v>536</v>
      </c>
      <c r="U41">
        <v>19.920000000000002</v>
      </c>
      <c r="V41" s="18">
        <v>44927</v>
      </c>
      <c r="W41" s="18">
        <v>44937</v>
      </c>
      <c r="X41">
        <v>10</v>
      </c>
      <c r="Y41" t="s">
        <v>49</v>
      </c>
    </row>
    <row r="42" spans="1:25" x14ac:dyDescent="0.3">
      <c r="A42" s="18">
        <v>45734</v>
      </c>
      <c r="B42" t="s">
        <v>69</v>
      </c>
      <c r="C42" t="s">
        <v>45</v>
      </c>
      <c r="D42">
        <v>2</v>
      </c>
      <c r="E42">
        <v>131.13</v>
      </c>
      <c r="F42">
        <v>85.234499999999997</v>
      </c>
      <c r="G42" t="s">
        <v>20</v>
      </c>
      <c r="H42" t="s">
        <v>31</v>
      </c>
      <c r="I42">
        <v>0.1</v>
      </c>
      <c r="J42" t="s">
        <v>22</v>
      </c>
      <c r="K42">
        <v>262.26</v>
      </c>
      <c r="L42">
        <v>236.03399999999999</v>
      </c>
      <c r="M42">
        <v>170.46899999999999</v>
      </c>
      <c r="N42">
        <v>65.564999999999998</v>
      </c>
      <c r="O42">
        <v>26.225999999999999</v>
      </c>
      <c r="P42" t="s">
        <v>60</v>
      </c>
      <c r="Q42" t="s">
        <v>2930</v>
      </c>
      <c r="R42">
        <v>0</v>
      </c>
      <c r="S42" t="s">
        <v>545</v>
      </c>
      <c r="T42" t="s">
        <v>546</v>
      </c>
      <c r="U42">
        <v>14.74</v>
      </c>
      <c r="V42" s="18">
        <v>45734</v>
      </c>
      <c r="W42" s="18">
        <v>45740</v>
      </c>
      <c r="X42">
        <v>6</v>
      </c>
      <c r="Y42" t="s">
        <v>72</v>
      </c>
    </row>
    <row r="43" spans="1:25" x14ac:dyDescent="0.3">
      <c r="A43" s="18">
        <v>45164</v>
      </c>
      <c r="B43" t="s">
        <v>18</v>
      </c>
      <c r="C43" t="s">
        <v>45</v>
      </c>
      <c r="D43">
        <v>20</v>
      </c>
      <c r="E43">
        <v>18.29</v>
      </c>
      <c r="F43">
        <v>11.888500000000001</v>
      </c>
      <c r="G43" t="s">
        <v>20</v>
      </c>
      <c r="H43" t="s">
        <v>31</v>
      </c>
      <c r="I43">
        <v>0</v>
      </c>
      <c r="J43" t="s">
        <v>56</v>
      </c>
      <c r="K43">
        <v>365.79999999999995</v>
      </c>
      <c r="L43">
        <v>365.79999999999995</v>
      </c>
      <c r="M43">
        <v>237.77</v>
      </c>
      <c r="N43">
        <v>128.02999999999994</v>
      </c>
      <c r="O43">
        <v>0</v>
      </c>
      <c r="P43" t="s">
        <v>60</v>
      </c>
      <c r="Q43" t="s">
        <v>24</v>
      </c>
      <c r="R43">
        <v>1</v>
      </c>
      <c r="S43" t="s">
        <v>563</v>
      </c>
      <c r="T43" t="s">
        <v>564</v>
      </c>
      <c r="U43">
        <v>35.369999999999997</v>
      </c>
      <c r="V43" s="18">
        <v>45164</v>
      </c>
      <c r="W43" s="18">
        <v>45167</v>
      </c>
      <c r="X43">
        <v>3</v>
      </c>
      <c r="Y43" t="s">
        <v>27</v>
      </c>
    </row>
    <row r="44" spans="1:25" x14ac:dyDescent="0.3">
      <c r="A44" s="18">
        <v>45166</v>
      </c>
      <c r="B44" t="s">
        <v>18</v>
      </c>
      <c r="C44" t="s">
        <v>45</v>
      </c>
      <c r="D44">
        <v>3</v>
      </c>
      <c r="E44">
        <v>376.24</v>
      </c>
      <c r="F44">
        <v>244.55600000000001</v>
      </c>
      <c r="G44" t="s">
        <v>30</v>
      </c>
      <c r="H44" t="s">
        <v>31</v>
      </c>
      <c r="I44">
        <v>0.05</v>
      </c>
      <c r="J44" t="s">
        <v>46</v>
      </c>
      <c r="K44">
        <v>1128.72</v>
      </c>
      <c r="L44">
        <v>1072.2839999999999</v>
      </c>
      <c r="M44">
        <v>733.66800000000001</v>
      </c>
      <c r="N44">
        <v>338.61599999999987</v>
      </c>
      <c r="O44">
        <v>56.436000000000149</v>
      </c>
      <c r="P44" t="s">
        <v>60</v>
      </c>
      <c r="Q44" t="s">
        <v>24</v>
      </c>
      <c r="R44">
        <v>1</v>
      </c>
      <c r="S44" t="s">
        <v>575</v>
      </c>
      <c r="T44" t="s">
        <v>576</v>
      </c>
      <c r="U44">
        <v>6.15</v>
      </c>
      <c r="V44" s="18">
        <v>45166</v>
      </c>
      <c r="W44" s="18">
        <v>45170</v>
      </c>
      <c r="X44">
        <v>4</v>
      </c>
      <c r="Y44" t="s">
        <v>27</v>
      </c>
    </row>
    <row r="45" spans="1:25" x14ac:dyDescent="0.3">
      <c r="A45" s="18">
        <v>44963</v>
      </c>
      <c r="B45" t="s">
        <v>38</v>
      </c>
      <c r="C45" t="s">
        <v>45</v>
      </c>
      <c r="D45">
        <v>10</v>
      </c>
      <c r="E45">
        <v>217.43</v>
      </c>
      <c r="F45">
        <v>141.3295</v>
      </c>
      <c r="G45" t="s">
        <v>30</v>
      </c>
      <c r="H45" t="s">
        <v>31</v>
      </c>
      <c r="I45">
        <v>0.15</v>
      </c>
      <c r="J45" t="s">
        <v>66</v>
      </c>
      <c r="K45">
        <v>2174.3000000000002</v>
      </c>
      <c r="L45">
        <v>1848.1550000000002</v>
      </c>
      <c r="M45">
        <v>1413.2950000000001</v>
      </c>
      <c r="N45">
        <v>434.86000000000013</v>
      </c>
      <c r="O45">
        <v>326.14499999999998</v>
      </c>
      <c r="P45" t="s">
        <v>57</v>
      </c>
      <c r="Q45" t="s">
        <v>24</v>
      </c>
      <c r="R45">
        <v>0</v>
      </c>
      <c r="S45" t="s">
        <v>594</v>
      </c>
      <c r="T45" t="s">
        <v>595</v>
      </c>
      <c r="U45">
        <v>33.14</v>
      </c>
      <c r="V45" s="18">
        <v>44963</v>
      </c>
      <c r="W45" s="18">
        <v>44972</v>
      </c>
      <c r="X45">
        <v>9</v>
      </c>
      <c r="Y45" t="s">
        <v>43</v>
      </c>
    </row>
    <row r="46" spans="1:25" x14ac:dyDescent="0.3">
      <c r="A46" s="18">
        <v>45722</v>
      </c>
      <c r="B46" t="s">
        <v>18</v>
      </c>
      <c r="C46" t="s">
        <v>45</v>
      </c>
      <c r="D46">
        <v>5</v>
      </c>
      <c r="E46">
        <v>89.03</v>
      </c>
      <c r="F46">
        <v>57.869500000000002</v>
      </c>
      <c r="G46" t="s">
        <v>50</v>
      </c>
      <c r="H46" t="s">
        <v>21</v>
      </c>
      <c r="I46">
        <v>0.1</v>
      </c>
      <c r="J46" t="s">
        <v>46</v>
      </c>
      <c r="K46">
        <v>445.15</v>
      </c>
      <c r="L46">
        <v>400.63499999999999</v>
      </c>
      <c r="M46">
        <v>289.34750000000003</v>
      </c>
      <c r="N46">
        <v>111.28749999999997</v>
      </c>
      <c r="O46">
        <v>44.514999999999986</v>
      </c>
      <c r="P46" t="s">
        <v>60</v>
      </c>
      <c r="Q46" t="s">
        <v>40</v>
      </c>
      <c r="R46">
        <v>0</v>
      </c>
      <c r="S46" t="s">
        <v>598</v>
      </c>
      <c r="T46" t="s">
        <v>599</v>
      </c>
      <c r="U46">
        <v>22.42</v>
      </c>
      <c r="V46" s="18">
        <v>45722</v>
      </c>
      <c r="W46" s="18">
        <v>45732</v>
      </c>
      <c r="X46">
        <v>10</v>
      </c>
      <c r="Y46" t="s">
        <v>27</v>
      </c>
    </row>
    <row r="47" spans="1:25" x14ac:dyDescent="0.3">
      <c r="A47" s="18">
        <v>45498</v>
      </c>
      <c r="B47" t="s">
        <v>38</v>
      </c>
      <c r="C47" t="s">
        <v>45</v>
      </c>
      <c r="D47">
        <v>15</v>
      </c>
      <c r="E47">
        <v>247.21</v>
      </c>
      <c r="F47">
        <v>160.68650000000002</v>
      </c>
      <c r="G47" t="s">
        <v>55</v>
      </c>
      <c r="H47" t="s">
        <v>21</v>
      </c>
      <c r="I47">
        <v>0.1</v>
      </c>
      <c r="J47" t="s">
        <v>66</v>
      </c>
      <c r="K47">
        <v>3708.15</v>
      </c>
      <c r="L47">
        <v>3337.335</v>
      </c>
      <c r="M47">
        <v>2410.2975000000006</v>
      </c>
      <c r="N47">
        <v>927.03749999999945</v>
      </c>
      <c r="O47">
        <v>370.81500000000005</v>
      </c>
      <c r="P47" t="s">
        <v>33</v>
      </c>
      <c r="Q47" t="s">
        <v>2930</v>
      </c>
      <c r="R47">
        <v>0</v>
      </c>
      <c r="S47" t="s">
        <v>617</v>
      </c>
      <c r="T47" t="s">
        <v>618</v>
      </c>
      <c r="U47">
        <v>45.42</v>
      </c>
      <c r="V47" s="18">
        <v>45498</v>
      </c>
      <c r="W47" s="18">
        <v>45500</v>
      </c>
      <c r="X47">
        <v>2</v>
      </c>
      <c r="Y47" t="s">
        <v>43</v>
      </c>
    </row>
    <row r="48" spans="1:25" x14ac:dyDescent="0.3">
      <c r="A48" s="18">
        <v>45698</v>
      </c>
      <c r="B48" t="s">
        <v>28</v>
      </c>
      <c r="C48" t="s">
        <v>45</v>
      </c>
      <c r="D48">
        <v>6</v>
      </c>
      <c r="E48">
        <v>521.1</v>
      </c>
      <c r="F48">
        <v>338.71500000000003</v>
      </c>
      <c r="G48" t="s">
        <v>30</v>
      </c>
      <c r="H48" t="s">
        <v>21</v>
      </c>
      <c r="I48">
        <v>0.15</v>
      </c>
      <c r="J48" t="s">
        <v>46</v>
      </c>
      <c r="K48">
        <v>3126.6000000000004</v>
      </c>
      <c r="L48">
        <v>2657.61</v>
      </c>
      <c r="M48">
        <v>2032.2900000000002</v>
      </c>
      <c r="N48">
        <v>625.31999999999994</v>
      </c>
      <c r="O48">
        <v>468.99000000000024</v>
      </c>
      <c r="P48" t="s">
        <v>63</v>
      </c>
      <c r="Q48" t="s">
        <v>2930</v>
      </c>
      <c r="R48">
        <v>0</v>
      </c>
      <c r="S48" t="s">
        <v>639</v>
      </c>
      <c r="T48" t="s">
        <v>640</v>
      </c>
      <c r="U48">
        <v>31.14</v>
      </c>
      <c r="V48" s="18">
        <v>45698</v>
      </c>
      <c r="W48" s="18">
        <v>45700</v>
      </c>
      <c r="X48">
        <v>2</v>
      </c>
      <c r="Y48" t="s">
        <v>37</v>
      </c>
    </row>
    <row r="49" spans="1:25" x14ac:dyDescent="0.3">
      <c r="A49" s="18">
        <v>45687</v>
      </c>
      <c r="B49" t="s">
        <v>38</v>
      </c>
      <c r="C49" t="s">
        <v>45</v>
      </c>
      <c r="D49">
        <v>16</v>
      </c>
      <c r="E49">
        <v>345.53</v>
      </c>
      <c r="F49">
        <v>224.59449999999998</v>
      </c>
      <c r="G49" t="s">
        <v>50</v>
      </c>
      <c r="H49" t="s">
        <v>31</v>
      </c>
      <c r="I49">
        <v>0.15</v>
      </c>
      <c r="J49" t="s">
        <v>46</v>
      </c>
      <c r="K49">
        <v>5528.48</v>
      </c>
      <c r="L49">
        <v>4699.2079999999996</v>
      </c>
      <c r="M49">
        <v>3593.5119999999997</v>
      </c>
      <c r="N49">
        <v>1105.6959999999999</v>
      </c>
      <c r="O49">
        <v>829.27199999999993</v>
      </c>
      <c r="P49" t="s">
        <v>33</v>
      </c>
      <c r="Q49" t="s">
        <v>34</v>
      </c>
      <c r="R49">
        <v>0</v>
      </c>
      <c r="S49" t="s">
        <v>655</v>
      </c>
      <c r="T49" t="s">
        <v>656</v>
      </c>
      <c r="U49">
        <v>13.43</v>
      </c>
      <c r="V49" s="18">
        <v>45687</v>
      </c>
      <c r="W49" s="18">
        <v>45693</v>
      </c>
      <c r="X49">
        <v>6</v>
      </c>
      <c r="Y49" t="s">
        <v>43</v>
      </c>
    </row>
    <row r="50" spans="1:25" x14ac:dyDescent="0.3">
      <c r="A50" s="18">
        <v>45598</v>
      </c>
      <c r="B50" t="s">
        <v>44</v>
      </c>
      <c r="C50" t="s">
        <v>45</v>
      </c>
      <c r="D50">
        <v>16</v>
      </c>
      <c r="E50">
        <v>89.76</v>
      </c>
      <c r="F50">
        <v>58.344000000000008</v>
      </c>
      <c r="G50" t="s">
        <v>30</v>
      </c>
      <c r="H50" t="s">
        <v>21</v>
      </c>
      <c r="I50">
        <v>0</v>
      </c>
      <c r="J50" t="s">
        <v>32</v>
      </c>
      <c r="K50">
        <v>1436.16</v>
      </c>
      <c r="L50">
        <v>1436.16</v>
      </c>
      <c r="M50">
        <v>933.50400000000013</v>
      </c>
      <c r="N50">
        <v>502.65599999999995</v>
      </c>
      <c r="O50">
        <v>0</v>
      </c>
      <c r="P50" t="s">
        <v>60</v>
      </c>
      <c r="Q50" t="s">
        <v>40</v>
      </c>
      <c r="R50">
        <v>1</v>
      </c>
      <c r="S50" t="s">
        <v>661</v>
      </c>
      <c r="T50" t="s">
        <v>662</v>
      </c>
      <c r="U50">
        <v>44.69</v>
      </c>
      <c r="V50" s="18">
        <v>45598</v>
      </c>
      <c r="W50" s="18">
        <v>45605</v>
      </c>
      <c r="X50">
        <v>7</v>
      </c>
      <c r="Y50" t="s">
        <v>49</v>
      </c>
    </row>
    <row r="51" spans="1:25" x14ac:dyDescent="0.3">
      <c r="A51" s="18">
        <v>45473</v>
      </c>
      <c r="B51" t="s">
        <v>44</v>
      </c>
      <c r="C51" t="s">
        <v>45</v>
      </c>
      <c r="D51">
        <v>11</v>
      </c>
      <c r="E51">
        <v>535.37</v>
      </c>
      <c r="F51">
        <v>347.9905</v>
      </c>
      <c r="G51" t="s">
        <v>55</v>
      </c>
      <c r="H51" t="s">
        <v>21</v>
      </c>
      <c r="I51">
        <v>0</v>
      </c>
      <c r="J51" t="s">
        <v>46</v>
      </c>
      <c r="K51">
        <v>5889.07</v>
      </c>
      <c r="L51">
        <v>5889.07</v>
      </c>
      <c r="M51">
        <v>3827.8955000000001</v>
      </c>
      <c r="N51">
        <v>2061.1744999999996</v>
      </c>
      <c r="O51">
        <v>0</v>
      </c>
      <c r="P51" t="s">
        <v>63</v>
      </c>
      <c r="Q51" t="s">
        <v>2930</v>
      </c>
      <c r="R51">
        <v>0</v>
      </c>
      <c r="S51" t="s">
        <v>663</v>
      </c>
      <c r="T51" t="s">
        <v>664</v>
      </c>
      <c r="U51">
        <v>35.96</v>
      </c>
      <c r="V51" s="18">
        <v>45473</v>
      </c>
      <c r="W51" s="18">
        <v>45482</v>
      </c>
      <c r="X51">
        <v>9</v>
      </c>
      <c r="Y51" t="s">
        <v>49</v>
      </c>
    </row>
    <row r="52" spans="1:25" x14ac:dyDescent="0.3">
      <c r="A52" s="18">
        <v>45463</v>
      </c>
      <c r="B52" t="s">
        <v>44</v>
      </c>
      <c r="C52" t="s">
        <v>45</v>
      </c>
      <c r="D52">
        <v>5</v>
      </c>
      <c r="E52">
        <v>432.35</v>
      </c>
      <c r="F52">
        <v>281.02750000000003</v>
      </c>
      <c r="G52" t="s">
        <v>50</v>
      </c>
      <c r="H52" t="s">
        <v>21</v>
      </c>
      <c r="I52">
        <v>0.1</v>
      </c>
      <c r="J52" t="s">
        <v>66</v>
      </c>
      <c r="K52">
        <v>2161.75</v>
      </c>
      <c r="L52">
        <v>1945.575</v>
      </c>
      <c r="M52">
        <v>1405.1375000000003</v>
      </c>
      <c r="N52">
        <v>540.43749999999977</v>
      </c>
      <c r="O52">
        <v>216.17499999999995</v>
      </c>
      <c r="P52" t="s">
        <v>33</v>
      </c>
      <c r="Q52" t="s">
        <v>2930</v>
      </c>
      <c r="R52">
        <v>1</v>
      </c>
      <c r="S52" t="s">
        <v>719</v>
      </c>
      <c r="T52" t="s">
        <v>720</v>
      </c>
      <c r="U52">
        <v>41.48</v>
      </c>
      <c r="V52" s="18">
        <v>45463</v>
      </c>
      <c r="W52" s="18">
        <v>45470</v>
      </c>
      <c r="X52">
        <v>7</v>
      </c>
      <c r="Y52" t="s">
        <v>49</v>
      </c>
    </row>
    <row r="53" spans="1:25" x14ac:dyDescent="0.3">
      <c r="A53" s="18">
        <v>45633</v>
      </c>
      <c r="B53" t="s">
        <v>28</v>
      </c>
      <c r="C53" t="s">
        <v>45</v>
      </c>
      <c r="D53">
        <v>8</v>
      </c>
      <c r="E53">
        <v>367.89</v>
      </c>
      <c r="F53">
        <v>239.1285</v>
      </c>
      <c r="G53" t="s">
        <v>20</v>
      </c>
      <c r="H53" t="s">
        <v>31</v>
      </c>
      <c r="I53">
        <v>0.05</v>
      </c>
      <c r="J53" t="s">
        <v>32</v>
      </c>
      <c r="K53">
        <v>2943.12</v>
      </c>
      <c r="L53">
        <v>2795.9639999999999</v>
      </c>
      <c r="M53">
        <v>1913.028</v>
      </c>
      <c r="N53">
        <v>882.93599999999992</v>
      </c>
      <c r="O53">
        <v>147.15599999999995</v>
      </c>
      <c r="P53" t="s">
        <v>63</v>
      </c>
      <c r="Q53" t="s">
        <v>24</v>
      </c>
      <c r="R53">
        <v>0</v>
      </c>
      <c r="S53" t="s">
        <v>732</v>
      </c>
      <c r="T53" t="s">
        <v>733</v>
      </c>
      <c r="U53">
        <v>18.100000000000001</v>
      </c>
      <c r="V53" s="18">
        <v>45633</v>
      </c>
      <c r="W53" s="18">
        <v>45635</v>
      </c>
      <c r="X53">
        <v>2</v>
      </c>
      <c r="Y53" t="s">
        <v>37</v>
      </c>
    </row>
    <row r="54" spans="1:25" x14ac:dyDescent="0.3">
      <c r="A54" s="18">
        <v>45251</v>
      </c>
      <c r="B54" t="s">
        <v>69</v>
      </c>
      <c r="C54" t="s">
        <v>45</v>
      </c>
      <c r="D54">
        <v>10</v>
      </c>
      <c r="E54">
        <v>333.35</v>
      </c>
      <c r="F54">
        <v>216.67750000000001</v>
      </c>
      <c r="G54" t="s">
        <v>30</v>
      </c>
      <c r="H54" t="s">
        <v>31</v>
      </c>
      <c r="I54">
        <v>0.15</v>
      </c>
      <c r="J54" t="s">
        <v>32</v>
      </c>
      <c r="K54">
        <v>3333.5</v>
      </c>
      <c r="L54">
        <v>2833.4749999999999</v>
      </c>
      <c r="M54">
        <v>2166.7750000000001</v>
      </c>
      <c r="N54">
        <v>666.69999999999982</v>
      </c>
      <c r="O54">
        <v>500.02500000000009</v>
      </c>
      <c r="P54" t="s">
        <v>60</v>
      </c>
      <c r="Q54" t="s">
        <v>24</v>
      </c>
      <c r="R54">
        <v>0</v>
      </c>
      <c r="S54" t="s">
        <v>734</v>
      </c>
      <c r="T54" t="s">
        <v>735</v>
      </c>
      <c r="U54">
        <v>39.35</v>
      </c>
      <c r="V54" s="18">
        <v>45251</v>
      </c>
      <c r="W54" s="18">
        <v>45256</v>
      </c>
      <c r="X54">
        <v>5</v>
      </c>
      <c r="Y54" t="s">
        <v>72</v>
      </c>
    </row>
    <row r="55" spans="1:25" x14ac:dyDescent="0.3">
      <c r="A55" s="18">
        <v>45642</v>
      </c>
      <c r="B55" t="s">
        <v>38</v>
      </c>
      <c r="C55" t="s">
        <v>45</v>
      </c>
      <c r="D55">
        <v>8</v>
      </c>
      <c r="E55">
        <v>378.88</v>
      </c>
      <c r="F55">
        <v>246.27199999999999</v>
      </c>
      <c r="G55" t="s">
        <v>30</v>
      </c>
      <c r="H55" t="s">
        <v>21</v>
      </c>
      <c r="I55">
        <v>0.1</v>
      </c>
      <c r="J55" t="s">
        <v>46</v>
      </c>
      <c r="K55">
        <v>3031.04</v>
      </c>
      <c r="L55">
        <v>2727.9360000000001</v>
      </c>
      <c r="M55">
        <v>1970.1759999999999</v>
      </c>
      <c r="N55">
        <v>757.76000000000022</v>
      </c>
      <c r="O55">
        <v>303.10399999999981</v>
      </c>
      <c r="P55" t="s">
        <v>60</v>
      </c>
      <c r="Q55" t="s">
        <v>40</v>
      </c>
      <c r="R55">
        <v>1</v>
      </c>
      <c r="S55" t="s">
        <v>736</v>
      </c>
      <c r="T55" t="s">
        <v>737</v>
      </c>
      <c r="U55">
        <v>5.22</v>
      </c>
      <c r="V55" s="18">
        <v>45642</v>
      </c>
      <c r="W55" s="18">
        <v>45650</v>
      </c>
      <c r="X55">
        <v>8</v>
      </c>
      <c r="Y55" t="s">
        <v>43</v>
      </c>
    </row>
    <row r="56" spans="1:25" x14ac:dyDescent="0.3">
      <c r="A56" s="18">
        <v>45168</v>
      </c>
      <c r="B56" t="s">
        <v>44</v>
      </c>
      <c r="C56" t="s">
        <v>45</v>
      </c>
      <c r="D56">
        <v>7</v>
      </c>
      <c r="E56">
        <v>103.03</v>
      </c>
      <c r="F56">
        <v>66.969499999999996</v>
      </c>
      <c r="G56" t="s">
        <v>55</v>
      </c>
      <c r="H56" t="s">
        <v>31</v>
      </c>
      <c r="I56">
        <v>0.1</v>
      </c>
      <c r="J56" t="s">
        <v>66</v>
      </c>
      <c r="K56">
        <v>721.21</v>
      </c>
      <c r="L56">
        <v>649.08900000000006</v>
      </c>
      <c r="M56">
        <v>468.78649999999999</v>
      </c>
      <c r="N56">
        <v>180.30250000000007</v>
      </c>
      <c r="O56">
        <v>72.120999999999981</v>
      </c>
      <c r="P56" t="s">
        <v>23</v>
      </c>
      <c r="Q56" t="s">
        <v>24</v>
      </c>
      <c r="R56">
        <v>1</v>
      </c>
      <c r="S56" t="s">
        <v>740</v>
      </c>
      <c r="T56" t="s">
        <v>741</v>
      </c>
      <c r="U56">
        <v>5.29</v>
      </c>
      <c r="V56" s="18">
        <v>45168</v>
      </c>
      <c r="W56" s="18">
        <v>45175</v>
      </c>
      <c r="X56">
        <v>7</v>
      </c>
      <c r="Y56" t="s">
        <v>49</v>
      </c>
    </row>
    <row r="57" spans="1:25" x14ac:dyDescent="0.3">
      <c r="A57" s="18">
        <v>45163</v>
      </c>
      <c r="B57" t="s">
        <v>69</v>
      </c>
      <c r="C57" t="s">
        <v>45</v>
      </c>
      <c r="D57">
        <v>13</v>
      </c>
      <c r="E57">
        <v>513.17999999999995</v>
      </c>
      <c r="F57">
        <v>333.56700000000001</v>
      </c>
      <c r="G57" t="s">
        <v>20</v>
      </c>
      <c r="H57" t="s">
        <v>31</v>
      </c>
      <c r="I57">
        <v>0</v>
      </c>
      <c r="J57" t="s">
        <v>22</v>
      </c>
      <c r="K57">
        <v>6671.3399999999992</v>
      </c>
      <c r="L57">
        <v>6671.3399999999992</v>
      </c>
      <c r="M57">
        <v>4336.3710000000001</v>
      </c>
      <c r="N57">
        <v>2334.9689999999991</v>
      </c>
      <c r="O57">
        <v>0</v>
      </c>
      <c r="P57" t="s">
        <v>57</v>
      </c>
      <c r="Q57" t="s">
        <v>24</v>
      </c>
      <c r="R57">
        <v>0</v>
      </c>
      <c r="S57" t="s">
        <v>761</v>
      </c>
      <c r="T57" t="s">
        <v>762</v>
      </c>
      <c r="U57">
        <v>10.57</v>
      </c>
      <c r="V57" s="18">
        <v>45163</v>
      </c>
      <c r="W57" s="18">
        <v>45165</v>
      </c>
      <c r="X57">
        <v>2</v>
      </c>
      <c r="Y57" t="s">
        <v>72</v>
      </c>
    </row>
    <row r="58" spans="1:25" x14ac:dyDescent="0.3">
      <c r="A58" s="18">
        <v>45665</v>
      </c>
      <c r="B58" t="s">
        <v>44</v>
      </c>
      <c r="C58" t="s">
        <v>45</v>
      </c>
      <c r="D58">
        <v>4</v>
      </c>
      <c r="E58">
        <v>353.7</v>
      </c>
      <c r="F58">
        <v>229.905</v>
      </c>
      <c r="G58" t="s">
        <v>30</v>
      </c>
      <c r="H58" t="s">
        <v>21</v>
      </c>
      <c r="I58">
        <v>0</v>
      </c>
      <c r="J58" t="s">
        <v>46</v>
      </c>
      <c r="K58">
        <v>1414.8</v>
      </c>
      <c r="L58">
        <v>1414.8</v>
      </c>
      <c r="M58">
        <v>919.62</v>
      </c>
      <c r="N58">
        <v>495.17999999999995</v>
      </c>
      <c r="O58">
        <v>0</v>
      </c>
      <c r="P58" t="s">
        <v>57</v>
      </c>
      <c r="Q58" t="s">
        <v>24</v>
      </c>
      <c r="R58">
        <v>0</v>
      </c>
      <c r="S58" t="s">
        <v>785</v>
      </c>
      <c r="T58" t="s">
        <v>786</v>
      </c>
      <c r="U58">
        <v>41.98</v>
      </c>
      <c r="V58" s="18">
        <v>45665</v>
      </c>
      <c r="W58" s="18">
        <v>45669</v>
      </c>
      <c r="X58">
        <v>4</v>
      </c>
      <c r="Y58" t="s">
        <v>49</v>
      </c>
    </row>
    <row r="59" spans="1:25" x14ac:dyDescent="0.3">
      <c r="A59" s="18">
        <v>45516</v>
      </c>
      <c r="B59" t="s">
        <v>44</v>
      </c>
      <c r="C59" t="s">
        <v>45</v>
      </c>
      <c r="D59">
        <v>3</v>
      </c>
      <c r="E59">
        <v>149.25</v>
      </c>
      <c r="F59">
        <v>97.012500000000003</v>
      </c>
      <c r="G59" t="s">
        <v>55</v>
      </c>
      <c r="H59" t="s">
        <v>21</v>
      </c>
      <c r="I59">
        <v>0</v>
      </c>
      <c r="J59" t="s">
        <v>51</v>
      </c>
      <c r="K59">
        <v>447.75</v>
      </c>
      <c r="L59">
        <v>447.75</v>
      </c>
      <c r="M59">
        <v>291.03750000000002</v>
      </c>
      <c r="N59">
        <v>156.71249999999998</v>
      </c>
      <c r="O59">
        <v>0</v>
      </c>
      <c r="P59" t="s">
        <v>60</v>
      </c>
      <c r="Q59" t="s">
        <v>2930</v>
      </c>
      <c r="R59">
        <v>1</v>
      </c>
      <c r="S59" t="s">
        <v>787</v>
      </c>
      <c r="T59" t="s">
        <v>788</v>
      </c>
      <c r="U59">
        <v>13.17</v>
      </c>
      <c r="V59" s="18">
        <v>45516</v>
      </c>
      <c r="W59" s="18">
        <v>45518</v>
      </c>
      <c r="X59">
        <v>2</v>
      </c>
      <c r="Y59" t="s">
        <v>49</v>
      </c>
    </row>
    <row r="60" spans="1:25" x14ac:dyDescent="0.3">
      <c r="A60" s="18">
        <v>45491</v>
      </c>
      <c r="B60" t="s">
        <v>28</v>
      </c>
      <c r="C60" t="s">
        <v>45</v>
      </c>
      <c r="D60">
        <v>10</v>
      </c>
      <c r="E60">
        <v>252.63</v>
      </c>
      <c r="F60">
        <v>164.20949999999999</v>
      </c>
      <c r="G60" t="s">
        <v>20</v>
      </c>
      <c r="H60" t="s">
        <v>31</v>
      </c>
      <c r="I60">
        <v>0.15</v>
      </c>
      <c r="J60" t="s">
        <v>22</v>
      </c>
      <c r="K60">
        <v>2526.3000000000002</v>
      </c>
      <c r="L60">
        <v>2147.355</v>
      </c>
      <c r="M60">
        <v>1642.0949999999998</v>
      </c>
      <c r="N60">
        <v>505.26000000000022</v>
      </c>
      <c r="O60">
        <v>378.94500000000016</v>
      </c>
      <c r="P60" t="s">
        <v>63</v>
      </c>
      <c r="Q60" t="s">
        <v>24</v>
      </c>
      <c r="R60">
        <v>0</v>
      </c>
      <c r="S60" t="s">
        <v>806</v>
      </c>
      <c r="T60" t="s">
        <v>807</v>
      </c>
      <c r="U60">
        <v>8.92</v>
      </c>
      <c r="V60" s="18">
        <v>45491</v>
      </c>
      <c r="W60" s="18">
        <v>45498</v>
      </c>
      <c r="X60">
        <v>7</v>
      </c>
      <c r="Y60" t="s">
        <v>37</v>
      </c>
    </row>
    <row r="61" spans="1:25" x14ac:dyDescent="0.3">
      <c r="A61" s="18">
        <v>45694</v>
      </c>
      <c r="B61" t="s">
        <v>69</v>
      </c>
      <c r="C61" t="s">
        <v>45</v>
      </c>
      <c r="D61">
        <v>14</v>
      </c>
      <c r="E61">
        <v>291.91000000000003</v>
      </c>
      <c r="F61">
        <v>189.74150000000003</v>
      </c>
      <c r="G61" t="s">
        <v>30</v>
      </c>
      <c r="H61" t="s">
        <v>31</v>
      </c>
      <c r="I61">
        <v>0.15</v>
      </c>
      <c r="J61" t="s">
        <v>46</v>
      </c>
      <c r="K61">
        <v>4086.7400000000002</v>
      </c>
      <c r="L61">
        <v>3473.7290000000003</v>
      </c>
      <c r="M61">
        <v>2656.3810000000003</v>
      </c>
      <c r="N61">
        <v>817.34799999999996</v>
      </c>
      <c r="O61">
        <v>613.01099999999997</v>
      </c>
      <c r="P61" t="s">
        <v>57</v>
      </c>
      <c r="Q61" t="s">
        <v>2930</v>
      </c>
      <c r="R61">
        <v>0</v>
      </c>
      <c r="S61" t="s">
        <v>840</v>
      </c>
      <c r="T61" t="s">
        <v>841</v>
      </c>
      <c r="U61">
        <v>27.51</v>
      </c>
      <c r="V61" s="18">
        <v>45694</v>
      </c>
      <c r="W61" s="18">
        <v>45698</v>
      </c>
      <c r="X61">
        <v>4</v>
      </c>
      <c r="Y61" t="s">
        <v>72</v>
      </c>
    </row>
    <row r="62" spans="1:25" x14ac:dyDescent="0.3">
      <c r="A62" s="18">
        <v>45534</v>
      </c>
      <c r="B62" t="s">
        <v>44</v>
      </c>
      <c r="C62" t="s">
        <v>45</v>
      </c>
      <c r="D62">
        <v>13</v>
      </c>
      <c r="E62">
        <v>567.5</v>
      </c>
      <c r="F62">
        <v>368.875</v>
      </c>
      <c r="G62" t="s">
        <v>30</v>
      </c>
      <c r="H62" t="s">
        <v>31</v>
      </c>
      <c r="I62">
        <v>0</v>
      </c>
      <c r="J62" t="s">
        <v>22</v>
      </c>
      <c r="K62">
        <v>7377.5</v>
      </c>
      <c r="L62">
        <v>7377.5</v>
      </c>
      <c r="M62">
        <v>4795.375</v>
      </c>
      <c r="N62">
        <v>2582.125</v>
      </c>
      <c r="O62">
        <v>0</v>
      </c>
      <c r="P62" t="s">
        <v>57</v>
      </c>
      <c r="Q62" t="s">
        <v>2930</v>
      </c>
      <c r="R62">
        <v>0</v>
      </c>
      <c r="S62" t="s">
        <v>858</v>
      </c>
      <c r="T62" t="s">
        <v>859</v>
      </c>
      <c r="U62">
        <v>28.41</v>
      </c>
      <c r="V62" s="18">
        <v>45534</v>
      </c>
      <c r="W62" s="18">
        <v>45537</v>
      </c>
      <c r="X62">
        <v>3</v>
      </c>
      <c r="Y62" t="s">
        <v>49</v>
      </c>
    </row>
    <row r="63" spans="1:25" x14ac:dyDescent="0.3">
      <c r="A63" s="18">
        <v>45296</v>
      </c>
      <c r="B63" t="s">
        <v>44</v>
      </c>
      <c r="C63" t="s">
        <v>45</v>
      </c>
      <c r="D63">
        <v>17</v>
      </c>
      <c r="E63">
        <v>241.01</v>
      </c>
      <c r="F63">
        <v>156.65649999999999</v>
      </c>
      <c r="G63" t="s">
        <v>30</v>
      </c>
      <c r="H63" t="s">
        <v>31</v>
      </c>
      <c r="I63">
        <v>0.1</v>
      </c>
      <c r="J63" t="s">
        <v>66</v>
      </c>
      <c r="K63">
        <v>4097.17</v>
      </c>
      <c r="L63">
        <v>3687.453</v>
      </c>
      <c r="M63">
        <v>2663.1605</v>
      </c>
      <c r="N63">
        <v>1024.2925</v>
      </c>
      <c r="O63">
        <v>409.7170000000001</v>
      </c>
      <c r="P63" t="s">
        <v>60</v>
      </c>
      <c r="Q63" t="s">
        <v>40</v>
      </c>
      <c r="R63">
        <v>0</v>
      </c>
      <c r="S63" t="s">
        <v>876</v>
      </c>
      <c r="T63" t="s">
        <v>877</v>
      </c>
      <c r="U63">
        <v>24.69</v>
      </c>
      <c r="V63" s="18">
        <v>45296</v>
      </c>
      <c r="W63" s="18">
        <v>45302</v>
      </c>
      <c r="X63">
        <v>6</v>
      </c>
      <c r="Y63" t="s">
        <v>49</v>
      </c>
    </row>
    <row r="64" spans="1:25" x14ac:dyDescent="0.3">
      <c r="A64" s="18">
        <v>44993</v>
      </c>
      <c r="B64" t="s">
        <v>18</v>
      </c>
      <c r="C64" t="s">
        <v>45</v>
      </c>
      <c r="D64">
        <v>19</v>
      </c>
      <c r="E64">
        <v>191.44</v>
      </c>
      <c r="F64">
        <v>124.43600000000001</v>
      </c>
      <c r="G64" t="s">
        <v>50</v>
      </c>
      <c r="H64" t="s">
        <v>21</v>
      </c>
      <c r="I64">
        <v>0.15</v>
      </c>
      <c r="J64" t="s">
        <v>51</v>
      </c>
      <c r="K64">
        <v>3637.36</v>
      </c>
      <c r="L64">
        <v>3091.7559999999999</v>
      </c>
      <c r="M64">
        <v>2364.2840000000001</v>
      </c>
      <c r="N64">
        <v>727.47199999999975</v>
      </c>
      <c r="O64">
        <v>545.60400000000027</v>
      </c>
      <c r="P64" t="s">
        <v>63</v>
      </c>
      <c r="Q64" t="s">
        <v>40</v>
      </c>
      <c r="R64">
        <v>1</v>
      </c>
      <c r="S64" t="s">
        <v>892</v>
      </c>
      <c r="T64" t="s">
        <v>893</v>
      </c>
      <c r="U64">
        <v>35.54</v>
      </c>
      <c r="V64" s="18">
        <v>44993</v>
      </c>
      <c r="W64" s="18">
        <v>45002</v>
      </c>
      <c r="X64">
        <v>9</v>
      </c>
      <c r="Y64" t="s">
        <v>27</v>
      </c>
    </row>
    <row r="65" spans="1:25" x14ac:dyDescent="0.3">
      <c r="A65" s="18">
        <v>44981</v>
      </c>
      <c r="B65" t="s">
        <v>28</v>
      </c>
      <c r="C65" t="s">
        <v>45</v>
      </c>
      <c r="D65">
        <v>16</v>
      </c>
      <c r="E65">
        <v>187.84</v>
      </c>
      <c r="F65">
        <v>122.096</v>
      </c>
      <c r="G65" t="s">
        <v>30</v>
      </c>
      <c r="H65" t="s">
        <v>31</v>
      </c>
      <c r="I65">
        <v>0</v>
      </c>
      <c r="J65" t="s">
        <v>32</v>
      </c>
      <c r="K65">
        <v>3005.44</v>
      </c>
      <c r="L65">
        <v>3005.44</v>
      </c>
      <c r="M65">
        <v>1953.5360000000001</v>
      </c>
      <c r="N65">
        <v>1051.904</v>
      </c>
      <c r="O65">
        <v>0</v>
      </c>
      <c r="P65" t="s">
        <v>57</v>
      </c>
      <c r="Q65" t="s">
        <v>34</v>
      </c>
      <c r="R65">
        <v>0</v>
      </c>
      <c r="S65" t="s">
        <v>916</v>
      </c>
      <c r="T65" t="s">
        <v>917</v>
      </c>
      <c r="U65">
        <v>18.649999999999999</v>
      </c>
      <c r="V65" s="18">
        <v>44981</v>
      </c>
      <c r="W65" s="18">
        <v>44983</v>
      </c>
      <c r="X65">
        <v>2</v>
      </c>
      <c r="Y65" t="s">
        <v>37</v>
      </c>
    </row>
    <row r="66" spans="1:25" x14ac:dyDescent="0.3">
      <c r="A66" s="18">
        <v>45094</v>
      </c>
      <c r="B66" t="s">
        <v>18</v>
      </c>
      <c r="C66" t="s">
        <v>45</v>
      </c>
      <c r="D66">
        <v>4</v>
      </c>
      <c r="E66">
        <v>584.79999999999995</v>
      </c>
      <c r="F66">
        <v>380.12</v>
      </c>
      <c r="G66" t="s">
        <v>20</v>
      </c>
      <c r="H66" t="s">
        <v>31</v>
      </c>
      <c r="I66">
        <v>0.1</v>
      </c>
      <c r="J66" t="s">
        <v>22</v>
      </c>
      <c r="K66">
        <v>2339.1999999999998</v>
      </c>
      <c r="L66">
        <v>2105.2799999999997</v>
      </c>
      <c r="M66">
        <v>1520.48</v>
      </c>
      <c r="N66">
        <v>584.79999999999973</v>
      </c>
      <c r="O66">
        <v>233.92000000000007</v>
      </c>
      <c r="P66" t="s">
        <v>23</v>
      </c>
      <c r="Q66" t="s">
        <v>24</v>
      </c>
      <c r="R66">
        <v>0</v>
      </c>
      <c r="S66" t="s">
        <v>934</v>
      </c>
      <c r="T66" t="s">
        <v>935</v>
      </c>
      <c r="U66">
        <v>16.440000000000001</v>
      </c>
      <c r="V66" s="18">
        <v>45094</v>
      </c>
      <c r="W66" s="18">
        <v>45102</v>
      </c>
      <c r="X66">
        <v>8</v>
      </c>
      <c r="Y66" t="s">
        <v>27</v>
      </c>
    </row>
    <row r="67" spans="1:25" x14ac:dyDescent="0.3">
      <c r="A67" s="18">
        <v>44999</v>
      </c>
      <c r="B67" t="s">
        <v>44</v>
      </c>
      <c r="C67" t="s">
        <v>45</v>
      </c>
      <c r="D67">
        <v>16</v>
      </c>
      <c r="E67">
        <v>179.22</v>
      </c>
      <c r="F67">
        <v>116.49300000000001</v>
      </c>
      <c r="G67" t="s">
        <v>55</v>
      </c>
      <c r="H67" t="s">
        <v>31</v>
      </c>
      <c r="I67">
        <v>0.1</v>
      </c>
      <c r="J67" t="s">
        <v>32</v>
      </c>
      <c r="K67">
        <v>2867.52</v>
      </c>
      <c r="L67">
        <v>2580.768</v>
      </c>
      <c r="M67">
        <v>1863.8880000000001</v>
      </c>
      <c r="N67">
        <v>716.87999999999988</v>
      </c>
      <c r="O67">
        <v>286.75199999999995</v>
      </c>
      <c r="P67" t="s">
        <v>23</v>
      </c>
      <c r="Q67" t="s">
        <v>40</v>
      </c>
      <c r="R67">
        <v>0</v>
      </c>
      <c r="S67" t="s">
        <v>938</v>
      </c>
      <c r="T67" t="s">
        <v>939</v>
      </c>
      <c r="U67">
        <v>45.99</v>
      </c>
      <c r="V67" s="18">
        <v>44999</v>
      </c>
      <c r="W67" s="18">
        <v>45002</v>
      </c>
      <c r="X67">
        <v>3</v>
      </c>
      <c r="Y67" t="s">
        <v>49</v>
      </c>
    </row>
    <row r="68" spans="1:25" x14ac:dyDescent="0.3">
      <c r="A68" s="18">
        <v>45595</v>
      </c>
      <c r="B68" t="s">
        <v>18</v>
      </c>
      <c r="C68" t="s">
        <v>45</v>
      </c>
      <c r="D68">
        <v>11</v>
      </c>
      <c r="E68">
        <v>445.75</v>
      </c>
      <c r="F68">
        <v>289.73750000000001</v>
      </c>
      <c r="G68" t="s">
        <v>30</v>
      </c>
      <c r="H68" t="s">
        <v>21</v>
      </c>
      <c r="I68">
        <v>0.1</v>
      </c>
      <c r="J68" t="s">
        <v>46</v>
      </c>
      <c r="K68">
        <v>4903.25</v>
      </c>
      <c r="L68">
        <v>4412.9250000000002</v>
      </c>
      <c r="M68">
        <v>3187.1125000000002</v>
      </c>
      <c r="N68">
        <v>1225.8125</v>
      </c>
      <c r="O68">
        <v>490.32499999999982</v>
      </c>
      <c r="P68" t="s">
        <v>23</v>
      </c>
      <c r="Q68" t="s">
        <v>34</v>
      </c>
      <c r="R68">
        <v>0</v>
      </c>
      <c r="S68" t="s">
        <v>949</v>
      </c>
      <c r="T68" t="s">
        <v>950</v>
      </c>
      <c r="U68">
        <v>18.07</v>
      </c>
      <c r="V68" s="18">
        <v>45595</v>
      </c>
      <c r="W68" s="18">
        <v>45603</v>
      </c>
      <c r="X68">
        <v>8</v>
      </c>
      <c r="Y68" t="s">
        <v>27</v>
      </c>
    </row>
    <row r="69" spans="1:25" x14ac:dyDescent="0.3">
      <c r="A69" s="18">
        <v>45137</v>
      </c>
      <c r="B69" t="s">
        <v>44</v>
      </c>
      <c r="C69" t="s">
        <v>45</v>
      </c>
      <c r="D69">
        <v>1</v>
      </c>
      <c r="E69">
        <v>528.30999999999995</v>
      </c>
      <c r="F69">
        <v>343.4015</v>
      </c>
      <c r="G69" t="s">
        <v>50</v>
      </c>
      <c r="H69" t="s">
        <v>21</v>
      </c>
      <c r="I69">
        <v>0.1</v>
      </c>
      <c r="J69" t="s">
        <v>32</v>
      </c>
      <c r="K69">
        <v>528.30999999999995</v>
      </c>
      <c r="L69">
        <v>475.47899999999998</v>
      </c>
      <c r="M69">
        <v>343.4015</v>
      </c>
      <c r="N69">
        <v>132.07749999999999</v>
      </c>
      <c r="O69">
        <v>52.83099999999996</v>
      </c>
      <c r="P69" t="s">
        <v>23</v>
      </c>
      <c r="Q69" t="s">
        <v>24</v>
      </c>
      <c r="R69">
        <v>0</v>
      </c>
      <c r="S69" t="s">
        <v>953</v>
      </c>
      <c r="T69" t="s">
        <v>97</v>
      </c>
      <c r="U69">
        <v>24.55</v>
      </c>
      <c r="V69" s="18">
        <v>45137</v>
      </c>
      <c r="W69" s="18">
        <v>45147</v>
      </c>
      <c r="X69">
        <v>10</v>
      </c>
      <c r="Y69" t="s">
        <v>49</v>
      </c>
    </row>
    <row r="70" spans="1:25" x14ac:dyDescent="0.3">
      <c r="A70" s="18">
        <v>45106</v>
      </c>
      <c r="B70" t="s">
        <v>38</v>
      </c>
      <c r="C70" t="s">
        <v>45</v>
      </c>
      <c r="D70">
        <v>10</v>
      </c>
      <c r="E70">
        <v>126.46</v>
      </c>
      <c r="F70">
        <v>82.198999999999998</v>
      </c>
      <c r="G70" t="s">
        <v>30</v>
      </c>
      <c r="H70" t="s">
        <v>31</v>
      </c>
      <c r="I70">
        <v>0.1</v>
      </c>
      <c r="J70" t="s">
        <v>22</v>
      </c>
      <c r="K70">
        <v>1264.5999999999999</v>
      </c>
      <c r="L70">
        <v>1138.1399999999999</v>
      </c>
      <c r="M70">
        <v>821.99</v>
      </c>
      <c r="N70">
        <v>316.14999999999986</v>
      </c>
      <c r="O70">
        <v>126.46000000000004</v>
      </c>
      <c r="P70" t="s">
        <v>23</v>
      </c>
      <c r="Q70" t="s">
        <v>40</v>
      </c>
      <c r="R70">
        <v>0</v>
      </c>
      <c r="S70" t="s">
        <v>1000</v>
      </c>
      <c r="T70" t="s">
        <v>1001</v>
      </c>
      <c r="U70">
        <v>26.96</v>
      </c>
      <c r="V70" s="18">
        <v>45106</v>
      </c>
      <c r="W70" s="18">
        <v>45116</v>
      </c>
      <c r="X70">
        <v>10</v>
      </c>
      <c r="Y70" t="s">
        <v>43</v>
      </c>
    </row>
    <row r="71" spans="1:25" x14ac:dyDescent="0.3">
      <c r="A71" s="18">
        <v>45263</v>
      </c>
      <c r="B71" t="s">
        <v>18</v>
      </c>
      <c r="C71" t="s">
        <v>45</v>
      </c>
      <c r="D71">
        <v>11</v>
      </c>
      <c r="E71">
        <v>495.03</v>
      </c>
      <c r="F71">
        <v>321.76949999999999</v>
      </c>
      <c r="G71" t="s">
        <v>55</v>
      </c>
      <c r="H71" t="s">
        <v>21</v>
      </c>
      <c r="I71">
        <v>0.15</v>
      </c>
      <c r="J71" t="s">
        <v>46</v>
      </c>
      <c r="K71">
        <v>5445.33</v>
      </c>
      <c r="L71">
        <v>4628.5304999999998</v>
      </c>
      <c r="M71">
        <v>3539.4645</v>
      </c>
      <c r="N71">
        <v>1089.0659999999998</v>
      </c>
      <c r="O71">
        <v>816.79950000000008</v>
      </c>
      <c r="P71" t="s">
        <v>63</v>
      </c>
      <c r="Q71" t="s">
        <v>40</v>
      </c>
      <c r="R71">
        <v>0</v>
      </c>
      <c r="S71" t="s">
        <v>1022</v>
      </c>
      <c r="T71" t="s">
        <v>1023</v>
      </c>
      <c r="U71">
        <v>27.37</v>
      </c>
      <c r="V71" s="18">
        <v>45263</v>
      </c>
      <c r="W71" s="18">
        <v>45265</v>
      </c>
      <c r="X71">
        <v>2</v>
      </c>
      <c r="Y71" t="s">
        <v>27</v>
      </c>
    </row>
    <row r="72" spans="1:25" x14ac:dyDescent="0.3">
      <c r="A72" s="18">
        <v>45462</v>
      </c>
      <c r="B72" t="s">
        <v>44</v>
      </c>
      <c r="C72" t="s">
        <v>45</v>
      </c>
      <c r="D72">
        <v>6</v>
      </c>
      <c r="E72">
        <v>247.2</v>
      </c>
      <c r="F72">
        <v>160.68</v>
      </c>
      <c r="G72" t="s">
        <v>30</v>
      </c>
      <c r="H72" t="s">
        <v>21</v>
      </c>
      <c r="I72">
        <v>0.05</v>
      </c>
      <c r="J72" t="s">
        <v>56</v>
      </c>
      <c r="K72">
        <v>1483.1999999999998</v>
      </c>
      <c r="L72">
        <v>1409.0399999999997</v>
      </c>
      <c r="M72">
        <v>964.08</v>
      </c>
      <c r="N72">
        <v>444.9599999999997</v>
      </c>
      <c r="O72">
        <v>74.160000000000082</v>
      </c>
      <c r="P72" t="s">
        <v>57</v>
      </c>
      <c r="Q72" t="s">
        <v>24</v>
      </c>
      <c r="R72">
        <v>0</v>
      </c>
      <c r="S72" t="s">
        <v>1024</v>
      </c>
      <c r="T72" t="s">
        <v>961</v>
      </c>
      <c r="U72">
        <v>18.75</v>
      </c>
      <c r="V72" s="18">
        <v>45462</v>
      </c>
      <c r="W72" s="18">
        <v>45470</v>
      </c>
      <c r="X72">
        <v>8</v>
      </c>
      <c r="Y72" t="s">
        <v>49</v>
      </c>
    </row>
    <row r="73" spans="1:25" x14ac:dyDescent="0.3">
      <c r="A73" s="18">
        <v>45682</v>
      </c>
      <c r="B73" t="s">
        <v>38</v>
      </c>
      <c r="C73" t="s">
        <v>45</v>
      </c>
      <c r="D73">
        <v>3</v>
      </c>
      <c r="E73">
        <v>365.54</v>
      </c>
      <c r="F73">
        <v>237.60100000000003</v>
      </c>
      <c r="G73" t="s">
        <v>20</v>
      </c>
      <c r="H73" t="s">
        <v>31</v>
      </c>
      <c r="I73">
        <v>0.15</v>
      </c>
      <c r="J73" t="s">
        <v>46</v>
      </c>
      <c r="K73">
        <v>1096.6200000000001</v>
      </c>
      <c r="L73">
        <v>932.12700000000007</v>
      </c>
      <c r="M73">
        <v>712.80300000000011</v>
      </c>
      <c r="N73">
        <v>219.32399999999996</v>
      </c>
      <c r="O73">
        <v>164.49300000000005</v>
      </c>
      <c r="P73" t="s">
        <v>23</v>
      </c>
      <c r="Q73" t="s">
        <v>2930</v>
      </c>
      <c r="R73">
        <v>0</v>
      </c>
      <c r="S73" t="s">
        <v>1059</v>
      </c>
      <c r="T73" t="s">
        <v>1060</v>
      </c>
      <c r="U73">
        <v>45.89</v>
      </c>
      <c r="V73" s="18">
        <v>45682</v>
      </c>
      <c r="W73" s="18">
        <v>45686</v>
      </c>
      <c r="X73">
        <v>4</v>
      </c>
      <c r="Y73" t="s">
        <v>43</v>
      </c>
    </row>
    <row r="74" spans="1:25" x14ac:dyDescent="0.3">
      <c r="A74" s="18">
        <v>45445</v>
      </c>
      <c r="B74" t="s">
        <v>38</v>
      </c>
      <c r="C74" t="s">
        <v>45</v>
      </c>
      <c r="D74">
        <v>20</v>
      </c>
      <c r="E74">
        <v>427.3</v>
      </c>
      <c r="F74">
        <v>277.745</v>
      </c>
      <c r="G74" t="s">
        <v>50</v>
      </c>
      <c r="H74" t="s">
        <v>21</v>
      </c>
      <c r="I74">
        <v>0.05</v>
      </c>
      <c r="J74" t="s">
        <v>46</v>
      </c>
      <c r="K74">
        <v>8546</v>
      </c>
      <c r="L74">
        <v>8118.7</v>
      </c>
      <c r="M74">
        <v>5554.9</v>
      </c>
      <c r="N74">
        <v>2563.8000000000002</v>
      </c>
      <c r="O74">
        <v>427.30000000000018</v>
      </c>
      <c r="P74" t="s">
        <v>33</v>
      </c>
      <c r="Q74" t="s">
        <v>24</v>
      </c>
      <c r="R74">
        <v>1</v>
      </c>
      <c r="S74" t="s">
        <v>1080</v>
      </c>
      <c r="T74" t="s">
        <v>1081</v>
      </c>
      <c r="U74">
        <v>25.19</v>
      </c>
      <c r="V74" s="18">
        <v>45445</v>
      </c>
      <c r="W74" s="18">
        <v>45451</v>
      </c>
      <c r="X74">
        <v>6</v>
      </c>
      <c r="Y74" t="s">
        <v>43</v>
      </c>
    </row>
    <row r="75" spans="1:25" x14ac:dyDescent="0.3">
      <c r="A75" s="18">
        <v>45112</v>
      </c>
      <c r="B75" t="s">
        <v>38</v>
      </c>
      <c r="C75" t="s">
        <v>45</v>
      </c>
      <c r="D75">
        <v>3</v>
      </c>
      <c r="E75">
        <v>250.65</v>
      </c>
      <c r="F75">
        <v>162.92250000000001</v>
      </c>
      <c r="G75" t="s">
        <v>55</v>
      </c>
      <c r="H75" t="s">
        <v>31</v>
      </c>
      <c r="I75">
        <v>0.15</v>
      </c>
      <c r="J75" t="s">
        <v>22</v>
      </c>
      <c r="K75">
        <v>751.95</v>
      </c>
      <c r="L75">
        <v>639.15750000000003</v>
      </c>
      <c r="M75">
        <v>488.76750000000004</v>
      </c>
      <c r="N75">
        <v>150.38999999999999</v>
      </c>
      <c r="O75">
        <v>112.79250000000002</v>
      </c>
      <c r="P75" t="s">
        <v>57</v>
      </c>
      <c r="Q75" t="s">
        <v>34</v>
      </c>
      <c r="R75">
        <v>0</v>
      </c>
      <c r="S75" t="s">
        <v>1089</v>
      </c>
      <c r="T75" t="s">
        <v>1090</v>
      </c>
      <c r="U75">
        <v>44.46</v>
      </c>
      <c r="V75" s="18">
        <v>45112</v>
      </c>
      <c r="W75" s="18">
        <v>45114</v>
      </c>
      <c r="X75">
        <v>2</v>
      </c>
      <c r="Y75" t="s">
        <v>43</v>
      </c>
    </row>
    <row r="76" spans="1:25" x14ac:dyDescent="0.3">
      <c r="A76" s="18">
        <v>45755</v>
      </c>
      <c r="B76" t="s">
        <v>38</v>
      </c>
      <c r="C76" t="s">
        <v>45</v>
      </c>
      <c r="D76">
        <v>7</v>
      </c>
      <c r="E76">
        <v>30.79</v>
      </c>
      <c r="F76">
        <v>20.013500000000001</v>
      </c>
      <c r="G76" t="s">
        <v>50</v>
      </c>
      <c r="H76" t="s">
        <v>31</v>
      </c>
      <c r="I76">
        <v>0.1</v>
      </c>
      <c r="J76" t="s">
        <v>66</v>
      </c>
      <c r="K76">
        <v>215.53</v>
      </c>
      <c r="L76">
        <v>193.977</v>
      </c>
      <c r="M76">
        <v>140.09450000000001</v>
      </c>
      <c r="N76">
        <v>53.882499999999993</v>
      </c>
      <c r="O76">
        <v>21.552999999999997</v>
      </c>
      <c r="P76" t="s">
        <v>63</v>
      </c>
      <c r="Q76" t="s">
        <v>40</v>
      </c>
      <c r="R76">
        <v>1</v>
      </c>
      <c r="S76" t="s">
        <v>1093</v>
      </c>
      <c r="T76" t="s">
        <v>1094</v>
      </c>
      <c r="U76">
        <v>11.39</v>
      </c>
      <c r="V76" s="18">
        <v>45755</v>
      </c>
      <c r="W76" s="18">
        <v>45763</v>
      </c>
      <c r="X76">
        <v>8</v>
      </c>
      <c r="Y76" t="s">
        <v>43</v>
      </c>
    </row>
    <row r="77" spans="1:25" x14ac:dyDescent="0.3">
      <c r="A77" s="18">
        <v>45557</v>
      </c>
      <c r="B77" t="s">
        <v>18</v>
      </c>
      <c r="C77" t="s">
        <v>45</v>
      </c>
      <c r="D77">
        <v>18</v>
      </c>
      <c r="E77">
        <v>575.1</v>
      </c>
      <c r="F77">
        <v>373.81500000000005</v>
      </c>
      <c r="G77" t="s">
        <v>55</v>
      </c>
      <c r="H77" t="s">
        <v>21</v>
      </c>
      <c r="I77">
        <v>0</v>
      </c>
      <c r="J77" t="s">
        <v>66</v>
      </c>
      <c r="K77">
        <v>10351.800000000001</v>
      </c>
      <c r="L77">
        <v>10351.800000000001</v>
      </c>
      <c r="M77">
        <v>6728.670000000001</v>
      </c>
      <c r="N77">
        <v>3623.13</v>
      </c>
      <c r="O77">
        <v>0</v>
      </c>
      <c r="P77" t="s">
        <v>23</v>
      </c>
      <c r="Q77" t="s">
        <v>24</v>
      </c>
      <c r="R77">
        <v>0</v>
      </c>
      <c r="S77" t="s">
        <v>1106</v>
      </c>
      <c r="T77" t="s">
        <v>1107</v>
      </c>
      <c r="U77">
        <v>35.32</v>
      </c>
      <c r="V77" s="18">
        <v>45557</v>
      </c>
      <c r="W77" s="18">
        <v>45564</v>
      </c>
      <c r="X77">
        <v>7</v>
      </c>
      <c r="Y77" t="s">
        <v>27</v>
      </c>
    </row>
    <row r="78" spans="1:25" x14ac:dyDescent="0.3">
      <c r="A78" s="18">
        <v>45105</v>
      </c>
      <c r="B78" t="s">
        <v>18</v>
      </c>
      <c r="C78" t="s">
        <v>45</v>
      </c>
      <c r="D78">
        <v>14</v>
      </c>
      <c r="E78">
        <v>293.31</v>
      </c>
      <c r="F78">
        <v>190.6515</v>
      </c>
      <c r="G78" t="s">
        <v>55</v>
      </c>
      <c r="H78" t="s">
        <v>21</v>
      </c>
      <c r="I78">
        <v>0</v>
      </c>
      <c r="J78" t="s">
        <v>32</v>
      </c>
      <c r="K78">
        <v>4106.34</v>
      </c>
      <c r="L78">
        <v>4106.34</v>
      </c>
      <c r="M78">
        <v>2669.1210000000001</v>
      </c>
      <c r="N78">
        <v>1437.2190000000001</v>
      </c>
      <c r="O78">
        <v>0</v>
      </c>
      <c r="P78" t="s">
        <v>33</v>
      </c>
      <c r="Q78" t="s">
        <v>2930</v>
      </c>
      <c r="R78">
        <v>0</v>
      </c>
      <c r="S78" t="s">
        <v>1128</v>
      </c>
      <c r="T78" t="s">
        <v>1129</v>
      </c>
      <c r="U78">
        <v>21.61</v>
      </c>
      <c r="V78" s="18">
        <v>45105</v>
      </c>
      <c r="W78" s="18">
        <v>45107</v>
      </c>
      <c r="X78">
        <v>2</v>
      </c>
      <c r="Y78" t="s">
        <v>27</v>
      </c>
    </row>
    <row r="79" spans="1:25" x14ac:dyDescent="0.3">
      <c r="A79" s="18">
        <v>45388</v>
      </c>
      <c r="B79" t="s">
        <v>44</v>
      </c>
      <c r="C79" t="s">
        <v>45</v>
      </c>
      <c r="D79">
        <v>10</v>
      </c>
      <c r="E79">
        <v>397.39</v>
      </c>
      <c r="F79">
        <v>258.30349999999999</v>
      </c>
      <c r="G79" t="s">
        <v>55</v>
      </c>
      <c r="H79" t="s">
        <v>31</v>
      </c>
      <c r="I79">
        <v>0.15</v>
      </c>
      <c r="J79" t="s">
        <v>32</v>
      </c>
      <c r="K79">
        <v>3973.8999999999996</v>
      </c>
      <c r="L79">
        <v>3377.8149999999996</v>
      </c>
      <c r="M79">
        <v>2583.0349999999999</v>
      </c>
      <c r="N79">
        <v>794.77999999999975</v>
      </c>
      <c r="O79">
        <v>596.08500000000004</v>
      </c>
      <c r="P79" t="s">
        <v>33</v>
      </c>
      <c r="Q79" t="s">
        <v>2930</v>
      </c>
      <c r="R79">
        <v>0</v>
      </c>
      <c r="S79" t="s">
        <v>1130</v>
      </c>
      <c r="T79" t="s">
        <v>1131</v>
      </c>
      <c r="U79">
        <v>25.27</v>
      </c>
      <c r="V79" s="18">
        <v>45388</v>
      </c>
      <c r="W79" s="18">
        <v>45398</v>
      </c>
      <c r="X79">
        <v>10</v>
      </c>
      <c r="Y79" t="s">
        <v>49</v>
      </c>
    </row>
    <row r="80" spans="1:25" x14ac:dyDescent="0.3">
      <c r="A80" s="18">
        <v>45705</v>
      </c>
      <c r="B80" t="s">
        <v>28</v>
      </c>
      <c r="C80" t="s">
        <v>45</v>
      </c>
      <c r="D80">
        <v>2</v>
      </c>
      <c r="E80">
        <v>98.35</v>
      </c>
      <c r="F80">
        <v>63.927500000000002</v>
      </c>
      <c r="G80" t="s">
        <v>50</v>
      </c>
      <c r="H80" t="s">
        <v>31</v>
      </c>
      <c r="I80">
        <v>0</v>
      </c>
      <c r="J80" t="s">
        <v>22</v>
      </c>
      <c r="K80">
        <v>196.7</v>
      </c>
      <c r="L80">
        <v>196.7</v>
      </c>
      <c r="M80">
        <v>127.855</v>
      </c>
      <c r="N80">
        <v>68.844999999999985</v>
      </c>
      <c r="O80">
        <v>0</v>
      </c>
      <c r="P80" t="s">
        <v>60</v>
      </c>
      <c r="Q80" t="s">
        <v>24</v>
      </c>
      <c r="R80">
        <v>0</v>
      </c>
      <c r="S80" t="s">
        <v>1132</v>
      </c>
      <c r="T80" t="s">
        <v>1133</v>
      </c>
      <c r="U80">
        <v>28.65</v>
      </c>
      <c r="V80" s="18">
        <v>45705</v>
      </c>
      <c r="W80" s="18">
        <v>45707</v>
      </c>
      <c r="X80">
        <v>2</v>
      </c>
      <c r="Y80" t="s">
        <v>37</v>
      </c>
    </row>
    <row r="81" spans="1:25" x14ac:dyDescent="0.3">
      <c r="A81" s="18">
        <v>45370</v>
      </c>
      <c r="B81" t="s">
        <v>69</v>
      </c>
      <c r="C81" t="s">
        <v>45</v>
      </c>
      <c r="D81">
        <v>7</v>
      </c>
      <c r="E81">
        <v>15.65</v>
      </c>
      <c r="F81">
        <v>10.172500000000001</v>
      </c>
      <c r="G81" t="s">
        <v>55</v>
      </c>
      <c r="H81" t="s">
        <v>21</v>
      </c>
      <c r="I81">
        <v>0</v>
      </c>
      <c r="J81" t="s">
        <v>51</v>
      </c>
      <c r="K81">
        <v>109.55</v>
      </c>
      <c r="L81">
        <v>109.55</v>
      </c>
      <c r="M81">
        <v>71.20750000000001</v>
      </c>
      <c r="N81">
        <v>38.342499999999987</v>
      </c>
      <c r="O81">
        <v>0</v>
      </c>
      <c r="P81" t="s">
        <v>60</v>
      </c>
      <c r="Q81" t="s">
        <v>2930</v>
      </c>
      <c r="R81">
        <v>0</v>
      </c>
      <c r="S81" t="s">
        <v>1142</v>
      </c>
      <c r="T81" t="s">
        <v>1143</v>
      </c>
      <c r="U81">
        <v>13.28</v>
      </c>
      <c r="V81" s="18">
        <v>45370</v>
      </c>
      <c r="W81" s="18">
        <v>45376</v>
      </c>
      <c r="X81">
        <v>6</v>
      </c>
      <c r="Y81" t="s">
        <v>72</v>
      </c>
    </row>
    <row r="82" spans="1:25" x14ac:dyDescent="0.3">
      <c r="A82" s="18">
        <v>45676</v>
      </c>
      <c r="B82" t="s">
        <v>28</v>
      </c>
      <c r="C82" t="s">
        <v>45</v>
      </c>
      <c r="D82">
        <v>11</v>
      </c>
      <c r="E82">
        <v>587.21</v>
      </c>
      <c r="F82">
        <v>381.68650000000002</v>
      </c>
      <c r="G82" t="s">
        <v>50</v>
      </c>
      <c r="H82" t="s">
        <v>21</v>
      </c>
      <c r="I82">
        <v>0</v>
      </c>
      <c r="J82" t="s">
        <v>51</v>
      </c>
      <c r="K82">
        <v>6459.31</v>
      </c>
      <c r="L82">
        <v>6459.31</v>
      </c>
      <c r="M82">
        <v>4198.5515000000005</v>
      </c>
      <c r="N82">
        <v>2260.7584999999999</v>
      </c>
      <c r="O82">
        <v>0</v>
      </c>
      <c r="P82" t="s">
        <v>60</v>
      </c>
      <c r="Q82" t="s">
        <v>40</v>
      </c>
      <c r="R82">
        <v>0</v>
      </c>
      <c r="S82" t="s">
        <v>1145</v>
      </c>
      <c r="T82" t="s">
        <v>1146</v>
      </c>
      <c r="U82">
        <v>34.32</v>
      </c>
      <c r="V82" s="18">
        <v>45676</v>
      </c>
      <c r="W82" s="18">
        <v>45683</v>
      </c>
      <c r="X82">
        <v>7</v>
      </c>
      <c r="Y82" t="s">
        <v>37</v>
      </c>
    </row>
    <row r="83" spans="1:25" x14ac:dyDescent="0.3">
      <c r="A83" s="18">
        <v>45096</v>
      </c>
      <c r="B83" t="s">
        <v>38</v>
      </c>
      <c r="C83" t="s">
        <v>45</v>
      </c>
      <c r="D83">
        <v>7</v>
      </c>
      <c r="E83">
        <v>303.79000000000002</v>
      </c>
      <c r="F83">
        <v>197.46350000000001</v>
      </c>
      <c r="G83" t="s">
        <v>55</v>
      </c>
      <c r="H83" t="s">
        <v>21</v>
      </c>
      <c r="I83">
        <v>0.15</v>
      </c>
      <c r="J83" t="s">
        <v>46</v>
      </c>
      <c r="K83">
        <v>2126.5300000000002</v>
      </c>
      <c r="L83">
        <v>1807.5505000000001</v>
      </c>
      <c r="M83">
        <v>1382.2445</v>
      </c>
      <c r="N83">
        <v>425.30600000000004</v>
      </c>
      <c r="O83">
        <v>318.97950000000014</v>
      </c>
      <c r="P83" t="s">
        <v>57</v>
      </c>
      <c r="Q83" t="s">
        <v>34</v>
      </c>
      <c r="R83">
        <v>0</v>
      </c>
      <c r="S83" t="s">
        <v>1157</v>
      </c>
      <c r="T83" t="s">
        <v>1158</v>
      </c>
      <c r="U83">
        <v>38.85</v>
      </c>
      <c r="V83" s="18">
        <v>45096</v>
      </c>
      <c r="W83" s="18">
        <v>45106</v>
      </c>
      <c r="X83">
        <v>10</v>
      </c>
      <c r="Y83" t="s">
        <v>43</v>
      </c>
    </row>
    <row r="84" spans="1:25" x14ac:dyDescent="0.3">
      <c r="A84" s="18">
        <v>45744</v>
      </c>
      <c r="B84" t="s">
        <v>38</v>
      </c>
      <c r="C84" t="s">
        <v>45</v>
      </c>
      <c r="D84">
        <v>18</v>
      </c>
      <c r="E84">
        <v>553.23</v>
      </c>
      <c r="F84">
        <v>359.59950000000003</v>
      </c>
      <c r="G84" t="s">
        <v>55</v>
      </c>
      <c r="H84" t="s">
        <v>21</v>
      </c>
      <c r="I84">
        <v>0</v>
      </c>
      <c r="J84" t="s">
        <v>46</v>
      </c>
      <c r="K84">
        <v>9958.14</v>
      </c>
      <c r="L84">
        <v>9958.14</v>
      </c>
      <c r="M84">
        <v>6472.7910000000011</v>
      </c>
      <c r="N84">
        <v>3485.3489999999983</v>
      </c>
      <c r="O84">
        <v>0</v>
      </c>
      <c r="P84" t="s">
        <v>63</v>
      </c>
      <c r="Q84" t="s">
        <v>24</v>
      </c>
      <c r="R84">
        <v>0</v>
      </c>
      <c r="S84" t="s">
        <v>1172</v>
      </c>
      <c r="T84" t="s">
        <v>1173</v>
      </c>
      <c r="U84">
        <v>31.76</v>
      </c>
      <c r="V84" s="18">
        <v>45744</v>
      </c>
      <c r="W84" s="18">
        <v>45748</v>
      </c>
      <c r="X84">
        <v>4</v>
      </c>
      <c r="Y84" t="s">
        <v>43</v>
      </c>
    </row>
    <row r="85" spans="1:25" x14ac:dyDescent="0.3">
      <c r="A85" s="18">
        <v>45108</v>
      </c>
      <c r="B85" t="s">
        <v>18</v>
      </c>
      <c r="C85" t="s">
        <v>45</v>
      </c>
      <c r="D85">
        <v>9</v>
      </c>
      <c r="E85">
        <v>228.3</v>
      </c>
      <c r="F85">
        <v>148.39500000000001</v>
      </c>
      <c r="G85" t="s">
        <v>20</v>
      </c>
      <c r="H85" t="s">
        <v>31</v>
      </c>
      <c r="I85">
        <v>0.05</v>
      </c>
      <c r="J85" t="s">
        <v>22</v>
      </c>
      <c r="K85">
        <v>2054.7000000000003</v>
      </c>
      <c r="L85">
        <v>1951.9650000000001</v>
      </c>
      <c r="M85">
        <v>1335.5550000000001</v>
      </c>
      <c r="N85">
        <v>616.41000000000008</v>
      </c>
      <c r="O85">
        <v>102.73500000000013</v>
      </c>
      <c r="P85" t="s">
        <v>60</v>
      </c>
      <c r="Q85" t="s">
        <v>24</v>
      </c>
      <c r="R85">
        <v>0</v>
      </c>
      <c r="S85" t="s">
        <v>1174</v>
      </c>
      <c r="T85" t="s">
        <v>1175</v>
      </c>
      <c r="U85">
        <v>8.75</v>
      </c>
      <c r="V85" s="18">
        <v>45108</v>
      </c>
      <c r="W85" s="18">
        <v>45116</v>
      </c>
      <c r="X85">
        <v>8</v>
      </c>
      <c r="Y85" t="s">
        <v>27</v>
      </c>
    </row>
    <row r="86" spans="1:25" x14ac:dyDescent="0.3">
      <c r="A86" s="18">
        <v>45104</v>
      </c>
      <c r="B86" t="s">
        <v>44</v>
      </c>
      <c r="C86" t="s">
        <v>45</v>
      </c>
      <c r="D86">
        <v>3</v>
      </c>
      <c r="E86">
        <v>497.61</v>
      </c>
      <c r="F86">
        <v>323.44650000000001</v>
      </c>
      <c r="G86" t="s">
        <v>20</v>
      </c>
      <c r="H86" t="s">
        <v>21</v>
      </c>
      <c r="I86">
        <v>0.15</v>
      </c>
      <c r="J86" t="s">
        <v>32</v>
      </c>
      <c r="K86">
        <v>1492.83</v>
      </c>
      <c r="L86">
        <v>1268.9054999999998</v>
      </c>
      <c r="M86">
        <v>970.33950000000004</v>
      </c>
      <c r="N86">
        <v>298.5659999999998</v>
      </c>
      <c r="O86">
        <v>223.92450000000008</v>
      </c>
      <c r="P86" t="s">
        <v>63</v>
      </c>
      <c r="Q86" t="s">
        <v>24</v>
      </c>
      <c r="R86">
        <v>1</v>
      </c>
      <c r="S86" t="s">
        <v>1182</v>
      </c>
      <c r="T86" t="s">
        <v>1183</v>
      </c>
      <c r="U86">
        <v>13.97</v>
      </c>
      <c r="V86" s="18">
        <v>45104</v>
      </c>
      <c r="W86" s="18">
        <v>45109</v>
      </c>
      <c r="X86">
        <v>5</v>
      </c>
      <c r="Y86" t="s">
        <v>49</v>
      </c>
    </row>
    <row r="87" spans="1:25" x14ac:dyDescent="0.3">
      <c r="A87" s="18">
        <v>44961</v>
      </c>
      <c r="B87" t="s">
        <v>28</v>
      </c>
      <c r="C87" t="s">
        <v>45</v>
      </c>
      <c r="D87">
        <v>2</v>
      </c>
      <c r="E87">
        <v>296.91000000000003</v>
      </c>
      <c r="F87">
        <v>192.99150000000003</v>
      </c>
      <c r="G87" t="s">
        <v>30</v>
      </c>
      <c r="H87" t="s">
        <v>21</v>
      </c>
      <c r="I87">
        <v>0.05</v>
      </c>
      <c r="J87" t="s">
        <v>51</v>
      </c>
      <c r="K87">
        <v>593.82000000000005</v>
      </c>
      <c r="L87">
        <v>564.12900000000002</v>
      </c>
      <c r="M87">
        <v>385.98300000000006</v>
      </c>
      <c r="N87">
        <v>178.14599999999996</v>
      </c>
      <c r="O87">
        <v>29.691000000000031</v>
      </c>
      <c r="P87" t="s">
        <v>60</v>
      </c>
      <c r="Q87" t="s">
        <v>40</v>
      </c>
      <c r="R87">
        <v>0</v>
      </c>
      <c r="S87" t="s">
        <v>1229</v>
      </c>
      <c r="T87" t="s">
        <v>1230</v>
      </c>
      <c r="U87">
        <v>44.35</v>
      </c>
      <c r="V87" s="18">
        <v>44961</v>
      </c>
      <c r="W87" s="18">
        <v>44964</v>
      </c>
      <c r="X87">
        <v>3</v>
      </c>
      <c r="Y87" t="s">
        <v>37</v>
      </c>
    </row>
    <row r="88" spans="1:25" x14ac:dyDescent="0.3">
      <c r="A88" s="18">
        <v>44965</v>
      </c>
      <c r="B88" t="s">
        <v>28</v>
      </c>
      <c r="C88" t="s">
        <v>45</v>
      </c>
      <c r="D88">
        <v>20</v>
      </c>
      <c r="E88">
        <v>313.47000000000003</v>
      </c>
      <c r="F88">
        <v>203.75550000000001</v>
      </c>
      <c r="G88" t="s">
        <v>50</v>
      </c>
      <c r="H88" t="s">
        <v>31</v>
      </c>
      <c r="I88">
        <v>0.15</v>
      </c>
      <c r="J88" t="s">
        <v>32</v>
      </c>
      <c r="K88">
        <v>6269.4000000000005</v>
      </c>
      <c r="L88">
        <v>5328.9900000000007</v>
      </c>
      <c r="M88">
        <v>4075.11</v>
      </c>
      <c r="N88">
        <v>1253.8800000000006</v>
      </c>
      <c r="O88">
        <v>940.40999999999985</v>
      </c>
      <c r="P88" t="s">
        <v>23</v>
      </c>
      <c r="Q88" t="s">
        <v>24</v>
      </c>
      <c r="R88">
        <v>0</v>
      </c>
      <c r="S88" t="s">
        <v>1243</v>
      </c>
      <c r="T88" t="s">
        <v>1244</v>
      </c>
      <c r="U88">
        <v>18.170000000000002</v>
      </c>
      <c r="V88" s="18">
        <v>44965</v>
      </c>
      <c r="W88" s="18">
        <v>44968</v>
      </c>
      <c r="X88">
        <v>3</v>
      </c>
      <c r="Y88" t="s">
        <v>37</v>
      </c>
    </row>
    <row r="89" spans="1:25" x14ac:dyDescent="0.3">
      <c r="A89" s="18">
        <v>45516</v>
      </c>
      <c r="B89" t="s">
        <v>38</v>
      </c>
      <c r="C89" t="s">
        <v>45</v>
      </c>
      <c r="D89">
        <v>10</v>
      </c>
      <c r="E89">
        <v>278</v>
      </c>
      <c r="F89">
        <v>180.70000000000002</v>
      </c>
      <c r="G89" t="s">
        <v>50</v>
      </c>
      <c r="H89" t="s">
        <v>31</v>
      </c>
      <c r="I89">
        <v>0</v>
      </c>
      <c r="J89" t="s">
        <v>66</v>
      </c>
      <c r="K89">
        <v>2780</v>
      </c>
      <c r="L89">
        <v>2780</v>
      </c>
      <c r="M89">
        <v>1807.0000000000002</v>
      </c>
      <c r="N89">
        <v>972.99999999999977</v>
      </c>
      <c r="O89">
        <v>0</v>
      </c>
      <c r="P89" t="s">
        <v>57</v>
      </c>
      <c r="Q89" t="s">
        <v>2930</v>
      </c>
      <c r="R89">
        <v>0</v>
      </c>
      <c r="S89" t="s">
        <v>1253</v>
      </c>
      <c r="T89" t="s">
        <v>1254</v>
      </c>
      <c r="U89">
        <v>24.25</v>
      </c>
      <c r="V89" s="18">
        <v>45516</v>
      </c>
      <c r="W89" s="18">
        <v>45526</v>
      </c>
      <c r="X89">
        <v>10</v>
      </c>
      <c r="Y89" t="s">
        <v>43</v>
      </c>
    </row>
    <row r="90" spans="1:25" x14ac:dyDescent="0.3">
      <c r="A90" s="18">
        <v>45351</v>
      </c>
      <c r="B90" t="s">
        <v>38</v>
      </c>
      <c r="C90" t="s">
        <v>45</v>
      </c>
      <c r="D90">
        <v>15</v>
      </c>
      <c r="E90">
        <v>119.86</v>
      </c>
      <c r="F90">
        <v>77.909000000000006</v>
      </c>
      <c r="G90" t="s">
        <v>30</v>
      </c>
      <c r="H90" t="s">
        <v>21</v>
      </c>
      <c r="I90">
        <v>0.15</v>
      </c>
      <c r="J90" t="s">
        <v>66</v>
      </c>
      <c r="K90">
        <v>1797.9</v>
      </c>
      <c r="L90">
        <v>1528.2150000000001</v>
      </c>
      <c r="M90">
        <v>1168.635</v>
      </c>
      <c r="N90">
        <v>359.58000000000015</v>
      </c>
      <c r="O90">
        <v>269.68499999999995</v>
      </c>
      <c r="P90" t="s">
        <v>60</v>
      </c>
      <c r="Q90" t="s">
        <v>2930</v>
      </c>
      <c r="R90">
        <v>1</v>
      </c>
      <c r="S90" t="s">
        <v>1273</v>
      </c>
      <c r="T90" t="s">
        <v>1274</v>
      </c>
      <c r="U90">
        <v>30.78</v>
      </c>
      <c r="V90" s="18">
        <v>45351</v>
      </c>
      <c r="W90" s="18">
        <v>45356</v>
      </c>
      <c r="X90">
        <v>5</v>
      </c>
      <c r="Y90" t="s">
        <v>43</v>
      </c>
    </row>
    <row r="91" spans="1:25" x14ac:dyDescent="0.3">
      <c r="A91" s="18">
        <v>45483</v>
      </c>
      <c r="B91" t="s">
        <v>28</v>
      </c>
      <c r="C91" t="s">
        <v>45</v>
      </c>
      <c r="D91">
        <v>20</v>
      </c>
      <c r="E91">
        <v>504.22</v>
      </c>
      <c r="F91">
        <v>327.74300000000005</v>
      </c>
      <c r="G91" t="s">
        <v>55</v>
      </c>
      <c r="H91" t="s">
        <v>21</v>
      </c>
      <c r="I91">
        <v>0</v>
      </c>
      <c r="J91" t="s">
        <v>46</v>
      </c>
      <c r="K91">
        <v>10084.400000000001</v>
      </c>
      <c r="L91">
        <v>10084.400000000001</v>
      </c>
      <c r="M91">
        <v>6554.8600000000006</v>
      </c>
      <c r="N91">
        <v>3529.5400000000009</v>
      </c>
      <c r="O91">
        <v>0</v>
      </c>
      <c r="P91" t="s">
        <v>23</v>
      </c>
      <c r="Q91" t="s">
        <v>40</v>
      </c>
      <c r="R91">
        <v>0</v>
      </c>
      <c r="S91" t="s">
        <v>1282</v>
      </c>
      <c r="T91" t="s">
        <v>1283</v>
      </c>
      <c r="U91">
        <v>14.61</v>
      </c>
      <c r="V91" s="18">
        <v>45483</v>
      </c>
      <c r="W91" s="18">
        <v>45492</v>
      </c>
      <c r="X91">
        <v>9</v>
      </c>
      <c r="Y91" t="s">
        <v>37</v>
      </c>
    </row>
    <row r="92" spans="1:25" x14ac:dyDescent="0.3">
      <c r="A92" s="18">
        <v>45346</v>
      </c>
      <c r="B92" t="s">
        <v>28</v>
      </c>
      <c r="C92" t="s">
        <v>45</v>
      </c>
      <c r="D92">
        <v>3</v>
      </c>
      <c r="E92">
        <v>270.83</v>
      </c>
      <c r="F92">
        <v>176.0395</v>
      </c>
      <c r="G92" t="s">
        <v>20</v>
      </c>
      <c r="H92" t="s">
        <v>21</v>
      </c>
      <c r="I92">
        <v>0.1</v>
      </c>
      <c r="J92" t="s">
        <v>51</v>
      </c>
      <c r="K92">
        <v>812.49</v>
      </c>
      <c r="L92">
        <v>731.24099999999999</v>
      </c>
      <c r="M92">
        <v>528.11850000000004</v>
      </c>
      <c r="N92">
        <v>203.12249999999995</v>
      </c>
      <c r="O92">
        <v>81.249000000000024</v>
      </c>
      <c r="P92" t="s">
        <v>23</v>
      </c>
      <c r="Q92" t="s">
        <v>34</v>
      </c>
      <c r="R92">
        <v>1</v>
      </c>
      <c r="S92" t="s">
        <v>1286</v>
      </c>
      <c r="T92" t="s">
        <v>1287</v>
      </c>
      <c r="U92">
        <v>17.2</v>
      </c>
      <c r="V92" s="18">
        <v>45346</v>
      </c>
      <c r="W92" s="18">
        <v>45351</v>
      </c>
      <c r="X92">
        <v>5</v>
      </c>
      <c r="Y92" t="s">
        <v>37</v>
      </c>
    </row>
    <row r="93" spans="1:25" x14ac:dyDescent="0.3">
      <c r="A93" s="18">
        <v>45329</v>
      </c>
      <c r="B93" t="s">
        <v>18</v>
      </c>
      <c r="C93" t="s">
        <v>45</v>
      </c>
      <c r="D93">
        <v>13</v>
      </c>
      <c r="E93">
        <v>448.68</v>
      </c>
      <c r="F93">
        <v>291.642</v>
      </c>
      <c r="G93" t="s">
        <v>20</v>
      </c>
      <c r="H93" t="s">
        <v>21</v>
      </c>
      <c r="I93">
        <v>0.1</v>
      </c>
      <c r="J93" t="s">
        <v>56</v>
      </c>
      <c r="K93">
        <v>5832.84</v>
      </c>
      <c r="L93">
        <v>5249.5560000000005</v>
      </c>
      <c r="M93">
        <v>3791.346</v>
      </c>
      <c r="N93">
        <v>1458.2100000000005</v>
      </c>
      <c r="O93">
        <v>583.28399999999965</v>
      </c>
      <c r="P93" t="s">
        <v>57</v>
      </c>
      <c r="Q93" t="s">
        <v>24</v>
      </c>
      <c r="R93">
        <v>1</v>
      </c>
      <c r="S93" t="s">
        <v>1306</v>
      </c>
      <c r="T93" t="s">
        <v>1307</v>
      </c>
      <c r="U93">
        <v>16.82</v>
      </c>
      <c r="V93" s="18">
        <v>45329</v>
      </c>
      <c r="W93" s="18">
        <v>45333</v>
      </c>
      <c r="X93">
        <v>4</v>
      </c>
      <c r="Y93" t="s">
        <v>27</v>
      </c>
    </row>
    <row r="94" spans="1:25" x14ac:dyDescent="0.3">
      <c r="A94" s="18">
        <v>45180</v>
      </c>
      <c r="B94" t="s">
        <v>69</v>
      </c>
      <c r="C94" t="s">
        <v>45</v>
      </c>
      <c r="D94">
        <v>14</v>
      </c>
      <c r="E94">
        <v>113.77</v>
      </c>
      <c r="F94">
        <v>73.950500000000005</v>
      </c>
      <c r="G94" t="s">
        <v>50</v>
      </c>
      <c r="H94" t="s">
        <v>31</v>
      </c>
      <c r="I94">
        <v>0</v>
      </c>
      <c r="J94" t="s">
        <v>22</v>
      </c>
      <c r="K94">
        <v>1592.78</v>
      </c>
      <c r="L94">
        <v>1592.78</v>
      </c>
      <c r="M94">
        <v>1035.307</v>
      </c>
      <c r="N94">
        <v>557.47299999999996</v>
      </c>
      <c r="O94">
        <v>0</v>
      </c>
      <c r="P94" t="s">
        <v>63</v>
      </c>
      <c r="Q94" t="s">
        <v>24</v>
      </c>
      <c r="R94">
        <v>0</v>
      </c>
      <c r="S94" t="s">
        <v>1310</v>
      </c>
      <c r="T94" t="s">
        <v>724</v>
      </c>
      <c r="U94">
        <v>25.35</v>
      </c>
      <c r="V94" s="18">
        <v>45180</v>
      </c>
      <c r="W94" s="18">
        <v>45185</v>
      </c>
      <c r="X94">
        <v>5</v>
      </c>
      <c r="Y94" t="s">
        <v>72</v>
      </c>
    </row>
    <row r="95" spans="1:25" x14ac:dyDescent="0.3">
      <c r="A95" s="18">
        <v>45649</v>
      </c>
      <c r="B95" t="s">
        <v>28</v>
      </c>
      <c r="C95" t="s">
        <v>45</v>
      </c>
      <c r="D95">
        <v>10</v>
      </c>
      <c r="E95">
        <v>418.93</v>
      </c>
      <c r="F95">
        <v>272.30450000000002</v>
      </c>
      <c r="G95" t="s">
        <v>50</v>
      </c>
      <c r="H95" t="s">
        <v>21</v>
      </c>
      <c r="I95">
        <v>0.1</v>
      </c>
      <c r="J95" t="s">
        <v>66</v>
      </c>
      <c r="K95">
        <v>4189.3</v>
      </c>
      <c r="L95">
        <v>3770.3700000000003</v>
      </c>
      <c r="M95">
        <v>2723.0450000000001</v>
      </c>
      <c r="N95">
        <v>1047.3250000000003</v>
      </c>
      <c r="O95">
        <v>418.92999999999984</v>
      </c>
      <c r="P95" t="s">
        <v>57</v>
      </c>
      <c r="Q95" t="s">
        <v>24</v>
      </c>
      <c r="R95">
        <v>0</v>
      </c>
      <c r="S95" t="s">
        <v>1315</v>
      </c>
      <c r="T95" t="s">
        <v>1316</v>
      </c>
      <c r="U95">
        <v>45.63</v>
      </c>
      <c r="V95" s="18">
        <v>45649</v>
      </c>
      <c r="W95" s="18">
        <v>45654</v>
      </c>
      <c r="X95">
        <v>5</v>
      </c>
      <c r="Y95" t="s">
        <v>37</v>
      </c>
    </row>
    <row r="96" spans="1:25" x14ac:dyDescent="0.3">
      <c r="A96" s="18">
        <v>45408</v>
      </c>
      <c r="B96" t="s">
        <v>44</v>
      </c>
      <c r="C96" t="s">
        <v>45</v>
      </c>
      <c r="D96">
        <v>12</v>
      </c>
      <c r="E96">
        <v>591.91999999999996</v>
      </c>
      <c r="F96">
        <v>384.74799999999999</v>
      </c>
      <c r="G96" t="s">
        <v>55</v>
      </c>
      <c r="H96" t="s">
        <v>31</v>
      </c>
      <c r="I96">
        <v>0</v>
      </c>
      <c r="J96" t="s">
        <v>22</v>
      </c>
      <c r="K96">
        <v>7103.0399999999991</v>
      </c>
      <c r="L96">
        <v>7103.0399999999991</v>
      </c>
      <c r="M96">
        <v>4616.9759999999997</v>
      </c>
      <c r="N96">
        <v>2486.0639999999994</v>
      </c>
      <c r="O96">
        <v>0</v>
      </c>
      <c r="P96" t="s">
        <v>60</v>
      </c>
      <c r="Q96" t="s">
        <v>34</v>
      </c>
      <c r="R96">
        <v>0</v>
      </c>
      <c r="S96" t="s">
        <v>1327</v>
      </c>
      <c r="T96" t="s">
        <v>1328</v>
      </c>
      <c r="U96">
        <v>25.2</v>
      </c>
      <c r="V96" s="18">
        <v>45408</v>
      </c>
      <c r="W96" s="18">
        <v>45418</v>
      </c>
      <c r="X96">
        <v>10</v>
      </c>
      <c r="Y96" t="s">
        <v>49</v>
      </c>
    </row>
    <row r="97" spans="1:25" x14ac:dyDescent="0.3">
      <c r="A97" s="18">
        <v>45306</v>
      </c>
      <c r="B97" t="s">
        <v>28</v>
      </c>
      <c r="C97" t="s">
        <v>45</v>
      </c>
      <c r="D97">
        <v>6</v>
      </c>
      <c r="E97">
        <v>291.58</v>
      </c>
      <c r="F97">
        <v>189.52699999999999</v>
      </c>
      <c r="G97" t="s">
        <v>20</v>
      </c>
      <c r="H97" t="s">
        <v>21</v>
      </c>
      <c r="I97">
        <v>0</v>
      </c>
      <c r="J97" t="s">
        <v>46</v>
      </c>
      <c r="K97">
        <v>1749.48</v>
      </c>
      <c r="L97">
        <v>1749.48</v>
      </c>
      <c r="M97">
        <v>1137.1619999999998</v>
      </c>
      <c r="N97">
        <v>612.31800000000021</v>
      </c>
      <c r="O97">
        <v>0</v>
      </c>
      <c r="P97" t="s">
        <v>57</v>
      </c>
      <c r="Q97" t="s">
        <v>24</v>
      </c>
      <c r="R97">
        <v>0</v>
      </c>
      <c r="S97" t="s">
        <v>1339</v>
      </c>
      <c r="T97" t="s">
        <v>1340</v>
      </c>
      <c r="U97">
        <v>30.25</v>
      </c>
      <c r="V97" s="18">
        <v>45306</v>
      </c>
      <c r="W97" s="18">
        <v>45308</v>
      </c>
      <c r="X97">
        <v>2</v>
      </c>
      <c r="Y97" t="s">
        <v>37</v>
      </c>
    </row>
    <row r="98" spans="1:25" x14ac:dyDescent="0.3">
      <c r="A98" s="18">
        <v>45620</v>
      </c>
      <c r="B98" t="s">
        <v>44</v>
      </c>
      <c r="C98" t="s">
        <v>45</v>
      </c>
      <c r="D98">
        <v>12</v>
      </c>
      <c r="E98">
        <v>255.93</v>
      </c>
      <c r="F98">
        <v>166.3545</v>
      </c>
      <c r="G98" t="s">
        <v>20</v>
      </c>
      <c r="H98" t="s">
        <v>31</v>
      </c>
      <c r="I98">
        <v>0</v>
      </c>
      <c r="J98" t="s">
        <v>22</v>
      </c>
      <c r="K98">
        <v>3071.16</v>
      </c>
      <c r="L98">
        <v>3071.16</v>
      </c>
      <c r="M98">
        <v>1996.2539999999999</v>
      </c>
      <c r="N98">
        <v>1074.9059999999999</v>
      </c>
      <c r="O98">
        <v>0</v>
      </c>
      <c r="P98" t="s">
        <v>63</v>
      </c>
      <c r="Q98" t="s">
        <v>40</v>
      </c>
      <c r="R98">
        <v>0</v>
      </c>
      <c r="S98" t="s">
        <v>1368</v>
      </c>
      <c r="T98" t="s">
        <v>1369</v>
      </c>
      <c r="U98">
        <v>23.74</v>
      </c>
      <c r="V98" s="18">
        <v>45620</v>
      </c>
      <c r="W98" s="18">
        <v>45630</v>
      </c>
      <c r="X98">
        <v>10</v>
      </c>
      <c r="Y98" t="s">
        <v>49</v>
      </c>
    </row>
    <row r="99" spans="1:25" x14ac:dyDescent="0.3">
      <c r="A99" s="18">
        <v>45618</v>
      </c>
      <c r="B99" t="s">
        <v>18</v>
      </c>
      <c r="C99" t="s">
        <v>45</v>
      </c>
      <c r="D99">
        <v>3</v>
      </c>
      <c r="E99">
        <v>536.97</v>
      </c>
      <c r="F99">
        <v>349.03050000000002</v>
      </c>
      <c r="G99" t="s">
        <v>50</v>
      </c>
      <c r="H99" t="s">
        <v>21</v>
      </c>
      <c r="I99">
        <v>0</v>
      </c>
      <c r="J99" t="s">
        <v>51</v>
      </c>
      <c r="K99">
        <v>1610.91</v>
      </c>
      <c r="L99">
        <v>1610.91</v>
      </c>
      <c r="M99">
        <v>1047.0915</v>
      </c>
      <c r="N99">
        <v>563.81850000000009</v>
      </c>
      <c r="O99">
        <v>0</v>
      </c>
      <c r="P99" t="s">
        <v>60</v>
      </c>
      <c r="Q99" t="s">
        <v>2930</v>
      </c>
      <c r="R99">
        <v>0</v>
      </c>
      <c r="S99" t="s">
        <v>1393</v>
      </c>
      <c r="T99" t="s">
        <v>1394</v>
      </c>
      <c r="U99">
        <v>13.86</v>
      </c>
      <c r="V99" s="18">
        <v>45618</v>
      </c>
      <c r="W99" s="18">
        <v>45627</v>
      </c>
      <c r="X99">
        <v>9</v>
      </c>
      <c r="Y99" t="s">
        <v>27</v>
      </c>
    </row>
    <row r="100" spans="1:25" x14ac:dyDescent="0.3">
      <c r="A100" s="18">
        <v>45395</v>
      </c>
      <c r="B100" t="s">
        <v>69</v>
      </c>
      <c r="C100" t="s">
        <v>45</v>
      </c>
      <c r="D100">
        <v>15</v>
      </c>
      <c r="E100">
        <v>553.01</v>
      </c>
      <c r="F100">
        <v>359.45650000000001</v>
      </c>
      <c r="G100" t="s">
        <v>30</v>
      </c>
      <c r="H100" t="s">
        <v>31</v>
      </c>
      <c r="I100">
        <v>0.1</v>
      </c>
      <c r="J100" t="s">
        <v>51</v>
      </c>
      <c r="K100">
        <v>8295.15</v>
      </c>
      <c r="L100">
        <v>7465.6350000000002</v>
      </c>
      <c r="M100">
        <v>5391.8474999999999</v>
      </c>
      <c r="N100">
        <v>2073.7875000000004</v>
      </c>
      <c r="O100">
        <v>829.51499999999942</v>
      </c>
      <c r="P100" t="s">
        <v>57</v>
      </c>
      <c r="Q100" t="s">
        <v>34</v>
      </c>
      <c r="R100">
        <v>1</v>
      </c>
      <c r="S100" t="s">
        <v>1395</v>
      </c>
      <c r="T100" t="s">
        <v>1396</v>
      </c>
      <c r="U100">
        <v>23.3</v>
      </c>
      <c r="V100" s="18">
        <v>45395</v>
      </c>
      <c r="W100" s="18">
        <v>45403</v>
      </c>
      <c r="X100">
        <v>8</v>
      </c>
      <c r="Y100" t="s">
        <v>72</v>
      </c>
    </row>
    <row r="101" spans="1:25" x14ac:dyDescent="0.3">
      <c r="A101" s="18">
        <v>45473</v>
      </c>
      <c r="B101" t="s">
        <v>28</v>
      </c>
      <c r="C101" t="s">
        <v>45</v>
      </c>
      <c r="D101">
        <v>20</v>
      </c>
      <c r="E101">
        <v>284.82</v>
      </c>
      <c r="F101">
        <v>185.13300000000001</v>
      </c>
      <c r="G101" t="s">
        <v>55</v>
      </c>
      <c r="H101" t="s">
        <v>31</v>
      </c>
      <c r="I101">
        <v>0.1</v>
      </c>
      <c r="J101" t="s">
        <v>32</v>
      </c>
      <c r="K101">
        <v>5696.4</v>
      </c>
      <c r="L101">
        <v>5126.76</v>
      </c>
      <c r="M101">
        <v>3702.6600000000003</v>
      </c>
      <c r="N101">
        <v>1424.1</v>
      </c>
      <c r="O101">
        <v>569.63999999999942</v>
      </c>
      <c r="P101" t="s">
        <v>57</v>
      </c>
      <c r="Q101" t="s">
        <v>40</v>
      </c>
      <c r="R101">
        <v>1</v>
      </c>
      <c r="S101" t="s">
        <v>1397</v>
      </c>
      <c r="T101" t="s">
        <v>1398</v>
      </c>
      <c r="U101">
        <v>27</v>
      </c>
      <c r="V101" s="18">
        <v>45473</v>
      </c>
      <c r="W101" s="18">
        <v>45479</v>
      </c>
      <c r="X101">
        <v>6</v>
      </c>
      <c r="Y101" t="s">
        <v>37</v>
      </c>
    </row>
    <row r="102" spans="1:25" x14ac:dyDescent="0.3">
      <c r="A102" s="18">
        <v>45063</v>
      </c>
      <c r="B102" t="s">
        <v>28</v>
      </c>
      <c r="C102" t="s">
        <v>45</v>
      </c>
      <c r="D102">
        <v>1</v>
      </c>
      <c r="E102">
        <v>396.35</v>
      </c>
      <c r="F102">
        <v>257.6275</v>
      </c>
      <c r="G102" t="s">
        <v>20</v>
      </c>
      <c r="H102" t="s">
        <v>31</v>
      </c>
      <c r="I102">
        <v>0.15</v>
      </c>
      <c r="J102" t="s">
        <v>46</v>
      </c>
      <c r="K102">
        <v>396.35</v>
      </c>
      <c r="L102">
        <v>336.89750000000004</v>
      </c>
      <c r="M102">
        <v>257.6275</v>
      </c>
      <c r="N102">
        <v>79.270000000000039</v>
      </c>
      <c r="O102">
        <v>59.452499999999986</v>
      </c>
      <c r="P102" t="s">
        <v>60</v>
      </c>
      <c r="Q102" t="s">
        <v>34</v>
      </c>
      <c r="R102">
        <v>1</v>
      </c>
      <c r="S102" t="s">
        <v>1405</v>
      </c>
      <c r="T102" t="s">
        <v>1406</v>
      </c>
      <c r="U102">
        <v>19.89</v>
      </c>
      <c r="V102" s="18">
        <v>45063</v>
      </c>
      <c r="W102" s="18">
        <v>45071</v>
      </c>
      <c r="X102">
        <v>8</v>
      </c>
      <c r="Y102" t="s">
        <v>37</v>
      </c>
    </row>
    <row r="103" spans="1:25" x14ac:dyDescent="0.3">
      <c r="A103" s="18">
        <v>45119</v>
      </c>
      <c r="B103" t="s">
        <v>28</v>
      </c>
      <c r="C103" t="s">
        <v>45</v>
      </c>
      <c r="D103">
        <v>4</v>
      </c>
      <c r="E103">
        <v>444.87</v>
      </c>
      <c r="F103">
        <v>289.16550000000001</v>
      </c>
      <c r="G103" t="s">
        <v>20</v>
      </c>
      <c r="H103" t="s">
        <v>31</v>
      </c>
      <c r="I103">
        <v>0.15</v>
      </c>
      <c r="J103" t="s">
        <v>51</v>
      </c>
      <c r="K103">
        <v>1779.48</v>
      </c>
      <c r="L103">
        <v>1512.558</v>
      </c>
      <c r="M103">
        <v>1156.662</v>
      </c>
      <c r="N103">
        <v>355.89599999999996</v>
      </c>
      <c r="O103">
        <v>266.92200000000003</v>
      </c>
      <c r="P103" t="s">
        <v>23</v>
      </c>
      <c r="Q103" t="s">
        <v>24</v>
      </c>
      <c r="R103">
        <v>0</v>
      </c>
      <c r="S103" t="s">
        <v>1476</v>
      </c>
      <c r="T103" t="s">
        <v>1477</v>
      </c>
      <c r="U103">
        <v>47.14</v>
      </c>
      <c r="V103" s="18">
        <v>45119</v>
      </c>
      <c r="W103" s="18">
        <v>45128</v>
      </c>
      <c r="X103">
        <v>9</v>
      </c>
      <c r="Y103" t="s">
        <v>37</v>
      </c>
    </row>
    <row r="104" spans="1:25" x14ac:dyDescent="0.3">
      <c r="A104" s="18">
        <v>45829</v>
      </c>
      <c r="B104" t="s">
        <v>18</v>
      </c>
      <c r="C104" t="s">
        <v>45</v>
      </c>
      <c r="D104">
        <v>7</v>
      </c>
      <c r="E104">
        <v>590.79</v>
      </c>
      <c r="F104">
        <v>384.01349999999996</v>
      </c>
      <c r="G104" t="s">
        <v>20</v>
      </c>
      <c r="H104" t="s">
        <v>31</v>
      </c>
      <c r="I104">
        <v>0.05</v>
      </c>
      <c r="J104" t="s">
        <v>22</v>
      </c>
      <c r="K104">
        <v>4135.53</v>
      </c>
      <c r="L104">
        <v>3928.7534999999993</v>
      </c>
      <c r="M104">
        <v>2688.0944999999997</v>
      </c>
      <c r="N104">
        <v>1240.6589999999997</v>
      </c>
      <c r="O104">
        <v>206.7765000000004</v>
      </c>
      <c r="P104" t="s">
        <v>63</v>
      </c>
      <c r="Q104" t="s">
        <v>24</v>
      </c>
      <c r="R104">
        <v>1</v>
      </c>
      <c r="S104" t="s">
        <v>1478</v>
      </c>
      <c r="T104" t="s">
        <v>1479</v>
      </c>
      <c r="U104">
        <v>41.39</v>
      </c>
      <c r="V104" s="18">
        <v>45829</v>
      </c>
      <c r="W104" s="18">
        <v>45834</v>
      </c>
      <c r="X104">
        <v>5</v>
      </c>
      <c r="Y104" t="s">
        <v>27</v>
      </c>
    </row>
    <row r="105" spans="1:25" x14ac:dyDescent="0.3">
      <c r="A105" s="18">
        <v>45764</v>
      </c>
      <c r="B105" t="s">
        <v>44</v>
      </c>
      <c r="C105" t="s">
        <v>45</v>
      </c>
      <c r="D105">
        <v>15</v>
      </c>
      <c r="E105">
        <v>242.07</v>
      </c>
      <c r="F105">
        <v>157.34549999999999</v>
      </c>
      <c r="G105" t="s">
        <v>30</v>
      </c>
      <c r="H105" t="s">
        <v>21</v>
      </c>
      <c r="I105">
        <v>0.15</v>
      </c>
      <c r="J105" t="s">
        <v>66</v>
      </c>
      <c r="K105">
        <v>3631.0499999999997</v>
      </c>
      <c r="L105">
        <v>3086.3924999999995</v>
      </c>
      <c r="M105">
        <v>2360.1824999999999</v>
      </c>
      <c r="N105">
        <v>726.20999999999958</v>
      </c>
      <c r="O105">
        <v>544.65750000000025</v>
      </c>
      <c r="P105" t="s">
        <v>57</v>
      </c>
      <c r="Q105" t="s">
        <v>2930</v>
      </c>
      <c r="R105">
        <v>0</v>
      </c>
      <c r="S105" t="s">
        <v>1490</v>
      </c>
      <c r="T105" t="s">
        <v>1491</v>
      </c>
      <c r="U105">
        <v>19.18</v>
      </c>
      <c r="V105" s="18">
        <v>45764</v>
      </c>
      <c r="W105" s="18">
        <v>45770</v>
      </c>
      <c r="X105">
        <v>6</v>
      </c>
      <c r="Y105" t="s">
        <v>49</v>
      </c>
    </row>
    <row r="106" spans="1:25" x14ac:dyDescent="0.3">
      <c r="A106" s="18">
        <v>45500</v>
      </c>
      <c r="B106" t="s">
        <v>44</v>
      </c>
      <c r="C106" t="s">
        <v>45</v>
      </c>
      <c r="D106">
        <v>1</v>
      </c>
      <c r="E106">
        <v>534.28</v>
      </c>
      <c r="F106">
        <v>347.28199999999998</v>
      </c>
      <c r="G106" t="s">
        <v>55</v>
      </c>
      <c r="H106" t="s">
        <v>21</v>
      </c>
      <c r="I106">
        <v>0.1</v>
      </c>
      <c r="J106" t="s">
        <v>22</v>
      </c>
      <c r="K106">
        <v>534.28</v>
      </c>
      <c r="L106">
        <v>480.85199999999998</v>
      </c>
      <c r="M106">
        <v>347.28199999999998</v>
      </c>
      <c r="N106">
        <v>133.57</v>
      </c>
      <c r="O106">
        <v>53.427999999999997</v>
      </c>
      <c r="P106" t="s">
        <v>23</v>
      </c>
      <c r="Q106" t="s">
        <v>24</v>
      </c>
      <c r="R106">
        <v>0</v>
      </c>
      <c r="S106" t="s">
        <v>1494</v>
      </c>
      <c r="T106" t="s">
        <v>1495</v>
      </c>
      <c r="U106">
        <v>31.3</v>
      </c>
      <c r="V106" s="18">
        <v>45500</v>
      </c>
      <c r="W106" s="18">
        <v>45505</v>
      </c>
      <c r="X106">
        <v>5</v>
      </c>
      <c r="Y106" t="s">
        <v>49</v>
      </c>
    </row>
    <row r="107" spans="1:25" x14ac:dyDescent="0.3">
      <c r="A107" s="18">
        <v>45498</v>
      </c>
      <c r="B107" t="s">
        <v>28</v>
      </c>
      <c r="C107" t="s">
        <v>45</v>
      </c>
      <c r="D107">
        <v>12</v>
      </c>
      <c r="E107">
        <v>61.85</v>
      </c>
      <c r="F107">
        <v>40.202500000000001</v>
      </c>
      <c r="G107" t="s">
        <v>55</v>
      </c>
      <c r="H107" t="s">
        <v>21</v>
      </c>
      <c r="I107">
        <v>0.05</v>
      </c>
      <c r="J107" t="s">
        <v>32</v>
      </c>
      <c r="K107">
        <v>742.2</v>
      </c>
      <c r="L107">
        <v>705.09</v>
      </c>
      <c r="M107">
        <v>482.43</v>
      </c>
      <c r="N107">
        <v>222.66000000000003</v>
      </c>
      <c r="O107">
        <v>37.110000000000014</v>
      </c>
      <c r="P107" t="s">
        <v>57</v>
      </c>
      <c r="Q107" t="s">
        <v>2930</v>
      </c>
      <c r="R107">
        <v>1</v>
      </c>
      <c r="S107" t="s">
        <v>1498</v>
      </c>
      <c r="T107" t="s">
        <v>1499</v>
      </c>
      <c r="U107">
        <v>24.34</v>
      </c>
      <c r="V107" s="18">
        <v>45498</v>
      </c>
      <c r="W107" s="18">
        <v>45504</v>
      </c>
      <c r="X107">
        <v>6</v>
      </c>
      <c r="Y107" t="s">
        <v>37</v>
      </c>
    </row>
    <row r="108" spans="1:25" x14ac:dyDescent="0.3">
      <c r="A108" s="18">
        <v>45461</v>
      </c>
      <c r="B108" t="s">
        <v>28</v>
      </c>
      <c r="C108" t="s">
        <v>45</v>
      </c>
      <c r="D108">
        <v>17</v>
      </c>
      <c r="E108">
        <v>504.08</v>
      </c>
      <c r="F108">
        <v>327.65199999999999</v>
      </c>
      <c r="G108" t="s">
        <v>30</v>
      </c>
      <c r="H108" t="s">
        <v>21</v>
      </c>
      <c r="I108">
        <v>0.1</v>
      </c>
      <c r="J108" t="s">
        <v>56</v>
      </c>
      <c r="K108">
        <v>8569.36</v>
      </c>
      <c r="L108">
        <v>7712.4240000000009</v>
      </c>
      <c r="M108">
        <v>5570.0839999999998</v>
      </c>
      <c r="N108">
        <v>2142.3400000000011</v>
      </c>
      <c r="O108">
        <v>856.93599999999969</v>
      </c>
      <c r="P108" t="s">
        <v>23</v>
      </c>
      <c r="Q108" t="s">
        <v>34</v>
      </c>
      <c r="R108">
        <v>0</v>
      </c>
      <c r="S108" t="s">
        <v>1511</v>
      </c>
      <c r="T108" t="s">
        <v>1512</v>
      </c>
      <c r="U108">
        <v>26.47</v>
      </c>
      <c r="V108" s="18">
        <v>45461</v>
      </c>
      <c r="W108" s="18">
        <v>45469</v>
      </c>
      <c r="X108">
        <v>8</v>
      </c>
      <c r="Y108" t="s">
        <v>37</v>
      </c>
    </row>
    <row r="109" spans="1:25" x14ac:dyDescent="0.3">
      <c r="A109" s="18">
        <v>45366</v>
      </c>
      <c r="B109" t="s">
        <v>69</v>
      </c>
      <c r="C109" t="s">
        <v>45</v>
      </c>
      <c r="D109">
        <v>14</v>
      </c>
      <c r="E109">
        <v>476.28</v>
      </c>
      <c r="F109">
        <v>309.58199999999999</v>
      </c>
      <c r="G109" t="s">
        <v>30</v>
      </c>
      <c r="H109" t="s">
        <v>21</v>
      </c>
      <c r="I109">
        <v>0.1</v>
      </c>
      <c r="J109" t="s">
        <v>22</v>
      </c>
      <c r="K109">
        <v>6667.92</v>
      </c>
      <c r="L109">
        <v>6001.1280000000006</v>
      </c>
      <c r="M109">
        <v>4334.1480000000001</v>
      </c>
      <c r="N109">
        <v>1666.9800000000005</v>
      </c>
      <c r="O109">
        <v>666.79199999999946</v>
      </c>
      <c r="P109" t="s">
        <v>57</v>
      </c>
      <c r="Q109" t="s">
        <v>24</v>
      </c>
      <c r="R109">
        <v>0</v>
      </c>
      <c r="S109" t="s">
        <v>1521</v>
      </c>
      <c r="T109" t="s">
        <v>1522</v>
      </c>
      <c r="U109">
        <v>22.11</v>
      </c>
      <c r="V109" s="18">
        <v>45366</v>
      </c>
      <c r="W109" s="18">
        <v>45371</v>
      </c>
      <c r="X109">
        <v>5</v>
      </c>
      <c r="Y109" t="s">
        <v>72</v>
      </c>
    </row>
    <row r="110" spans="1:25" x14ac:dyDescent="0.3">
      <c r="A110" s="18">
        <v>45005</v>
      </c>
      <c r="B110" t="s">
        <v>18</v>
      </c>
      <c r="C110" t="s">
        <v>45</v>
      </c>
      <c r="D110">
        <v>7</v>
      </c>
      <c r="E110">
        <v>307.82</v>
      </c>
      <c r="F110">
        <v>200.083</v>
      </c>
      <c r="G110" t="s">
        <v>20</v>
      </c>
      <c r="H110" t="s">
        <v>21</v>
      </c>
      <c r="I110">
        <v>0</v>
      </c>
      <c r="J110" t="s">
        <v>22</v>
      </c>
      <c r="K110">
        <v>2154.7399999999998</v>
      </c>
      <c r="L110">
        <v>2154.7399999999998</v>
      </c>
      <c r="M110">
        <v>1400.5809999999999</v>
      </c>
      <c r="N110">
        <v>754.15899999999988</v>
      </c>
      <c r="O110">
        <v>0</v>
      </c>
      <c r="P110" t="s">
        <v>60</v>
      </c>
      <c r="Q110" t="s">
        <v>40</v>
      </c>
      <c r="R110">
        <v>1</v>
      </c>
      <c r="S110" t="s">
        <v>1573</v>
      </c>
      <c r="T110" t="s">
        <v>1574</v>
      </c>
      <c r="U110">
        <v>14</v>
      </c>
      <c r="V110" s="18">
        <v>45005</v>
      </c>
      <c r="W110" s="18">
        <v>45012</v>
      </c>
      <c r="X110">
        <v>7</v>
      </c>
      <c r="Y110" t="s">
        <v>27</v>
      </c>
    </row>
    <row r="111" spans="1:25" x14ac:dyDescent="0.3">
      <c r="A111" s="18">
        <v>45752</v>
      </c>
      <c r="B111" t="s">
        <v>69</v>
      </c>
      <c r="C111" t="s">
        <v>45</v>
      </c>
      <c r="D111">
        <v>19</v>
      </c>
      <c r="E111">
        <v>267.02999999999997</v>
      </c>
      <c r="F111">
        <v>173.56949999999998</v>
      </c>
      <c r="G111" t="s">
        <v>55</v>
      </c>
      <c r="H111" t="s">
        <v>21</v>
      </c>
      <c r="I111">
        <v>0.15</v>
      </c>
      <c r="J111" t="s">
        <v>66</v>
      </c>
      <c r="K111">
        <v>5073.57</v>
      </c>
      <c r="L111">
        <v>4312.5344999999998</v>
      </c>
      <c r="M111">
        <v>3297.8204999999994</v>
      </c>
      <c r="N111">
        <v>1014.7140000000004</v>
      </c>
      <c r="O111">
        <v>761.03549999999996</v>
      </c>
      <c r="P111" t="s">
        <v>23</v>
      </c>
      <c r="Q111" t="s">
        <v>34</v>
      </c>
      <c r="R111">
        <v>1</v>
      </c>
      <c r="S111" t="s">
        <v>1596</v>
      </c>
      <c r="T111" t="s">
        <v>1597</v>
      </c>
      <c r="U111">
        <v>35.82</v>
      </c>
      <c r="V111" s="18">
        <v>45752</v>
      </c>
      <c r="W111" s="18">
        <v>45760</v>
      </c>
      <c r="X111">
        <v>8</v>
      </c>
      <c r="Y111" t="s">
        <v>72</v>
      </c>
    </row>
    <row r="112" spans="1:25" x14ac:dyDescent="0.3">
      <c r="A112" s="18">
        <v>45402</v>
      </c>
      <c r="B112" t="s">
        <v>69</v>
      </c>
      <c r="C112" t="s">
        <v>45</v>
      </c>
      <c r="D112">
        <v>5</v>
      </c>
      <c r="E112">
        <v>316.76</v>
      </c>
      <c r="F112">
        <v>205.89400000000001</v>
      </c>
      <c r="G112" t="s">
        <v>20</v>
      </c>
      <c r="H112" t="s">
        <v>31</v>
      </c>
      <c r="I112">
        <v>0.05</v>
      </c>
      <c r="J112" t="s">
        <v>32</v>
      </c>
      <c r="K112">
        <v>1583.8</v>
      </c>
      <c r="L112">
        <v>1504.61</v>
      </c>
      <c r="M112">
        <v>1029.47</v>
      </c>
      <c r="N112">
        <v>475.13999999999987</v>
      </c>
      <c r="O112">
        <v>79.190000000000055</v>
      </c>
      <c r="P112" t="s">
        <v>33</v>
      </c>
      <c r="Q112" t="s">
        <v>24</v>
      </c>
      <c r="R112">
        <v>1</v>
      </c>
      <c r="S112" t="s">
        <v>1608</v>
      </c>
      <c r="T112" t="s">
        <v>1303</v>
      </c>
      <c r="U112">
        <v>12.7</v>
      </c>
      <c r="V112" s="18">
        <v>45402</v>
      </c>
      <c r="W112" s="18">
        <v>45412</v>
      </c>
      <c r="X112">
        <v>10</v>
      </c>
      <c r="Y112" t="s">
        <v>72</v>
      </c>
    </row>
    <row r="113" spans="1:25" x14ac:dyDescent="0.3">
      <c r="A113" s="18">
        <v>45709</v>
      </c>
      <c r="B113" t="s">
        <v>69</v>
      </c>
      <c r="C113" t="s">
        <v>45</v>
      </c>
      <c r="D113">
        <v>3</v>
      </c>
      <c r="E113">
        <v>264.08</v>
      </c>
      <c r="F113">
        <v>171.65199999999999</v>
      </c>
      <c r="G113" t="s">
        <v>30</v>
      </c>
      <c r="H113" t="s">
        <v>31</v>
      </c>
      <c r="I113">
        <v>0.1</v>
      </c>
      <c r="J113" t="s">
        <v>56</v>
      </c>
      <c r="K113">
        <v>792.24</v>
      </c>
      <c r="L113">
        <v>713.01600000000008</v>
      </c>
      <c r="M113">
        <v>514.9559999999999</v>
      </c>
      <c r="N113">
        <v>198.06000000000017</v>
      </c>
      <c r="O113">
        <v>79.223999999999933</v>
      </c>
      <c r="P113" t="s">
        <v>23</v>
      </c>
      <c r="Q113" t="s">
        <v>2930</v>
      </c>
      <c r="R113">
        <v>0</v>
      </c>
      <c r="S113" t="s">
        <v>1613</v>
      </c>
      <c r="T113" t="s">
        <v>1614</v>
      </c>
      <c r="U113">
        <v>25.39</v>
      </c>
      <c r="V113" s="18">
        <v>45709</v>
      </c>
      <c r="W113" s="18">
        <v>45718</v>
      </c>
      <c r="X113">
        <v>9</v>
      </c>
      <c r="Y113" t="s">
        <v>72</v>
      </c>
    </row>
    <row r="114" spans="1:25" x14ac:dyDescent="0.3">
      <c r="A114" s="18">
        <v>45664</v>
      </c>
      <c r="B114" t="s">
        <v>38</v>
      </c>
      <c r="C114" t="s">
        <v>45</v>
      </c>
      <c r="D114">
        <v>15</v>
      </c>
      <c r="E114">
        <v>240.05</v>
      </c>
      <c r="F114">
        <v>156.0325</v>
      </c>
      <c r="G114" t="s">
        <v>50</v>
      </c>
      <c r="H114" t="s">
        <v>31</v>
      </c>
      <c r="I114">
        <v>0.05</v>
      </c>
      <c r="J114" t="s">
        <v>51</v>
      </c>
      <c r="K114">
        <v>3600.75</v>
      </c>
      <c r="L114">
        <v>3420.7124999999996</v>
      </c>
      <c r="M114">
        <v>2340.4875000000002</v>
      </c>
      <c r="N114">
        <v>1080.2249999999995</v>
      </c>
      <c r="O114">
        <v>180.03750000000036</v>
      </c>
      <c r="P114" t="s">
        <v>57</v>
      </c>
      <c r="Q114" t="s">
        <v>24</v>
      </c>
      <c r="R114">
        <v>0</v>
      </c>
      <c r="S114" t="s">
        <v>1620</v>
      </c>
      <c r="T114" t="s">
        <v>1424</v>
      </c>
      <c r="U114">
        <v>14.31</v>
      </c>
      <c r="V114" s="18">
        <v>45664</v>
      </c>
      <c r="W114" s="18">
        <v>45671</v>
      </c>
      <c r="X114">
        <v>7</v>
      </c>
      <c r="Y114" t="s">
        <v>43</v>
      </c>
    </row>
    <row r="115" spans="1:25" x14ac:dyDescent="0.3">
      <c r="A115" s="18">
        <v>45218</v>
      </c>
      <c r="B115" t="s">
        <v>18</v>
      </c>
      <c r="C115" t="s">
        <v>45</v>
      </c>
      <c r="D115">
        <v>13</v>
      </c>
      <c r="E115">
        <v>393.1</v>
      </c>
      <c r="F115">
        <v>255.51500000000001</v>
      </c>
      <c r="G115" t="s">
        <v>20</v>
      </c>
      <c r="H115" t="s">
        <v>21</v>
      </c>
      <c r="I115">
        <v>0.1</v>
      </c>
      <c r="J115" t="s">
        <v>32</v>
      </c>
      <c r="K115">
        <v>5110.3</v>
      </c>
      <c r="L115">
        <v>4599.2700000000004</v>
      </c>
      <c r="M115">
        <v>3321.6950000000002</v>
      </c>
      <c r="N115">
        <v>1277.5750000000003</v>
      </c>
      <c r="O115">
        <v>511.02999999999975</v>
      </c>
      <c r="P115" t="s">
        <v>23</v>
      </c>
      <c r="Q115" t="s">
        <v>2930</v>
      </c>
      <c r="R115">
        <v>0</v>
      </c>
      <c r="S115" t="s">
        <v>1623</v>
      </c>
      <c r="T115" t="s">
        <v>65</v>
      </c>
      <c r="U115">
        <v>12.64</v>
      </c>
      <c r="V115" s="18">
        <v>45218</v>
      </c>
      <c r="W115" s="18">
        <v>45225</v>
      </c>
      <c r="X115">
        <v>7</v>
      </c>
      <c r="Y115" t="s">
        <v>27</v>
      </c>
    </row>
    <row r="116" spans="1:25" x14ac:dyDescent="0.3">
      <c r="A116" s="18">
        <v>45460</v>
      </c>
      <c r="B116" t="s">
        <v>38</v>
      </c>
      <c r="C116" t="s">
        <v>45</v>
      </c>
      <c r="D116">
        <v>10</v>
      </c>
      <c r="E116">
        <v>83.86</v>
      </c>
      <c r="F116">
        <v>54.509</v>
      </c>
      <c r="G116" t="s">
        <v>30</v>
      </c>
      <c r="H116" t="s">
        <v>21</v>
      </c>
      <c r="I116">
        <v>0.15</v>
      </c>
      <c r="J116" t="s">
        <v>32</v>
      </c>
      <c r="K116">
        <v>838.6</v>
      </c>
      <c r="L116">
        <v>712.81</v>
      </c>
      <c r="M116">
        <v>545.09</v>
      </c>
      <c r="N116">
        <v>167.71999999999991</v>
      </c>
      <c r="O116">
        <v>125.79000000000008</v>
      </c>
      <c r="P116" t="s">
        <v>57</v>
      </c>
      <c r="Q116" t="s">
        <v>2930</v>
      </c>
      <c r="R116">
        <v>0</v>
      </c>
      <c r="S116" t="s">
        <v>1624</v>
      </c>
      <c r="T116" t="s">
        <v>1625</v>
      </c>
      <c r="U116">
        <v>41.11</v>
      </c>
      <c r="V116" s="18">
        <v>45460</v>
      </c>
      <c r="W116" s="18">
        <v>45464</v>
      </c>
      <c r="X116">
        <v>4</v>
      </c>
      <c r="Y116" t="s">
        <v>43</v>
      </c>
    </row>
    <row r="117" spans="1:25" x14ac:dyDescent="0.3">
      <c r="A117" s="18">
        <v>45588</v>
      </c>
      <c r="B117" t="s">
        <v>38</v>
      </c>
      <c r="C117" t="s">
        <v>45</v>
      </c>
      <c r="D117">
        <v>20</v>
      </c>
      <c r="E117">
        <v>198.95</v>
      </c>
      <c r="F117">
        <v>129.3175</v>
      </c>
      <c r="G117" t="s">
        <v>20</v>
      </c>
      <c r="H117" t="s">
        <v>31</v>
      </c>
      <c r="I117">
        <v>0.1</v>
      </c>
      <c r="J117" t="s">
        <v>56</v>
      </c>
      <c r="K117">
        <v>3979</v>
      </c>
      <c r="L117">
        <v>3581.1</v>
      </c>
      <c r="M117">
        <v>2586.35</v>
      </c>
      <c r="N117">
        <v>994.75</v>
      </c>
      <c r="O117">
        <v>397.90000000000009</v>
      </c>
      <c r="P117" t="s">
        <v>57</v>
      </c>
      <c r="Q117" t="s">
        <v>2930</v>
      </c>
      <c r="R117">
        <v>1</v>
      </c>
      <c r="S117" t="s">
        <v>1657</v>
      </c>
      <c r="T117" t="s">
        <v>1658</v>
      </c>
      <c r="U117">
        <v>5.16</v>
      </c>
      <c r="V117" s="18">
        <v>45588</v>
      </c>
      <c r="W117" s="18">
        <v>45590</v>
      </c>
      <c r="X117">
        <v>2</v>
      </c>
      <c r="Y117" t="s">
        <v>43</v>
      </c>
    </row>
    <row r="118" spans="1:25" x14ac:dyDescent="0.3">
      <c r="A118" s="18">
        <v>45178</v>
      </c>
      <c r="B118" t="s">
        <v>38</v>
      </c>
      <c r="C118" t="s">
        <v>45</v>
      </c>
      <c r="D118">
        <v>12</v>
      </c>
      <c r="E118">
        <v>81.33</v>
      </c>
      <c r="F118">
        <v>52.8645</v>
      </c>
      <c r="G118" t="s">
        <v>55</v>
      </c>
      <c r="H118" t="s">
        <v>21</v>
      </c>
      <c r="I118">
        <v>0</v>
      </c>
      <c r="J118" t="s">
        <v>51</v>
      </c>
      <c r="K118">
        <v>975.96</v>
      </c>
      <c r="L118">
        <v>975.96</v>
      </c>
      <c r="M118">
        <v>634.37400000000002</v>
      </c>
      <c r="N118">
        <v>341.58600000000001</v>
      </c>
      <c r="O118">
        <v>0</v>
      </c>
      <c r="P118" t="s">
        <v>63</v>
      </c>
      <c r="Q118" t="s">
        <v>34</v>
      </c>
      <c r="R118">
        <v>1</v>
      </c>
      <c r="S118" t="s">
        <v>1669</v>
      </c>
      <c r="T118" t="s">
        <v>1475</v>
      </c>
      <c r="U118">
        <v>30.73</v>
      </c>
      <c r="V118" s="18">
        <v>45178</v>
      </c>
      <c r="W118" s="18">
        <v>45182</v>
      </c>
      <c r="X118">
        <v>4</v>
      </c>
      <c r="Y118" t="s">
        <v>43</v>
      </c>
    </row>
    <row r="119" spans="1:25" x14ac:dyDescent="0.3">
      <c r="A119" s="18">
        <v>45256</v>
      </c>
      <c r="B119" t="s">
        <v>38</v>
      </c>
      <c r="C119" t="s">
        <v>45</v>
      </c>
      <c r="D119">
        <v>9</v>
      </c>
      <c r="E119">
        <v>440.48</v>
      </c>
      <c r="F119">
        <v>286.31200000000001</v>
      </c>
      <c r="G119" t="s">
        <v>30</v>
      </c>
      <c r="H119" t="s">
        <v>31</v>
      </c>
      <c r="I119">
        <v>0.15</v>
      </c>
      <c r="J119" t="s">
        <v>56</v>
      </c>
      <c r="K119">
        <v>3964.32</v>
      </c>
      <c r="L119">
        <v>3369.672</v>
      </c>
      <c r="M119">
        <v>2576.808</v>
      </c>
      <c r="N119">
        <v>792.86400000000003</v>
      </c>
      <c r="O119">
        <v>594.64800000000014</v>
      </c>
      <c r="P119" t="s">
        <v>33</v>
      </c>
      <c r="Q119" t="s">
        <v>40</v>
      </c>
      <c r="R119">
        <v>0</v>
      </c>
      <c r="S119" t="s">
        <v>1707</v>
      </c>
      <c r="T119" t="s">
        <v>1708</v>
      </c>
      <c r="U119">
        <v>32.94</v>
      </c>
      <c r="V119" s="18">
        <v>45256</v>
      </c>
      <c r="W119" s="18">
        <v>45261</v>
      </c>
      <c r="X119">
        <v>5</v>
      </c>
      <c r="Y119" t="s">
        <v>43</v>
      </c>
    </row>
    <row r="120" spans="1:25" x14ac:dyDescent="0.3">
      <c r="A120" s="18">
        <v>45289</v>
      </c>
      <c r="B120" t="s">
        <v>28</v>
      </c>
      <c r="C120" t="s">
        <v>45</v>
      </c>
      <c r="D120">
        <v>18</v>
      </c>
      <c r="E120">
        <v>491.76</v>
      </c>
      <c r="F120">
        <v>319.64400000000001</v>
      </c>
      <c r="G120" t="s">
        <v>30</v>
      </c>
      <c r="H120" t="s">
        <v>21</v>
      </c>
      <c r="I120">
        <v>0.15</v>
      </c>
      <c r="J120" t="s">
        <v>22</v>
      </c>
      <c r="K120">
        <v>8851.68</v>
      </c>
      <c r="L120">
        <v>7523.9279999999999</v>
      </c>
      <c r="M120">
        <v>5753.5920000000006</v>
      </c>
      <c r="N120">
        <v>1770.3359999999993</v>
      </c>
      <c r="O120">
        <v>1327.7520000000004</v>
      </c>
      <c r="P120" t="s">
        <v>57</v>
      </c>
      <c r="Q120" t="s">
        <v>34</v>
      </c>
      <c r="R120">
        <v>0</v>
      </c>
      <c r="S120" t="s">
        <v>1711</v>
      </c>
      <c r="T120" t="s">
        <v>1712</v>
      </c>
      <c r="U120">
        <v>37.49</v>
      </c>
      <c r="V120" s="18">
        <v>45289</v>
      </c>
      <c r="W120" s="18">
        <v>45296</v>
      </c>
      <c r="X120">
        <v>7</v>
      </c>
      <c r="Y120" t="s">
        <v>37</v>
      </c>
    </row>
    <row r="121" spans="1:25" x14ac:dyDescent="0.3">
      <c r="A121" s="18">
        <v>45665</v>
      </c>
      <c r="B121" t="s">
        <v>44</v>
      </c>
      <c r="C121" t="s">
        <v>45</v>
      </c>
      <c r="D121">
        <v>19</v>
      </c>
      <c r="E121">
        <v>465.27</v>
      </c>
      <c r="F121">
        <v>302.4255</v>
      </c>
      <c r="G121" t="s">
        <v>50</v>
      </c>
      <c r="H121" t="s">
        <v>31</v>
      </c>
      <c r="I121">
        <v>0.05</v>
      </c>
      <c r="J121" t="s">
        <v>56</v>
      </c>
      <c r="K121">
        <v>8840.1299999999992</v>
      </c>
      <c r="L121">
        <v>8398.1234999999997</v>
      </c>
      <c r="M121">
        <v>5746.0844999999999</v>
      </c>
      <c r="N121">
        <v>2652.0389999999998</v>
      </c>
      <c r="O121">
        <v>442.00649999999951</v>
      </c>
      <c r="P121" t="s">
        <v>57</v>
      </c>
      <c r="Q121" t="s">
        <v>2930</v>
      </c>
      <c r="R121">
        <v>0</v>
      </c>
      <c r="S121" t="s">
        <v>1713</v>
      </c>
      <c r="T121" t="s">
        <v>1714</v>
      </c>
      <c r="U121">
        <v>44.95</v>
      </c>
      <c r="V121" s="18">
        <v>45665</v>
      </c>
      <c r="W121" s="18">
        <v>45667</v>
      </c>
      <c r="X121">
        <v>2</v>
      </c>
      <c r="Y121" t="s">
        <v>49</v>
      </c>
    </row>
    <row r="122" spans="1:25" x14ac:dyDescent="0.3">
      <c r="A122" s="18">
        <v>45418</v>
      </c>
      <c r="B122" t="s">
        <v>18</v>
      </c>
      <c r="C122" t="s">
        <v>45</v>
      </c>
      <c r="D122">
        <v>18</v>
      </c>
      <c r="E122">
        <v>343.68</v>
      </c>
      <c r="F122">
        <v>223.39200000000002</v>
      </c>
      <c r="G122" t="s">
        <v>20</v>
      </c>
      <c r="H122" t="s">
        <v>31</v>
      </c>
      <c r="I122">
        <v>0</v>
      </c>
      <c r="J122" t="s">
        <v>22</v>
      </c>
      <c r="K122">
        <v>6186.24</v>
      </c>
      <c r="L122">
        <v>6186.24</v>
      </c>
      <c r="M122">
        <v>4021.0560000000005</v>
      </c>
      <c r="N122">
        <v>2165.1839999999993</v>
      </c>
      <c r="O122">
        <v>0</v>
      </c>
      <c r="P122" t="s">
        <v>33</v>
      </c>
      <c r="Q122" t="s">
        <v>34</v>
      </c>
      <c r="R122">
        <v>0</v>
      </c>
      <c r="S122" t="s">
        <v>1715</v>
      </c>
      <c r="T122" t="s">
        <v>1716</v>
      </c>
      <c r="U122">
        <v>20.37</v>
      </c>
      <c r="V122" s="18">
        <v>45418</v>
      </c>
      <c r="W122" s="18">
        <v>45426</v>
      </c>
      <c r="X122">
        <v>8</v>
      </c>
      <c r="Y122" t="s">
        <v>27</v>
      </c>
    </row>
    <row r="123" spans="1:25" x14ac:dyDescent="0.3">
      <c r="A123" s="18">
        <v>45045</v>
      </c>
      <c r="B123" t="s">
        <v>38</v>
      </c>
      <c r="C123" t="s">
        <v>45</v>
      </c>
      <c r="D123">
        <v>9</v>
      </c>
      <c r="E123">
        <v>90.87</v>
      </c>
      <c r="F123">
        <v>59.065500000000007</v>
      </c>
      <c r="G123" t="s">
        <v>55</v>
      </c>
      <c r="H123" t="s">
        <v>31</v>
      </c>
      <c r="I123">
        <v>0.15</v>
      </c>
      <c r="J123" t="s">
        <v>51</v>
      </c>
      <c r="K123">
        <v>817.83</v>
      </c>
      <c r="L123">
        <v>695.15549999999996</v>
      </c>
      <c r="M123">
        <v>531.58950000000004</v>
      </c>
      <c r="N123">
        <v>163.56599999999992</v>
      </c>
      <c r="O123">
        <v>122.67450000000008</v>
      </c>
      <c r="P123" t="s">
        <v>60</v>
      </c>
      <c r="Q123" t="s">
        <v>40</v>
      </c>
      <c r="R123">
        <v>0</v>
      </c>
      <c r="S123" t="s">
        <v>1726</v>
      </c>
      <c r="T123" t="s">
        <v>1727</v>
      </c>
      <c r="U123">
        <v>26.56</v>
      </c>
      <c r="V123" s="18">
        <v>45045</v>
      </c>
      <c r="W123" s="18">
        <v>45054</v>
      </c>
      <c r="X123">
        <v>9</v>
      </c>
      <c r="Y123" t="s">
        <v>43</v>
      </c>
    </row>
    <row r="124" spans="1:25" x14ac:dyDescent="0.3">
      <c r="A124" s="18">
        <v>45604</v>
      </c>
      <c r="B124" t="s">
        <v>28</v>
      </c>
      <c r="C124" t="s">
        <v>45</v>
      </c>
      <c r="D124">
        <v>18</v>
      </c>
      <c r="E124">
        <v>153.28</v>
      </c>
      <c r="F124">
        <v>99.632000000000005</v>
      </c>
      <c r="G124" t="s">
        <v>20</v>
      </c>
      <c r="H124" t="s">
        <v>31</v>
      </c>
      <c r="I124">
        <v>0.05</v>
      </c>
      <c r="J124" t="s">
        <v>46</v>
      </c>
      <c r="K124">
        <v>2759.04</v>
      </c>
      <c r="L124">
        <v>2621.0879999999997</v>
      </c>
      <c r="M124">
        <v>1793.3760000000002</v>
      </c>
      <c r="N124">
        <v>827.71199999999953</v>
      </c>
      <c r="O124">
        <v>137.95200000000023</v>
      </c>
      <c r="P124" t="s">
        <v>23</v>
      </c>
      <c r="Q124" t="s">
        <v>40</v>
      </c>
      <c r="R124">
        <v>1</v>
      </c>
      <c r="S124" t="s">
        <v>1730</v>
      </c>
      <c r="T124" t="s">
        <v>1731</v>
      </c>
      <c r="U124">
        <v>33.71</v>
      </c>
      <c r="V124" s="18">
        <v>45604</v>
      </c>
      <c r="W124" s="18">
        <v>45609</v>
      </c>
      <c r="X124">
        <v>5</v>
      </c>
      <c r="Y124" t="s">
        <v>37</v>
      </c>
    </row>
    <row r="125" spans="1:25" x14ac:dyDescent="0.3">
      <c r="A125" s="18">
        <v>45622</v>
      </c>
      <c r="B125" t="s">
        <v>69</v>
      </c>
      <c r="C125" t="s">
        <v>45</v>
      </c>
      <c r="D125">
        <v>3</v>
      </c>
      <c r="E125">
        <v>229.45</v>
      </c>
      <c r="F125">
        <v>149.14249999999998</v>
      </c>
      <c r="G125" t="s">
        <v>55</v>
      </c>
      <c r="H125" t="s">
        <v>31</v>
      </c>
      <c r="I125">
        <v>0.15</v>
      </c>
      <c r="J125" t="s">
        <v>66</v>
      </c>
      <c r="K125">
        <v>688.34999999999991</v>
      </c>
      <c r="L125">
        <v>585.09749999999985</v>
      </c>
      <c r="M125">
        <v>447.42749999999995</v>
      </c>
      <c r="N125">
        <v>137.6699999999999</v>
      </c>
      <c r="O125">
        <v>103.25250000000005</v>
      </c>
      <c r="P125" t="s">
        <v>60</v>
      </c>
      <c r="Q125" t="s">
        <v>40</v>
      </c>
      <c r="R125">
        <v>1</v>
      </c>
      <c r="S125" t="s">
        <v>1738</v>
      </c>
      <c r="T125" t="s">
        <v>1739</v>
      </c>
      <c r="U125">
        <v>19.809999999999999</v>
      </c>
      <c r="V125" s="18">
        <v>45622</v>
      </c>
      <c r="W125" s="18">
        <v>45625</v>
      </c>
      <c r="X125">
        <v>3</v>
      </c>
      <c r="Y125" t="s">
        <v>72</v>
      </c>
    </row>
    <row r="126" spans="1:25" x14ac:dyDescent="0.3">
      <c r="A126" s="18">
        <v>45579</v>
      </c>
      <c r="B126" t="s">
        <v>44</v>
      </c>
      <c r="C126" t="s">
        <v>45</v>
      </c>
      <c r="D126">
        <v>3</v>
      </c>
      <c r="E126">
        <v>391.63</v>
      </c>
      <c r="F126">
        <v>254.55950000000001</v>
      </c>
      <c r="G126" t="s">
        <v>50</v>
      </c>
      <c r="H126" t="s">
        <v>31</v>
      </c>
      <c r="I126">
        <v>0</v>
      </c>
      <c r="J126" t="s">
        <v>46</v>
      </c>
      <c r="K126">
        <v>1174.8899999999999</v>
      </c>
      <c r="L126">
        <v>1174.8899999999999</v>
      </c>
      <c r="M126">
        <v>763.67849999999999</v>
      </c>
      <c r="N126">
        <v>411.21149999999989</v>
      </c>
      <c r="O126">
        <v>0</v>
      </c>
      <c r="P126" t="s">
        <v>60</v>
      </c>
      <c r="Q126" t="s">
        <v>2930</v>
      </c>
      <c r="R126">
        <v>1</v>
      </c>
      <c r="S126" t="s">
        <v>1740</v>
      </c>
      <c r="T126" t="s">
        <v>1741</v>
      </c>
      <c r="U126">
        <v>25.36</v>
      </c>
      <c r="V126" s="18">
        <v>45579</v>
      </c>
      <c r="W126" s="18">
        <v>45582</v>
      </c>
      <c r="X126">
        <v>3</v>
      </c>
      <c r="Y126" t="s">
        <v>49</v>
      </c>
    </row>
    <row r="127" spans="1:25" x14ac:dyDescent="0.3">
      <c r="A127" s="18">
        <v>45711</v>
      </c>
      <c r="B127" t="s">
        <v>69</v>
      </c>
      <c r="C127" t="s">
        <v>45</v>
      </c>
      <c r="D127">
        <v>18</v>
      </c>
      <c r="E127">
        <v>403.68</v>
      </c>
      <c r="F127">
        <v>262.392</v>
      </c>
      <c r="G127" t="s">
        <v>30</v>
      </c>
      <c r="H127" t="s">
        <v>31</v>
      </c>
      <c r="I127">
        <v>0.15</v>
      </c>
      <c r="J127" t="s">
        <v>51</v>
      </c>
      <c r="K127">
        <v>7266.24</v>
      </c>
      <c r="L127">
        <v>6176.3040000000001</v>
      </c>
      <c r="M127">
        <v>4723.0559999999996</v>
      </c>
      <c r="N127">
        <v>1453.2480000000005</v>
      </c>
      <c r="O127">
        <v>1089.9359999999997</v>
      </c>
      <c r="P127" t="s">
        <v>63</v>
      </c>
      <c r="Q127" t="s">
        <v>24</v>
      </c>
      <c r="R127">
        <v>0</v>
      </c>
      <c r="S127" t="s">
        <v>1767</v>
      </c>
      <c r="T127" t="s">
        <v>1768</v>
      </c>
      <c r="U127">
        <v>13.09</v>
      </c>
      <c r="V127" s="18">
        <v>45711</v>
      </c>
      <c r="W127" s="18">
        <v>45720</v>
      </c>
      <c r="X127">
        <v>9</v>
      </c>
      <c r="Y127" t="s">
        <v>72</v>
      </c>
    </row>
    <row r="128" spans="1:25" x14ac:dyDescent="0.3">
      <c r="A128" s="18">
        <v>45575</v>
      </c>
      <c r="B128" t="s">
        <v>28</v>
      </c>
      <c r="C128" t="s">
        <v>45</v>
      </c>
      <c r="D128">
        <v>8</v>
      </c>
      <c r="E128">
        <v>72.48</v>
      </c>
      <c r="F128">
        <v>47.112000000000002</v>
      </c>
      <c r="G128" t="s">
        <v>30</v>
      </c>
      <c r="H128" t="s">
        <v>21</v>
      </c>
      <c r="I128">
        <v>0.1</v>
      </c>
      <c r="J128" t="s">
        <v>51</v>
      </c>
      <c r="K128">
        <v>579.84</v>
      </c>
      <c r="L128">
        <v>521.85599999999999</v>
      </c>
      <c r="M128">
        <v>376.89600000000002</v>
      </c>
      <c r="N128">
        <v>144.95999999999998</v>
      </c>
      <c r="O128">
        <v>57.984000000000037</v>
      </c>
      <c r="P128" t="s">
        <v>60</v>
      </c>
      <c r="Q128" t="s">
        <v>2930</v>
      </c>
      <c r="R128">
        <v>1</v>
      </c>
      <c r="S128" t="s">
        <v>1788</v>
      </c>
      <c r="T128" t="s">
        <v>1789</v>
      </c>
      <c r="U128">
        <v>26.92</v>
      </c>
      <c r="V128" s="18">
        <v>45575</v>
      </c>
      <c r="W128" s="18">
        <v>45582</v>
      </c>
      <c r="X128">
        <v>7</v>
      </c>
      <c r="Y128" t="s">
        <v>37</v>
      </c>
    </row>
    <row r="129" spans="1:25" x14ac:dyDescent="0.3">
      <c r="A129" s="18">
        <v>45051</v>
      </c>
      <c r="B129" t="s">
        <v>69</v>
      </c>
      <c r="C129" t="s">
        <v>45</v>
      </c>
      <c r="D129">
        <v>16</v>
      </c>
      <c r="E129">
        <v>541.96</v>
      </c>
      <c r="F129">
        <v>352.27400000000006</v>
      </c>
      <c r="G129" t="s">
        <v>50</v>
      </c>
      <c r="H129" t="s">
        <v>31</v>
      </c>
      <c r="I129">
        <v>0.1</v>
      </c>
      <c r="J129" t="s">
        <v>22</v>
      </c>
      <c r="K129">
        <v>8671.36</v>
      </c>
      <c r="L129">
        <v>7804.2240000000011</v>
      </c>
      <c r="M129">
        <v>5636.3840000000009</v>
      </c>
      <c r="N129">
        <v>2167.84</v>
      </c>
      <c r="O129">
        <v>867.13599999999951</v>
      </c>
      <c r="P129" t="s">
        <v>63</v>
      </c>
      <c r="Q129" t="s">
        <v>34</v>
      </c>
      <c r="R129">
        <v>1</v>
      </c>
      <c r="S129" t="s">
        <v>1796</v>
      </c>
      <c r="T129" t="s">
        <v>1797</v>
      </c>
      <c r="U129">
        <v>9.93</v>
      </c>
      <c r="V129" s="18">
        <v>45051</v>
      </c>
      <c r="W129" s="18">
        <v>45059</v>
      </c>
      <c r="X129">
        <v>8</v>
      </c>
      <c r="Y129" t="s">
        <v>72</v>
      </c>
    </row>
    <row r="130" spans="1:25" x14ac:dyDescent="0.3">
      <c r="A130" s="18">
        <v>45626</v>
      </c>
      <c r="B130" t="s">
        <v>18</v>
      </c>
      <c r="C130" t="s">
        <v>45</v>
      </c>
      <c r="D130">
        <v>18</v>
      </c>
      <c r="E130">
        <v>130.36000000000001</v>
      </c>
      <c r="F130">
        <v>84.734000000000009</v>
      </c>
      <c r="G130" t="s">
        <v>20</v>
      </c>
      <c r="H130" t="s">
        <v>21</v>
      </c>
      <c r="I130">
        <v>0</v>
      </c>
      <c r="J130" t="s">
        <v>56</v>
      </c>
      <c r="K130">
        <v>2346.4800000000005</v>
      </c>
      <c r="L130">
        <v>2346.4800000000005</v>
      </c>
      <c r="M130">
        <v>1525.2120000000002</v>
      </c>
      <c r="N130">
        <v>821.26800000000026</v>
      </c>
      <c r="O130">
        <v>0</v>
      </c>
      <c r="P130" t="s">
        <v>60</v>
      </c>
      <c r="Q130" t="s">
        <v>34</v>
      </c>
      <c r="R130">
        <v>0</v>
      </c>
      <c r="S130" t="s">
        <v>1835</v>
      </c>
      <c r="T130" t="s">
        <v>1836</v>
      </c>
      <c r="U130">
        <v>34.6</v>
      </c>
      <c r="V130" s="18">
        <v>45626</v>
      </c>
      <c r="W130" s="18">
        <v>45631</v>
      </c>
      <c r="X130">
        <v>5</v>
      </c>
      <c r="Y130" t="s">
        <v>27</v>
      </c>
    </row>
    <row r="131" spans="1:25" x14ac:dyDescent="0.3">
      <c r="A131" s="18">
        <v>45470</v>
      </c>
      <c r="B131" t="s">
        <v>28</v>
      </c>
      <c r="C131" t="s">
        <v>45</v>
      </c>
      <c r="D131">
        <v>12</v>
      </c>
      <c r="E131">
        <v>369.54</v>
      </c>
      <c r="F131">
        <v>240.20100000000002</v>
      </c>
      <c r="G131" t="s">
        <v>20</v>
      </c>
      <c r="H131" t="s">
        <v>31</v>
      </c>
      <c r="I131">
        <v>0.05</v>
      </c>
      <c r="J131" t="s">
        <v>56</v>
      </c>
      <c r="K131">
        <v>4434.4800000000005</v>
      </c>
      <c r="L131">
        <v>4212.7560000000003</v>
      </c>
      <c r="M131">
        <v>2882.4120000000003</v>
      </c>
      <c r="N131">
        <v>1330.3440000000001</v>
      </c>
      <c r="O131">
        <v>221.72400000000016</v>
      </c>
      <c r="P131" t="s">
        <v>60</v>
      </c>
      <c r="Q131" t="s">
        <v>40</v>
      </c>
      <c r="R131">
        <v>1</v>
      </c>
      <c r="S131" t="s">
        <v>1843</v>
      </c>
      <c r="T131" t="s">
        <v>1844</v>
      </c>
      <c r="U131">
        <v>39.159999999999997</v>
      </c>
      <c r="V131" s="18">
        <v>45470</v>
      </c>
      <c r="W131" s="18">
        <v>45478</v>
      </c>
      <c r="X131">
        <v>8</v>
      </c>
      <c r="Y131" t="s">
        <v>37</v>
      </c>
    </row>
    <row r="132" spans="1:25" x14ac:dyDescent="0.3">
      <c r="A132" s="18">
        <v>45094</v>
      </c>
      <c r="B132" t="s">
        <v>69</v>
      </c>
      <c r="C132" t="s">
        <v>45</v>
      </c>
      <c r="D132">
        <v>12</v>
      </c>
      <c r="E132">
        <v>427.1</v>
      </c>
      <c r="F132">
        <v>277.61500000000001</v>
      </c>
      <c r="G132" t="s">
        <v>50</v>
      </c>
      <c r="H132" t="s">
        <v>31</v>
      </c>
      <c r="I132">
        <v>0</v>
      </c>
      <c r="J132" t="s">
        <v>51</v>
      </c>
      <c r="K132">
        <v>5125.2000000000007</v>
      </c>
      <c r="L132">
        <v>5125.2000000000007</v>
      </c>
      <c r="M132">
        <v>3331.38</v>
      </c>
      <c r="N132">
        <v>1793.8200000000006</v>
      </c>
      <c r="O132">
        <v>0</v>
      </c>
      <c r="P132" t="s">
        <v>33</v>
      </c>
      <c r="Q132" t="s">
        <v>40</v>
      </c>
      <c r="R132">
        <v>1</v>
      </c>
      <c r="S132" t="s">
        <v>1847</v>
      </c>
      <c r="T132" t="s">
        <v>1848</v>
      </c>
      <c r="U132">
        <v>8.11</v>
      </c>
      <c r="V132" s="18">
        <v>45094</v>
      </c>
      <c r="W132" s="18">
        <v>45099</v>
      </c>
      <c r="X132">
        <v>5</v>
      </c>
      <c r="Y132" t="s">
        <v>72</v>
      </c>
    </row>
    <row r="133" spans="1:25" x14ac:dyDescent="0.3">
      <c r="A133" s="18">
        <v>45708</v>
      </c>
      <c r="B133" t="s">
        <v>28</v>
      </c>
      <c r="C133" t="s">
        <v>45</v>
      </c>
      <c r="D133">
        <v>19</v>
      </c>
      <c r="E133">
        <v>586.49</v>
      </c>
      <c r="F133">
        <v>381.21850000000001</v>
      </c>
      <c r="G133" t="s">
        <v>30</v>
      </c>
      <c r="H133" t="s">
        <v>21</v>
      </c>
      <c r="I133">
        <v>0.1</v>
      </c>
      <c r="J133" t="s">
        <v>22</v>
      </c>
      <c r="K133">
        <v>11143.31</v>
      </c>
      <c r="L133">
        <v>10028.978999999999</v>
      </c>
      <c r="M133">
        <v>7243.1514999999999</v>
      </c>
      <c r="N133">
        <v>2785.8274999999994</v>
      </c>
      <c r="O133">
        <v>1114.3310000000001</v>
      </c>
      <c r="P133" t="s">
        <v>63</v>
      </c>
      <c r="Q133" t="s">
        <v>34</v>
      </c>
      <c r="R133">
        <v>0</v>
      </c>
      <c r="S133" t="s">
        <v>1872</v>
      </c>
      <c r="T133" t="s">
        <v>1873</v>
      </c>
      <c r="U133">
        <v>19.850000000000001</v>
      </c>
      <c r="V133" s="18">
        <v>45708</v>
      </c>
      <c r="W133" s="18">
        <v>45718</v>
      </c>
      <c r="X133">
        <v>10</v>
      </c>
      <c r="Y133" t="s">
        <v>37</v>
      </c>
    </row>
    <row r="134" spans="1:25" x14ac:dyDescent="0.3">
      <c r="A134" s="18">
        <v>44946</v>
      </c>
      <c r="B134" t="s">
        <v>18</v>
      </c>
      <c r="C134" t="s">
        <v>45</v>
      </c>
      <c r="D134">
        <v>15</v>
      </c>
      <c r="E134">
        <v>462.85</v>
      </c>
      <c r="F134">
        <v>300.85250000000002</v>
      </c>
      <c r="G134" t="s">
        <v>30</v>
      </c>
      <c r="H134" t="s">
        <v>31</v>
      </c>
      <c r="I134">
        <v>0.15</v>
      </c>
      <c r="J134" t="s">
        <v>56</v>
      </c>
      <c r="K134">
        <v>6942.75</v>
      </c>
      <c r="L134">
        <v>5901.3374999999996</v>
      </c>
      <c r="M134">
        <v>4512.7875000000004</v>
      </c>
      <c r="N134">
        <v>1388.5499999999993</v>
      </c>
      <c r="O134">
        <v>1041.4125000000004</v>
      </c>
      <c r="P134" t="s">
        <v>57</v>
      </c>
      <c r="Q134" t="s">
        <v>2930</v>
      </c>
      <c r="R134">
        <v>0</v>
      </c>
      <c r="S134" t="s">
        <v>1874</v>
      </c>
      <c r="T134" t="s">
        <v>1875</v>
      </c>
      <c r="U134">
        <v>46.12</v>
      </c>
      <c r="V134" s="18">
        <v>44946</v>
      </c>
      <c r="W134" s="18">
        <v>44952</v>
      </c>
      <c r="X134">
        <v>6</v>
      </c>
      <c r="Y134" t="s">
        <v>27</v>
      </c>
    </row>
    <row r="135" spans="1:25" x14ac:dyDescent="0.3">
      <c r="A135" s="18">
        <v>45661</v>
      </c>
      <c r="B135" t="s">
        <v>28</v>
      </c>
      <c r="C135" t="s">
        <v>45</v>
      </c>
      <c r="D135">
        <v>2</v>
      </c>
      <c r="E135">
        <v>194.97</v>
      </c>
      <c r="F135">
        <v>126.73050000000001</v>
      </c>
      <c r="G135" t="s">
        <v>30</v>
      </c>
      <c r="H135" t="s">
        <v>31</v>
      </c>
      <c r="I135">
        <v>0</v>
      </c>
      <c r="J135" t="s">
        <v>56</v>
      </c>
      <c r="K135">
        <v>389.94</v>
      </c>
      <c r="L135">
        <v>389.94</v>
      </c>
      <c r="M135">
        <v>253.46100000000001</v>
      </c>
      <c r="N135">
        <v>136.47899999999998</v>
      </c>
      <c r="O135">
        <v>0</v>
      </c>
      <c r="P135" t="s">
        <v>57</v>
      </c>
      <c r="Q135" t="s">
        <v>34</v>
      </c>
      <c r="R135">
        <v>0</v>
      </c>
      <c r="S135" t="s">
        <v>1892</v>
      </c>
      <c r="T135" t="s">
        <v>827</v>
      </c>
      <c r="U135">
        <v>9.89</v>
      </c>
      <c r="V135" s="18">
        <v>45661</v>
      </c>
      <c r="W135" s="18">
        <v>45671</v>
      </c>
      <c r="X135">
        <v>10</v>
      </c>
      <c r="Y135" t="s">
        <v>37</v>
      </c>
    </row>
    <row r="136" spans="1:25" x14ac:dyDescent="0.3">
      <c r="A136" s="18">
        <v>45515</v>
      </c>
      <c r="B136" t="s">
        <v>69</v>
      </c>
      <c r="C136" t="s">
        <v>45</v>
      </c>
      <c r="D136">
        <v>12</v>
      </c>
      <c r="E136">
        <v>248.13</v>
      </c>
      <c r="F136">
        <v>161.28450000000001</v>
      </c>
      <c r="G136" t="s">
        <v>30</v>
      </c>
      <c r="H136" t="s">
        <v>31</v>
      </c>
      <c r="I136">
        <v>0.05</v>
      </c>
      <c r="J136" t="s">
        <v>32</v>
      </c>
      <c r="K136">
        <v>2977.56</v>
      </c>
      <c r="L136">
        <v>2828.6819999999998</v>
      </c>
      <c r="M136">
        <v>1935.4140000000002</v>
      </c>
      <c r="N136">
        <v>893.26799999999957</v>
      </c>
      <c r="O136">
        <v>148.87800000000016</v>
      </c>
      <c r="P136" t="s">
        <v>63</v>
      </c>
      <c r="Q136" t="s">
        <v>24</v>
      </c>
      <c r="R136">
        <v>0</v>
      </c>
      <c r="S136" t="s">
        <v>1897</v>
      </c>
      <c r="T136" t="s">
        <v>1898</v>
      </c>
      <c r="U136">
        <v>26.03</v>
      </c>
      <c r="V136" s="18">
        <v>45515</v>
      </c>
      <c r="W136" s="18">
        <v>45521</v>
      </c>
      <c r="X136">
        <v>6</v>
      </c>
      <c r="Y136" t="s">
        <v>72</v>
      </c>
    </row>
    <row r="137" spans="1:25" x14ac:dyDescent="0.3">
      <c r="A137" s="18">
        <v>45058</v>
      </c>
      <c r="B137" t="s">
        <v>28</v>
      </c>
      <c r="C137" t="s">
        <v>45</v>
      </c>
      <c r="D137">
        <v>9</v>
      </c>
      <c r="E137">
        <v>251.43</v>
      </c>
      <c r="F137">
        <v>163.42950000000002</v>
      </c>
      <c r="G137" t="s">
        <v>50</v>
      </c>
      <c r="H137" t="s">
        <v>31</v>
      </c>
      <c r="I137">
        <v>0.1</v>
      </c>
      <c r="J137" t="s">
        <v>46</v>
      </c>
      <c r="K137">
        <v>2262.87</v>
      </c>
      <c r="L137">
        <v>2036.5829999999999</v>
      </c>
      <c r="M137">
        <v>1470.8655000000001</v>
      </c>
      <c r="N137">
        <v>565.71749999999975</v>
      </c>
      <c r="O137">
        <v>226.28700000000003</v>
      </c>
      <c r="P137" t="s">
        <v>57</v>
      </c>
      <c r="Q137" t="s">
        <v>2930</v>
      </c>
      <c r="R137">
        <v>0</v>
      </c>
      <c r="S137" t="s">
        <v>1912</v>
      </c>
      <c r="T137" t="s">
        <v>1913</v>
      </c>
      <c r="U137">
        <v>22.57</v>
      </c>
      <c r="V137" s="18">
        <v>45058</v>
      </c>
      <c r="W137" s="18">
        <v>45063</v>
      </c>
      <c r="X137">
        <v>5</v>
      </c>
      <c r="Y137" t="s">
        <v>37</v>
      </c>
    </row>
    <row r="138" spans="1:25" x14ac:dyDescent="0.3">
      <c r="A138" s="18">
        <v>45113</v>
      </c>
      <c r="B138" t="s">
        <v>38</v>
      </c>
      <c r="C138" t="s">
        <v>45</v>
      </c>
      <c r="D138">
        <v>8</v>
      </c>
      <c r="E138">
        <v>419.13</v>
      </c>
      <c r="F138">
        <v>272.43450000000001</v>
      </c>
      <c r="G138" t="s">
        <v>30</v>
      </c>
      <c r="H138" t="s">
        <v>31</v>
      </c>
      <c r="I138">
        <v>0.1</v>
      </c>
      <c r="J138" t="s">
        <v>32</v>
      </c>
      <c r="K138">
        <v>3353.04</v>
      </c>
      <c r="L138">
        <v>3017.7359999999999</v>
      </c>
      <c r="M138">
        <v>2179.4760000000001</v>
      </c>
      <c r="N138">
        <v>838.25999999999976</v>
      </c>
      <c r="O138">
        <v>335.30400000000009</v>
      </c>
      <c r="P138" t="s">
        <v>23</v>
      </c>
      <c r="Q138" t="s">
        <v>2930</v>
      </c>
      <c r="R138">
        <v>1</v>
      </c>
      <c r="S138" t="s">
        <v>1924</v>
      </c>
      <c r="T138" t="s">
        <v>1925</v>
      </c>
      <c r="U138">
        <v>11.02</v>
      </c>
      <c r="V138" s="18">
        <v>45113</v>
      </c>
      <c r="W138" s="18">
        <v>45117</v>
      </c>
      <c r="X138">
        <v>4</v>
      </c>
      <c r="Y138" t="s">
        <v>43</v>
      </c>
    </row>
    <row r="139" spans="1:25" x14ac:dyDescent="0.3">
      <c r="A139" s="18">
        <v>45121</v>
      </c>
      <c r="B139" t="s">
        <v>38</v>
      </c>
      <c r="C139" t="s">
        <v>45</v>
      </c>
      <c r="D139">
        <v>12</v>
      </c>
      <c r="E139">
        <v>116.96</v>
      </c>
      <c r="F139">
        <v>76.024000000000001</v>
      </c>
      <c r="G139" t="s">
        <v>55</v>
      </c>
      <c r="H139" t="s">
        <v>21</v>
      </c>
      <c r="I139">
        <v>0</v>
      </c>
      <c r="J139" t="s">
        <v>32</v>
      </c>
      <c r="K139">
        <v>1403.52</v>
      </c>
      <c r="L139">
        <v>1403.52</v>
      </c>
      <c r="M139">
        <v>912.28800000000001</v>
      </c>
      <c r="N139">
        <v>491.23199999999997</v>
      </c>
      <c r="O139">
        <v>0</v>
      </c>
      <c r="P139" t="s">
        <v>33</v>
      </c>
      <c r="Q139" t="s">
        <v>40</v>
      </c>
      <c r="R139">
        <v>0</v>
      </c>
      <c r="S139" t="s">
        <v>1926</v>
      </c>
      <c r="T139" t="s">
        <v>1927</v>
      </c>
      <c r="U139">
        <v>22.04</v>
      </c>
      <c r="V139" s="18">
        <v>45121</v>
      </c>
      <c r="W139" s="18">
        <v>45129</v>
      </c>
      <c r="X139">
        <v>8</v>
      </c>
      <c r="Y139" t="s">
        <v>43</v>
      </c>
    </row>
    <row r="140" spans="1:25" x14ac:dyDescent="0.3">
      <c r="A140" s="18">
        <v>45243</v>
      </c>
      <c r="B140" t="s">
        <v>69</v>
      </c>
      <c r="C140" t="s">
        <v>45</v>
      </c>
      <c r="D140">
        <v>11</v>
      </c>
      <c r="E140">
        <v>323.72000000000003</v>
      </c>
      <c r="F140">
        <v>210.41800000000003</v>
      </c>
      <c r="G140" t="s">
        <v>30</v>
      </c>
      <c r="H140" t="s">
        <v>21</v>
      </c>
      <c r="I140">
        <v>0.1</v>
      </c>
      <c r="J140" t="s">
        <v>66</v>
      </c>
      <c r="K140">
        <v>3560.92</v>
      </c>
      <c r="L140">
        <v>3204.828</v>
      </c>
      <c r="M140">
        <v>2314.5980000000004</v>
      </c>
      <c r="N140">
        <v>890.22999999999956</v>
      </c>
      <c r="O140">
        <v>356.0920000000001</v>
      </c>
      <c r="P140" t="s">
        <v>33</v>
      </c>
      <c r="Q140" t="s">
        <v>40</v>
      </c>
      <c r="R140">
        <v>0</v>
      </c>
      <c r="S140" t="s">
        <v>1928</v>
      </c>
      <c r="T140" t="s">
        <v>1929</v>
      </c>
      <c r="U140">
        <v>7.52</v>
      </c>
      <c r="V140" s="18">
        <v>45243</v>
      </c>
      <c r="W140" s="18">
        <v>45245</v>
      </c>
      <c r="X140">
        <v>2</v>
      </c>
      <c r="Y140" t="s">
        <v>72</v>
      </c>
    </row>
    <row r="141" spans="1:25" x14ac:dyDescent="0.3">
      <c r="A141" s="18">
        <v>45739</v>
      </c>
      <c r="B141" t="s">
        <v>44</v>
      </c>
      <c r="C141" t="s">
        <v>45</v>
      </c>
      <c r="D141">
        <v>5</v>
      </c>
      <c r="E141">
        <v>302.76</v>
      </c>
      <c r="F141">
        <v>196.79400000000001</v>
      </c>
      <c r="G141" t="s">
        <v>55</v>
      </c>
      <c r="H141" t="s">
        <v>21</v>
      </c>
      <c r="I141">
        <v>0</v>
      </c>
      <c r="J141" t="s">
        <v>51</v>
      </c>
      <c r="K141">
        <v>1513.8</v>
      </c>
      <c r="L141">
        <v>1513.8</v>
      </c>
      <c r="M141">
        <v>983.97</v>
      </c>
      <c r="N141">
        <v>529.82999999999993</v>
      </c>
      <c r="O141">
        <v>0</v>
      </c>
      <c r="P141" t="s">
        <v>33</v>
      </c>
      <c r="Q141" t="s">
        <v>24</v>
      </c>
      <c r="R141">
        <v>1</v>
      </c>
      <c r="S141" t="s">
        <v>1937</v>
      </c>
      <c r="T141" t="s">
        <v>1938</v>
      </c>
      <c r="U141">
        <v>46.69</v>
      </c>
      <c r="V141" s="18">
        <v>45739</v>
      </c>
      <c r="W141" s="18">
        <v>45745</v>
      </c>
      <c r="X141">
        <v>6</v>
      </c>
      <c r="Y141" t="s">
        <v>49</v>
      </c>
    </row>
    <row r="142" spans="1:25" x14ac:dyDescent="0.3">
      <c r="A142" s="18">
        <v>45393</v>
      </c>
      <c r="B142" t="s">
        <v>69</v>
      </c>
      <c r="C142" t="s">
        <v>45</v>
      </c>
      <c r="D142">
        <v>19</v>
      </c>
      <c r="E142">
        <v>344.92</v>
      </c>
      <c r="F142">
        <v>224.19800000000001</v>
      </c>
      <c r="G142" t="s">
        <v>50</v>
      </c>
      <c r="H142" t="s">
        <v>21</v>
      </c>
      <c r="I142">
        <v>0</v>
      </c>
      <c r="J142" t="s">
        <v>22</v>
      </c>
      <c r="K142">
        <v>6553.4800000000005</v>
      </c>
      <c r="L142">
        <v>6553.4800000000005</v>
      </c>
      <c r="M142">
        <v>4259.7619999999997</v>
      </c>
      <c r="N142">
        <v>2293.7180000000008</v>
      </c>
      <c r="O142">
        <v>0</v>
      </c>
      <c r="P142" t="s">
        <v>63</v>
      </c>
      <c r="Q142" t="s">
        <v>40</v>
      </c>
      <c r="R142">
        <v>0</v>
      </c>
      <c r="S142" t="s">
        <v>1939</v>
      </c>
      <c r="T142" t="s">
        <v>1940</v>
      </c>
      <c r="U142">
        <v>6.91</v>
      </c>
      <c r="V142" s="18">
        <v>45393</v>
      </c>
      <c r="W142" s="18">
        <v>45402</v>
      </c>
      <c r="X142">
        <v>9</v>
      </c>
      <c r="Y142" t="s">
        <v>72</v>
      </c>
    </row>
    <row r="143" spans="1:25" x14ac:dyDescent="0.3">
      <c r="A143" s="18">
        <v>45415</v>
      </c>
      <c r="B143" t="s">
        <v>44</v>
      </c>
      <c r="C143" t="s">
        <v>45</v>
      </c>
      <c r="D143">
        <v>7</v>
      </c>
      <c r="E143">
        <v>511.46</v>
      </c>
      <c r="F143">
        <v>332.44900000000001</v>
      </c>
      <c r="G143" t="s">
        <v>50</v>
      </c>
      <c r="H143" t="s">
        <v>31</v>
      </c>
      <c r="I143">
        <v>0.1</v>
      </c>
      <c r="J143" t="s">
        <v>22</v>
      </c>
      <c r="K143">
        <v>3580.22</v>
      </c>
      <c r="L143">
        <v>3222.1979999999999</v>
      </c>
      <c r="M143">
        <v>2327.143</v>
      </c>
      <c r="N143">
        <v>895.05499999999984</v>
      </c>
      <c r="O143">
        <v>358.02199999999993</v>
      </c>
      <c r="P143" t="s">
        <v>63</v>
      </c>
      <c r="Q143" t="s">
        <v>24</v>
      </c>
      <c r="R143">
        <v>0</v>
      </c>
      <c r="S143" t="s">
        <v>1941</v>
      </c>
      <c r="T143" t="s">
        <v>1942</v>
      </c>
      <c r="U143">
        <v>19.2</v>
      </c>
      <c r="V143" s="18">
        <v>45415</v>
      </c>
      <c r="W143" s="18">
        <v>45424</v>
      </c>
      <c r="X143">
        <v>9</v>
      </c>
      <c r="Y143" t="s">
        <v>49</v>
      </c>
    </row>
    <row r="144" spans="1:25" x14ac:dyDescent="0.3">
      <c r="A144" s="18">
        <v>44988</v>
      </c>
      <c r="B144" t="s">
        <v>38</v>
      </c>
      <c r="C144" t="s">
        <v>45</v>
      </c>
      <c r="D144">
        <v>16</v>
      </c>
      <c r="E144">
        <v>571.26</v>
      </c>
      <c r="F144">
        <v>371.31900000000002</v>
      </c>
      <c r="G144" t="s">
        <v>50</v>
      </c>
      <c r="H144" t="s">
        <v>21</v>
      </c>
      <c r="I144">
        <v>0.15</v>
      </c>
      <c r="J144" t="s">
        <v>66</v>
      </c>
      <c r="K144">
        <v>9140.16</v>
      </c>
      <c r="L144">
        <v>7769.1359999999995</v>
      </c>
      <c r="M144">
        <v>5941.1040000000003</v>
      </c>
      <c r="N144">
        <v>1828.0319999999992</v>
      </c>
      <c r="O144">
        <v>1371.0240000000003</v>
      </c>
      <c r="P144" t="s">
        <v>33</v>
      </c>
      <c r="Q144" t="s">
        <v>34</v>
      </c>
      <c r="R144">
        <v>0</v>
      </c>
      <c r="S144" t="s">
        <v>1949</v>
      </c>
      <c r="T144" t="s">
        <v>1950</v>
      </c>
      <c r="U144">
        <v>6.13</v>
      </c>
      <c r="V144" s="18">
        <v>44988</v>
      </c>
      <c r="W144" s="18">
        <v>44997</v>
      </c>
      <c r="X144">
        <v>9</v>
      </c>
      <c r="Y144" t="s">
        <v>43</v>
      </c>
    </row>
    <row r="145" spans="1:25" x14ac:dyDescent="0.3">
      <c r="A145" s="18">
        <v>45253</v>
      </c>
      <c r="B145" t="s">
        <v>18</v>
      </c>
      <c r="C145" t="s">
        <v>45</v>
      </c>
      <c r="D145">
        <v>2</v>
      </c>
      <c r="E145">
        <v>253.41</v>
      </c>
      <c r="F145">
        <v>164.7165</v>
      </c>
      <c r="G145" t="s">
        <v>55</v>
      </c>
      <c r="H145" t="s">
        <v>31</v>
      </c>
      <c r="I145">
        <v>0.1</v>
      </c>
      <c r="J145" t="s">
        <v>46</v>
      </c>
      <c r="K145">
        <v>506.82</v>
      </c>
      <c r="L145">
        <v>456.13799999999998</v>
      </c>
      <c r="M145">
        <v>329.43299999999999</v>
      </c>
      <c r="N145">
        <v>126.70499999999998</v>
      </c>
      <c r="O145">
        <v>50.682000000000016</v>
      </c>
      <c r="P145" t="s">
        <v>63</v>
      </c>
      <c r="Q145" t="s">
        <v>24</v>
      </c>
      <c r="R145">
        <v>0</v>
      </c>
      <c r="S145" t="s">
        <v>1977</v>
      </c>
      <c r="T145" t="s">
        <v>1978</v>
      </c>
      <c r="U145">
        <v>49.64</v>
      </c>
      <c r="V145" s="18">
        <v>45253</v>
      </c>
      <c r="W145" s="18">
        <v>45255</v>
      </c>
      <c r="X145">
        <v>2</v>
      </c>
      <c r="Y145" t="s">
        <v>27</v>
      </c>
    </row>
    <row r="146" spans="1:25" x14ac:dyDescent="0.3">
      <c r="A146" s="18">
        <v>45785</v>
      </c>
      <c r="B146" t="s">
        <v>28</v>
      </c>
      <c r="C146" t="s">
        <v>45</v>
      </c>
      <c r="D146">
        <v>11</v>
      </c>
      <c r="E146">
        <v>585.45000000000005</v>
      </c>
      <c r="F146">
        <v>380.54250000000002</v>
      </c>
      <c r="G146" t="s">
        <v>55</v>
      </c>
      <c r="H146" t="s">
        <v>21</v>
      </c>
      <c r="I146">
        <v>0.1</v>
      </c>
      <c r="J146" t="s">
        <v>32</v>
      </c>
      <c r="K146">
        <v>6439.9500000000007</v>
      </c>
      <c r="L146">
        <v>5795.9550000000008</v>
      </c>
      <c r="M146">
        <v>4185.9675000000007</v>
      </c>
      <c r="N146">
        <v>1609.9875000000002</v>
      </c>
      <c r="O146">
        <v>643.99499999999989</v>
      </c>
      <c r="P146" t="s">
        <v>57</v>
      </c>
      <c r="Q146" t="s">
        <v>40</v>
      </c>
      <c r="R146">
        <v>0</v>
      </c>
      <c r="S146" t="s">
        <v>1983</v>
      </c>
      <c r="T146" t="s">
        <v>1984</v>
      </c>
      <c r="U146">
        <v>36.590000000000003</v>
      </c>
      <c r="V146" s="18">
        <v>45785</v>
      </c>
      <c r="W146" s="18">
        <v>45789</v>
      </c>
      <c r="X146">
        <v>4</v>
      </c>
      <c r="Y146" t="s">
        <v>37</v>
      </c>
    </row>
    <row r="147" spans="1:25" x14ac:dyDescent="0.3">
      <c r="A147" s="18">
        <v>45469</v>
      </c>
      <c r="B147" t="s">
        <v>18</v>
      </c>
      <c r="C147" t="s">
        <v>45</v>
      </c>
      <c r="D147">
        <v>20</v>
      </c>
      <c r="E147">
        <v>75.45</v>
      </c>
      <c r="F147">
        <v>49.042500000000004</v>
      </c>
      <c r="G147" t="s">
        <v>20</v>
      </c>
      <c r="H147" t="s">
        <v>21</v>
      </c>
      <c r="I147">
        <v>0.05</v>
      </c>
      <c r="J147" t="s">
        <v>22</v>
      </c>
      <c r="K147">
        <v>1509</v>
      </c>
      <c r="L147">
        <v>1433.55</v>
      </c>
      <c r="M147">
        <v>980.85000000000014</v>
      </c>
      <c r="N147">
        <v>452.69999999999982</v>
      </c>
      <c r="O147">
        <v>75.450000000000045</v>
      </c>
      <c r="P147" t="s">
        <v>57</v>
      </c>
      <c r="Q147" t="s">
        <v>34</v>
      </c>
      <c r="R147">
        <v>0</v>
      </c>
      <c r="S147" t="s">
        <v>1992</v>
      </c>
      <c r="T147" t="s">
        <v>274</v>
      </c>
      <c r="U147">
        <v>44.77</v>
      </c>
      <c r="V147" s="18">
        <v>45469</v>
      </c>
      <c r="W147" s="18">
        <v>45479</v>
      </c>
      <c r="X147">
        <v>10</v>
      </c>
      <c r="Y147" t="s">
        <v>27</v>
      </c>
    </row>
    <row r="148" spans="1:25" x14ac:dyDescent="0.3">
      <c r="A148" s="18">
        <v>44936</v>
      </c>
      <c r="B148" t="s">
        <v>69</v>
      </c>
      <c r="C148" t="s">
        <v>45</v>
      </c>
      <c r="D148">
        <v>14</v>
      </c>
      <c r="E148">
        <v>250.98</v>
      </c>
      <c r="F148">
        <v>163.137</v>
      </c>
      <c r="G148" t="s">
        <v>50</v>
      </c>
      <c r="H148" t="s">
        <v>31</v>
      </c>
      <c r="I148">
        <v>0</v>
      </c>
      <c r="J148" t="s">
        <v>22</v>
      </c>
      <c r="K148">
        <v>3513.72</v>
      </c>
      <c r="L148">
        <v>3513.72</v>
      </c>
      <c r="M148">
        <v>2283.9180000000001</v>
      </c>
      <c r="N148">
        <v>1229.8019999999997</v>
      </c>
      <c r="O148">
        <v>0</v>
      </c>
      <c r="P148" t="s">
        <v>60</v>
      </c>
      <c r="Q148" t="s">
        <v>2930</v>
      </c>
      <c r="R148">
        <v>0</v>
      </c>
      <c r="S148" t="s">
        <v>2032</v>
      </c>
      <c r="T148" t="s">
        <v>2033</v>
      </c>
      <c r="U148">
        <v>14.94</v>
      </c>
      <c r="V148" s="18">
        <v>44936</v>
      </c>
      <c r="W148" s="18">
        <v>44944</v>
      </c>
      <c r="X148">
        <v>8</v>
      </c>
      <c r="Y148" t="s">
        <v>72</v>
      </c>
    </row>
    <row r="149" spans="1:25" x14ac:dyDescent="0.3">
      <c r="A149" s="18">
        <v>45181</v>
      </c>
      <c r="B149" t="s">
        <v>69</v>
      </c>
      <c r="C149" t="s">
        <v>45</v>
      </c>
      <c r="D149">
        <v>10</v>
      </c>
      <c r="E149">
        <v>419.58</v>
      </c>
      <c r="F149">
        <v>272.72699999999998</v>
      </c>
      <c r="G149" t="s">
        <v>30</v>
      </c>
      <c r="H149" t="s">
        <v>21</v>
      </c>
      <c r="I149">
        <v>0.15</v>
      </c>
      <c r="J149" t="s">
        <v>22</v>
      </c>
      <c r="K149">
        <v>4195.8</v>
      </c>
      <c r="L149">
        <v>3566.43</v>
      </c>
      <c r="M149">
        <v>2727.2699999999995</v>
      </c>
      <c r="N149">
        <v>839.16000000000031</v>
      </c>
      <c r="O149">
        <v>629.37000000000035</v>
      </c>
      <c r="P149" t="s">
        <v>60</v>
      </c>
      <c r="Q149" t="s">
        <v>24</v>
      </c>
      <c r="R149">
        <v>0</v>
      </c>
      <c r="S149" t="s">
        <v>2040</v>
      </c>
      <c r="T149" t="s">
        <v>1603</v>
      </c>
      <c r="U149">
        <v>13.09</v>
      </c>
      <c r="V149" s="18">
        <v>45181</v>
      </c>
      <c r="W149" s="18">
        <v>45188</v>
      </c>
      <c r="X149">
        <v>7</v>
      </c>
      <c r="Y149" t="s">
        <v>72</v>
      </c>
    </row>
    <row r="150" spans="1:25" x14ac:dyDescent="0.3">
      <c r="A150" s="18">
        <v>45505</v>
      </c>
      <c r="B150" t="s">
        <v>28</v>
      </c>
      <c r="C150" t="s">
        <v>45</v>
      </c>
      <c r="D150">
        <v>3</v>
      </c>
      <c r="E150">
        <v>10.93</v>
      </c>
      <c r="F150">
        <v>7.1044999999999998</v>
      </c>
      <c r="G150" t="s">
        <v>55</v>
      </c>
      <c r="H150" t="s">
        <v>21</v>
      </c>
      <c r="I150">
        <v>0.15</v>
      </c>
      <c r="J150" t="s">
        <v>22</v>
      </c>
      <c r="K150">
        <v>32.79</v>
      </c>
      <c r="L150">
        <v>27.871499999999997</v>
      </c>
      <c r="M150">
        <v>21.313499999999998</v>
      </c>
      <c r="N150">
        <v>6.5579999999999998</v>
      </c>
      <c r="O150">
        <v>4.9185000000000016</v>
      </c>
      <c r="P150" t="s">
        <v>63</v>
      </c>
      <c r="Q150" t="s">
        <v>24</v>
      </c>
      <c r="R150">
        <v>0</v>
      </c>
      <c r="S150" t="s">
        <v>2049</v>
      </c>
      <c r="T150" t="s">
        <v>2050</v>
      </c>
      <c r="U150">
        <v>19.010000000000002</v>
      </c>
      <c r="V150" s="18">
        <v>45505</v>
      </c>
      <c r="W150" s="18">
        <v>45514</v>
      </c>
      <c r="X150">
        <v>9</v>
      </c>
      <c r="Y150" t="s">
        <v>37</v>
      </c>
    </row>
    <row r="151" spans="1:25" x14ac:dyDescent="0.3">
      <c r="A151" s="18">
        <v>45483</v>
      </c>
      <c r="B151" t="s">
        <v>28</v>
      </c>
      <c r="C151" t="s">
        <v>45</v>
      </c>
      <c r="D151">
        <v>20</v>
      </c>
      <c r="E151">
        <v>150.16</v>
      </c>
      <c r="F151">
        <v>97.603999999999999</v>
      </c>
      <c r="G151" t="s">
        <v>50</v>
      </c>
      <c r="H151" t="s">
        <v>21</v>
      </c>
      <c r="I151">
        <v>0</v>
      </c>
      <c r="J151" t="s">
        <v>66</v>
      </c>
      <c r="K151">
        <v>3003.2</v>
      </c>
      <c r="L151">
        <v>3003.2</v>
      </c>
      <c r="M151">
        <v>1952.08</v>
      </c>
      <c r="N151">
        <v>1051.1199999999999</v>
      </c>
      <c r="O151">
        <v>0</v>
      </c>
      <c r="P151" t="s">
        <v>63</v>
      </c>
      <c r="Q151" t="s">
        <v>2930</v>
      </c>
      <c r="R151">
        <v>0</v>
      </c>
      <c r="S151" t="s">
        <v>2051</v>
      </c>
      <c r="T151" t="s">
        <v>2052</v>
      </c>
      <c r="U151">
        <v>41.66</v>
      </c>
      <c r="V151" s="18">
        <v>45483</v>
      </c>
      <c r="W151" s="18">
        <v>45485</v>
      </c>
      <c r="X151">
        <v>2</v>
      </c>
      <c r="Y151" t="s">
        <v>37</v>
      </c>
    </row>
    <row r="152" spans="1:25" x14ac:dyDescent="0.3">
      <c r="A152" s="18">
        <v>45458</v>
      </c>
      <c r="B152" t="s">
        <v>18</v>
      </c>
      <c r="C152" t="s">
        <v>45</v>
      </c>
      <c r="D152">
        <v>1</v>
      </c>
      <c r="E152">
        <v>394.41</v>
      </c>
      <c r="F152">
        <v>256.36650000000003</v>
      </c>
      <c r="G152" t="s">
        <v>20</v>
      </c>
      <c r="H152" t="s">
        <v>31</v>
      </c>
      <c r="I152">
        <v>0.1</v>
      </c>
      <c r="J152" t="s">
        <v>32</v>
      </c>
      <c r="K152">
        <v>394.41</v>
      </c>
      <c r="L152">
        <v>354.96900000000005</v>
      </c>
      <c r="M152">
        <v>256.36650000000003</v>
      </c>
      <c r="N152">
        <v>98.60250000000002</v>
      </c>
      <c r="O152">
        <v>39.440999999999974</v>
      </c>
      <c r="P152" t="s">
        <v>33</v>
      </c>
      <c r="Q152" t="s">
        <v>40</v>
      </c>
      <c r="R152">
        <v>0</v>
      </c>
      <c r="S152" t="s">
        <v>2053</v>
      </c>
      <c r="T152" t="s">
        <v>2054</v>
      </c>
      <c r="U152">
        <v>6.37</v>
      </c>
      <c r="V152" s="18">
        <v>45458</v>
      </c>
      <c r="W152" s="18">
        <v>45463</v>
      </c>
      <c r="X152">
        <v>5</v>
      </c>
      <c r="Y152" t="s">
        <v>27</v>
      </c>
    </row>
    <row r="153" spans="1:25" x14ac:dyDescent="0.3">
      <c r="A153" s="18">
        <v>45143</v>
      </c>
      <c r="B153" t="s">
        <v>38</v>
      </c>
      <c r="C153" t="s">
        <v>45</v>
      </c>
      <c r="D153">
        <v>7</v>
      </c>
      <c r="E153">
        <v>294.95</v>
      </c>
      <c r="F153">
        <v>191.7175</v>
      </c>
      <c r="G153" t="s">
        <v>55</v>
      </c>
      <c r="H153" t="s">
        <v>21</v>
      </c>
      <c r="I153">
        <v>0</v>
      </c>
      <c r="J153" t="s">
        <v>46</v>
      </c>
      <c r="K153">
        <v>2064.65</v>
      </c>
      <c r="L153">
        <v>2064.65</v>
      </c>
      <c r="M153">
        <v>1342.0225</v>
      </c>
      <c r="N153">
        <v>722.62750000000005</v>
      </c>
      <c r="O153">
        <v>0</v>
      </c>
      <c r="P153" t="s">
        <v>23</v>
      </c>
      <c r="Q153" t="s">
        <v>24</v>
      </c>
      <c r="R153">
        <v>0</v>
      </c>
      <c r="S153" t="s">
        <v>2084</v>
      </c>
      <c r="T153" t="s">
        <v>2085</v>
      </c>
      <c r="U153">
        <v>15.78</v>
      </c>
      <c r="V153" s="18">
        <v>45143</v>
      </c>
      <c r="W153" s="18">
        <v>45148</v>
      </c>
      <c r="X153">
        <v>5</v>
      </c>
      <c r="Y153" t="s">
        <v>43</v>
      </c>
    </row>
    <row r="154" spans="1:25" x14ac:dyDescent="0.3">
      <c r="A154" s="18">
        <v>45175</v>
      </c>
      <c r="B154" t="s">
        <v>69</v>
      </c>
      <c r="C154" t="s">
        <v>45</v>
      </c>
      <c r="D154">
        <v>3</v>
      </c>
      <c r="E154">
        <v>312.97000000000003</v>
      </c>
      <c r="F154">
        <v>203.43050000000002</v>
      </c>
      <c r="G154" t="s">
        <v>50</v>
      </c>
      <c r="H154" t="s">
        <v>31</v>
      </c>
      <c r="I154">
        <v>0.05</v>
      </c>
      <c r="J154" t="s">
        <v>22</v>
      </c>
      <c r="K154">
        <v>938.91000000000008</v>
      </c>
      <c r="L154">
        <v>891.96450000000004</v>
      </c>
      <c r="M154">
        <v>610.29150000000004</v>
      </c>
      <c r="N154">
        <v>281.673</v>
      </c>
      <c r="O154">
        <v>46.945500000000038</v>
      </c>
      <c r="P154" t="s">
        <v>57</v>
      </c>
      <c r="Q154" t="s">
        <v>2930</v>
      </c>
      <c r="R154">
        <v>1</v>
      </c>
      <c r="S154" t="s">
        <v>2125</v>
      </c>
      <c r="T154" t="s">
        <v>2126</v>
      </c>
      <c r="U154">
        <v>20.059999999999999</v>
      </c>
      <c r="V154" s="18">
        <v>45175</v>
      </c>
      <c r="W154" s="18">
        <v>45181</v>
      </c>
      <c r="X154">
        <v>6</v>
      </c>
      <c r="Y154" t="s">
        <v>72</v>
      </c>
    </row>
    <row r="155" spans="1:25" x14ac:dyDescent="0.3">
      <c r="A155" s="18">
        <v>44959</v>
      </c>
      <c r="B155" t="s">
        <v>28</v>
      </c>
      <c r="C155" t="s">
        <v>45</v>
      </c>
      <c r="D155">
        <v>1</v>
      </c>
      <c r="E155">
        <v>80.959999999999994</v>
      </c>
      <c r="F155">
        <v>52.623999999999995</v>
      </c>
      <c r="G155" t="s">
        <v>30</v>
      </c>
      <c r="H155" t="s">
        <v>21</v>
      </c>
      <c r="I155">
        <v>0</v>
      </c>
      <c r="J155" t="s">
        <v>66</v>
      </c>
      <c r="K155">
        <v>80.959999999999994</v>
      </c>
      <c r="L155">
        <v>80.959999999999994</v>
      </c>
      <c r="M155">
        <v>52.623999999999995</v>
      </c>
      <c r="N155">
        <v>28.335999999999999</v>
      </c>
      <c r="O155">
        <v>0</v>
      </c>
      <c r="P155" t="s">
        <v>57</v>
      </c>
      <c r="Q155" t="s">
        <v>24</v>
      </c>
      <c r="R155">
        <v>0</v>
      </c>
      <c r="S155" t="s">
        <v>2133</v>
      </c>
      <c r="T155" t="s">
        <v>2134</v>
      </c>
      <c r="U155">
        <v>48.07</v>
      </c>
      <c r="V155" s="18">
        <v>44959</v>
      </c>
      <c r="W155" s="18">
        <v>44962</v>
      </c>
      <c r="X155">
        <v>3</v>
      </c>
      <c r="Y155" t="s">
        <v>37</v>
      </c>
    </row>
    <row r="156" spans="1:25" x14ac:dyDescent="0.3">
      <c r="A156" s="18">
        <v>45285</v>
      </c>
      <c r="B156" t="s">
        <v>18</v>
      </c>
      <c r="C156" t="s">
        <v>45</v>
      </c>
      <c r="D156">
        <v>1</v>
      </c>
      <c r="E156">
        <v>494.52</v>
      </c>
      <c r="F156">
        <v>321.43799999999999</v>
      </c>
      <c r="G156" t="s">
        <v>55</v>
      </c>
      <c r="H156" t="s">
        <v>31</v>
      </c>
      <c r="I156">
        <v>0</v>
      </c>
      <c r="J156" t="s">
        <v>66</v>
      </c>
      <c r="K156">
        <v>494.52</v>
      </c>
      <c r="L156">
        <v>494.52</v>
      </c>
      <c r="M156">
        <v>321.43799999999999</v>
      </c>
      <c r="N156">
        <v>173.08199999999999</v>
      </c>
      <c r="O156">
        <v>0</v>
      </c>
      <c r="P156" t="s">
        <v>57</v>
      </c>
      <c r="Q156" t="s">
        <v>2930</v>
      </c>
      <c r="R156">
        <v>0</v>
      </c>
      <c r="S156" t="s">
        <v>2141</v>
      </c>
      <c r="T156" t="s">
        <v>2142</v>
      </c>
      <c r="U156">
        <v>43.02</v>
      </c>
      <c r="V156" s="18">
        <v>45285</v>
      </c>
      <c r="W156" s="18">
        <v>45293</v>
      </c>
      <c r="X156">
        <v>8</v>
      </c>
      <c r="Y156" t="s">
        <v>27</v>
      </c>
    </row>
    <row r="157" spans="1:25" x14ac:dyDescent="0.3">
      <c r="A157" s="18">
        <v>44936</v>
      </c>
      <c r="B157" t="s">
        <v>18</v>
      </c>
      <c r="C157" t="s">
        <v>45</v>
      </c>
      <c r="D157">
        <v>6</v>
      </c>
      <c r="E157">
        <v>176.52</v>
      </c>
      <c r="F157">
        <v>114.73800000000001</v>
      </c>
      <c r="G157" t="s">
        <v>55</v>
      </c>
      <c r="H157" t="s">
        <v>21</v>
      </c>
      <c r="I157">
        <v>0.15</v>
      </c>
      <c r="J157" t="s">
        <v>32</v>
      </c>
      <c r="K157">
        <v>1059.1200000000001</v>
      </c>
      <c r="L157">
        <v>900.25200000000007</v>
      </c>
      <c r="M157">
        <v>688.42800000000011</v>
      </c>
      <c r="N157">
        <v>211.82399999999996</v>
      </c>
      <c r="O157">
        <v>158.86800000000005</v>
      </c>
      <c r="P157" t="s">
        <v>23</v>
      </c>
      <c r="Q157" t="s">
        <v>24</v>
      </c>
      <c r="R157">
        <v>0</v>
      </c>
      <c r="S157" t="s">
        <v>2151</v>
      </c>
      <c r="T157" t="s">
        <v>2152</v>
      </c>
      <c r="U157">
        <v>16.98</v>
      </c>
      <c r="V157" s="18">
        <v>44936</v>
      </c>
      <c r="W157" s="18">
        <v>44939</v>
      </c>
      <c r="X157">
        <v>3</v>
      </c>
      <c r="Y157" t="s">
        <v>27</v>
      </c>
    </row>
    <row r="158" spans="1:25" x14ac:dyDescent="0.3">
      <c r="A158" s="18">
        <v>45786</v>
      </c>
      <c r="B158" t="s">
        <v>44</v>
      </c>
      <c r="C158" t="s">
        <v>45</v>
      </c>
      <c r="D158">
        <v>3</v>
      </c>
      <c r="E158">
        <v>371.21</v>
      </c>
      <c r="F158">
        <v>241.28649999999999</v>
      </c>
      <c r="G158" t="s">
        <v>50</v>
      </c>
      <c r="H158" t="s">
        <v>21</v>
      </c>
      <c r="I158">
        <v>0.1</v>
      </c>
      <c r="J158" t="s">
        <v>22</v>
      </c>
      <c r="K158">
        <v>1113.6299999999999</v>
      </c>
      <c r="L158">
        <v>1002.2669999999999</v>
      </c>
      <c r="M158">
        <v>723.85950000000003</v>
      </c>
      <c r="N158">
        <v>278.40749999999991</v>
      </c>
      <c r="O158">
        <v>111.36299999999994</v>
      </c>
      <c r="P158" t="s">
        <v>33</v>
      </c>
      <c r="Q158" t="s">
        <v>34</v>
      </c>
      <c r="R158">
        <v>0</v>
      </c>
      <c r="S158" t="s">
        <v>2163</v>
      </c>
      <c r="T158" t="s">
        <v>2164</v>
      </c>
      <c r="U158">
        <v>20.02</v>
      </c>
      <c r="V158" s="18">
        <v>45786</v>
      </c>
      <c r="W158" s="18">
        <v>45795</v>
      </c>
      <c r="X158">
        <v>9</v>
      </c>
      <c r="Y158" t="s">
        <v>49</v>
      </c>
    </row>
    <row r="159" spans="1:25" x14ac:dyDescent="0.3">
      <c r="A159" s="18">
        <v>45022</v>
      </c>
      <c r="B159" t="s">
        <v>18</v>
      </c>
      <c r="C159" t="s">
        <v>45</v>
      </c>
      <c r="D159">
        <v>5</v>
      </c>
      <c r="E159">
        <v>411.24</v>
      </c>
      <c r="F159">
        <v>267.30600000000004</v>
      </c>
      <c r="G159" t="s">
        <v>30</v>
      </c>
      <c r="H159" t="s">
        <v>21</v>
      </c>
      <c r="I159">
        <v>0.15</v>
      </c>
      <c r="J159" t="s">
        <v>66</v>
      </c>
      <c r="K159">
        <v>2056.1999999999998</v>
      </c>
      <c r="L159">
        <v>1747.7699999999998</v>
      </c>
      <c r="M159">
        <v>1336.5300000000002</v>
      </c>
      <c r="N159">
        <v>411.23999999999955</v>
      </c>
      <c r="O159">
        <v>308.43000000000006</v>
      </c>
      <c r="P159" t="s">
        <v>63</v>
      </c>
      <c r="Q159" t="s">
        <v>40</v>
      </c>
      <c r="R159">
        <v>1</v>
      </c>
      <c r="S159" t="s">
        <v>2176</v>
      </c>
      <c r="T159" t="s">
        <v>2177</v>
      </c>
      <c r="U159">
        <v>5.35</v>
      </c>
      <c r="V159" s="18">
        <v>45022</v>
      </c>
      <c r="W159" s="18">
        <v>45026</v>
      </c>
      <c r="X159">
        <v>4</v>
      </c>
      <c r="Y159" t="s">
        <v>27</v>
      </c>
    </row>
    <row r="160" spans="1:25" x14ac:dyDescent="0.3">
      <c r="A160" s="18">
        <v>45467</v>
      </c>
      <c r="B160" t="s">
        <v>38</v>
      </c>
      <c r="C160" t="s">
        <v>45</v>
      </c>
      <c r="D160">
        <v>16</v>
      </c>
      <c r="E160">
        <v>462.86</v>
      </c>
      <c r="F160">
        <v>300.85900000000004</v>
      </c>
      <c r="G160" t="s">
        <v>55</v>
      </c>
      <c r="H160" t="s">
        <v>31</v>
      </c>
      <c r="I160">
        <v>0.05</v>
      </c>
      <c r="J160" t="s">
        <v>66</v>
      </c>
      <c r="K160">
        <v>7405.76</v>
      </c>
      <c r="L160">
        <v>7035.4719999999998</v>
      </c>
      <c r="M160">
        <v>4813.7440000000006</v>
      </c>
      <c r="N160">
        <v>2221.7279999999992</v>
      </c>
      <c r="O160">
        <v>370.28800000000047</v>
      </c>
      <c r="P160" t="s">
        <v>63</v>
      </c>
      <c r="Q160" t="s">
        <v>2930</v>
      </c>
      <c r="R160">
        <v>1</v>
      </c>
      <c r="S160" t="s">
        <v>2178</v>
      </c>
      <c r="T160" t="s">
        <v>2179</v>
      </c>
      <c r="U160">
        <v>17.43</v>
      </c>
      <c r="V160" s="18">
        <v>45467</v>
      </c>
      <c r="W160" s="18">
        <v>45469</v>
      </c>
      <c r="X160">
        <v>2</v>
      </c>
      <c r="Y160" t="s">
        <v>43</v>
      </c>
    </row>
    <row r="161" spans="1:25" x14ac:dyDescent="0.3">
      <c r="A161" s="18">
        <v>45283</v>
      </c>
      <c r="B161" t="s">
        <v>18</v>
      </c>
      <c r="C161" t="s">
        <v>45</v>
      </c>
      <c r="D161">
        <v>5</v>
      </c>
      <c r="E161">
        <v>552.26</v>
      </c>
      <c r="F161">
        <v>358.96899999999999</v>
      </c>
      <c r="G161" t="s">
        <v>55</v>
      </c>
      <c r="H161" t="s">
        <v>21</v>
      </c>
      <c r="I161">
        <v>0.15</v>
      </c>
      <c r="J161" t="s">
        <v>32</v>
      </c>
      <c r="K161">
        <v>2761.3</v>
      </c>
      <c r="L161">
        <v>2347.105</v>
      </c>
      <c r="M161">
        <v>1794.845</v>
      </c>
      <c r="N161">
        <v>552.26</v>
      </c>
      <c r="O161">
        <v>414.19500000000016</v>
      </c>
      <c r="P161" t="s">
        <v>60</v>
      </c>
      <c r="Q161" t="s">
        <v>40</v>
      </c>
      <c r="R161">
        <v>0</v>
      </c>
      <c r="S161" t="s">
        <v>2216</v>
      </c>
      <c r="T161" t="s">
        <v>2217</v>
      </c>
      <c r="U161">
        <v>26.5</v>
      </c>
      <c r="V161" s="18">
        <v>45283</v>
      </c>
      <c r="W161" s="18">
        <v>45285</v>
      </c>
      <c r="X161">
        <v>2</v>
      </c>
      <c r="Y161" t="s">
        <v>27</v>
      </c>
    </row>
    <row r="162" spans="1:25" x14ac:dyDescent="0.3">
      <c r="A162" s="18">
        <v>45003</v>
      </c>
      <c r="B162" t="s">
        <v>38</v>
      </c>
      <c r="C162" t="s">
        <v>45</v>
      </c>
      <c r="D162">
        <v>11</v>
      </c>
      <c r="E162">
        <v>335.11</v>
      </c>
      <c r="F162">
        <v>217.82150000000001</v>
      </c>
      <c r="G162" t="s">
        <v>50</v>
      </c>
      <c r="H162" t="s">
        <v>31</v>
      </c>
      <c r="I162">
        <v>0</v>
      </c>
      <c r="J162" t="s">
        <v>46</v>
      </c>
      <c r="K162">
        <v>3686.21</v>
      </c>
      <c r="L162">
        <v>3686.21</v>
      </c>
      <c r="M162">
        <v>2396.0365000000002</v>
      </c>
      <c r="N162">
        <v>1290.1734999999999</v>
      </c>
      <c r="O162">
        <v>0</v>
      </c>
      <c r="P162" t="s">
        <v>33</v>
      </c>
      <c r="Q162" t="s">
        <v>24</v>
      </c>
      <c r="R162">
        <v>0</v>
      </c>
      <c r="S162" t="s">
        <v>2232</v>
      </c>
      <c r="T162" t="s">
        <v>2233</v>
      </c>
      <c r="U162">
        <v>29.95</v>
      </c>
      <c r="V162" s="18">
        <v>45003</v>
      </c>
      <c r="W162" s="18">
        <v>45011</v>
      </c>
      <c r="X162">
        <v>8</v>
      </c>
      <c r="Y162" t="s">
        <v>43</v>
      </c>
    </row>
    <row r="163" spans="1:25" x14ac:dyDescent="0.3">
      <c r="A163" s="18">
        <v>45772</v>
      </c>
      <c r="B163" t="s">
        <v>28</v>
      </c>
      <c r="C163" t="s">
        <v>45</v>
      </c>
      <c r="D163">
        <v>12</v>
      </c>
      <c r="E163">
        <v>31.72</v>
      </c>
      <c r="F163">
        <v>20.617999999999999</v>
      </c>
      <c r="G163" t="s">
        <v>20</v>
      </c>
      <c r="H163" t="s">
        <v>31</v>
      </c>
      <c r="I163">
        <v>0</v>
      </c>
      <c r="J163" t="s">
        <v>32</v>
      </c>
      <c r="K163">
        <v>380.64</v>
      </c>
      <c r="L163">
        <v>380.64</v>
      </c>
      <c r="M163">
        <v>247.416</v>
      </c>
      <c r="N163">
        <v>133.22399999999999</v>
      </c>
      <c r="O163">
        <v>0</v>
      </c>
      <c r="P163" t="s">
        <v>60</v>
      </c>
      <c r="Q163" t="s">
        <v>34</v>
      </c>
      <c r="R163">
        <v>0</v>
      </c>
      <c r="S163" t="s">
        <v>2245</v>
      </c>
      <c r="T163" t="s">
        <v>2246</v>
      </c>
      <c r="U163">
        <v>30.78</v>
      </c>
      <c r="V163" s="18">
        <v>45772</v>
      </c>
      <c r="W163" s="18">
        <v>45780</v>
      </c>
      <c r="X163">
        <v>8</v>
      </c>
      <c r="Y163" t="s">
        <v>37</v>
      </c>
    </row>
    <row r="164" spans="1:25" x14ac:dyDescent="0.3">
      <c r="A164" s="18">
        <v>45612</v>
      </c>
      <c r="B164" t="s">
        <v>18</v>
      </c>
      <c r="C164" t="s">
        <v>45</v>
      </c>
      <c r="D164">
        <v>3</v>
      </c>
      <c r="E164">
        <v>387.63</v>
      </c>
      <c r="F164">
        <v>251.95950000000002</v>
      </c>
      <c r="G164" t="s">
        <v>30</v>
      </c>
      <c r="H164" t="s">
        <v>21</v>
      </c>
      <c r="I164">
        <v>0</v>
      </c>
      <c r="J164" t="s">
        <v>56</v>
      </c>
      <c r="K164">
        <v>1162.8899999999999</v>
      </c>
      <c r="L164">
        <v>1162.8899999999999</v>
      </c>
      <c r="M164">
        <v>755.87850000000003</v>
      </c>
      <c r="N164">
        <v>407.01149999999984</v>
      </c>
      <c r="O164">
        <v>0</v>
      </c>
      <c r="P164" t="s">
        <v>57</v>
      </c>
      <c r="Q164" t="s">
        <v>40</v>
      </c>
      <c r="R164">
        <v>0</v>
      </c>
      <c r="S164" t="s">
        <v>2255</v>
      </c>
      <c r="T164" t="s">
        <v>2256</v>
      </c>
      <c r="U164">
        <v>30.08</v>
      </c>
      <c r="V164" s="18">
        <v>45612</v>
      </c>
      <c r="W164" s="18">
        <v>45616</v>
      </c>
      <c r="X164">
        <v>4</v>
      </c>
      <c r="Y164" t="s">
        <v>27</v>
      </c>
    </row>
    <row r="165" spans="1:25" x14ac:dyDescent="0.3">
      <c r="A165" s="18">
        <v>44943</v>
      </c>
      <c r="B165" t="s">
        <v>28</v>
      </c>
      <c r="C165" t="s">
        <v>45</v>
      </c>
      <c r="D165">
        <v>3</v>
      </c>
      <c r="E165">
        <v>348.38</v>
      </c>
      <c r="F165">
        <v>226.447</v>
      </c>
      <c r="G165" t="s">
        <v>20</v>
      </c>
      <c r="H165" t="s">
        <v>21</v>
      </c>
      <c r="I165">
        <v>0</v>
      </c>
      <c r="J165" t="s">
        <v>51</v>
      </c>
      <c r="K165">
        <v>1045.1399999999999</v>
      </c>
      <c r="L165">
        <v>1045.1399999999999</v>
      </c>
      <c r="M165">
        <v>679.34100000000001</v>
      </c>
      <c r="N165">
        <v>365.79899999999986</v>
      </c>
      <c r="O165">
        <v>0</v>
      </c>
      <c r="P165" t="s">
        <v>33</v>
      </c>
      <c r="Q165" t="s">
        <v>24</v>
      </c>
      <c r="R165">
        <v>0</v>
      </c>
      <c r="S165" t="s">
        <v>2269</v>
      </c>
      <c r="T165" t="s">
        <v>2270</v>
      </c>
      <c r="U165">
        <v>26.25</v>
      </c>
      <c r="V165" s="18">
        <v>44943</v>
      </c>
      <c r="W165" s="18">
        <v>44949</v>
      </c>
      <c r="X165">
        <v>6</v>
      </c>
      <c r="Y165" t="s">
        <v>37</v>
      </c>
    </row>
    <row r="166" spans="1:25" x14ac:dyDescent="0.3">
      <c r="A166" s="18">
        <v>45838</v>
      </c>
      <c r="B166" t="s">
        <v>38</v>
      </c>
      <c r="C166" t="s">
        <v>45</v>
      </c>
      <c r="D166">
        <v>2</v>
      </c>
      <c r="E166">
        <v>160.96</v>
      </c>
      <c r="F166">
        <v>104.62400000000001</v>
      </c>
      <c r="G166" t="s">
        <v>50</v>
      </c>
      <c r="H166" t="s">
        <v>21</v>
      </c>
      <c r="I166">
        <v>0.1</v>
      </c>
      <c r="J166" t="s">
        <v>22</v>
      </c>
      <c r="K166">
        <v>321.92</v>
      </c>
      <c r="L166">
        <v>289.72800000000001</v>
      </c>
      <c r="M166">
        <v>209.24800000000002</v>
      </c>
      <c r="N166">
        <v>80.47999999999999</v>
      </c>
      <c r="O166">
        <v>32.192000000000007</v>
      </c>
      <c r="P166" t="s">
        <v>33</v>
      </c>
      <c r="Q166" t="s">
        <v>40</v>
      </c>
      <c r="R166">
        <v>0</v>
      </c>
      <c r="S166" t="s">
        <v>2294</v>
      </c>
      <c r="T166" t="s">
        <v>2295</v>
      </c>
      <c r="U166">
        <v>44.97</v>
      </c>
      <c r="V166" s="18">
        <v>45838</v>
      </c>
      <c r="W166" s="18">
        <v>45843</v>
      </c>
      <c r="X166">
        <v>5</v>
      </c>
      <c r="Y166" t="s">
        <v>43</v>
      </c>
    </row>
    <row r="167" spans="1:25" x14ac:dyDescent="0.3">
      <c r="A167" s="18">
        <v>45222</v>
      </c>
      <c r="B167" t="s">
        <v>69</v>
      </c>
      <c r="C167" t="s">
        <v>45</v>
      </c>
      <c r="D167">
        <v>20</v>
      </c>
      <c r="E167">
        <v>19.3</v>
      </c>
      <c r="F167">
        <v>12.545000000000002</v>
      </c>
      <c r="G167" t="s">
        <v>50</v>
      </c>
      <c r="H167" t="s">
        <v>21</v>
      </c>
      <c r="I167">
        <v>0</v>
      </c>
      <c r="J167" t="s">
        <v>66</v>
      </c>
      <c r="K167">
        <v>386</v>
      </c>
      <c r="L167">
        <v>386</v>
      </c>
      <c r="M167">
        <v>250.90000000000003</v>
      </c>
      <c r="N167">
        <v>135.09999999999997</v>
      </c>
      <c r="O167">
        <v>0</v>
      </c>
      <c r="P167" t="s">
        <v>60</v>
      </c>
      <c r="Q167" t="s">
        <v>34</v>
      </c>
      <c r="R167">
        <v>0</v>
      </c>
      <c r="S167" t="s">
        <v>2309</v>
      </c>
      <c r="T167" t="s">
        <v>2310</v>
      </c>
      <c r="U167">
        <v>47.23</v>
      </c>
      <c r="V167" s="18">
        <v>45222</v>
      </c>
      <c r="W167" s="18">
        <v>45231</v>
      </c>
      <c r="X167">
        <v>9</v>
      </c>
      <c r="Y167" t="s">
        <v>72</v>
      </c>
    </row>
    <row r="168" spans="1:25" x14ac:dyDescent="0.3">
      <c r="A168" s="18">
        <v>45705</v>
      </c>
      <c r="B168" t="s">
        <v>28</v>
      </c>
      <c r="C168" t="s">
        <v>45</v>
      </c>
      <c r="D168">
        <v>11</v>
      </c>
      <c r="E168">
        <v>381.14</v>
      </c>
      <c r="F168">
        <v>247.74099999999999</v>
      </c>
      <c r="G168" t="s">
        <v>20</v>
      </c>
      <c r="H168" t="s">
        <v>31</v>
      </c>
      <c r="I168">
        <v>0.05</v>
      </c>
      <c r="J168" t="s">
        <v>46</v>
      </c>
      <c r="K168">
        <v>4192.54</v>
      </c>
      <c r="L168">
        <v>3982.9129999999996</v>
      </c>
      <c r="M168">
        <v>2725.1509999999998</v>
      </c>
      <c r="N168">
        <v>1257.7619999999997</v>
      </c>
      <c r="O168">
        <v>209.62700000000041</v>
      </c>
      <c r="P168" t="s">
        <v>33</v>
      </c>
      <c r="Q168" t="s">
        <v>24</v>
      </c>
      <c r="R168">
        <v>0</v>
      </c>
      <c r="S168" t="s">
        <v>2339</v>
      </c>
      <c r="T168" t="s">
        <v>2340</v>
      </c>
      <c r="U168">
        <v>32.83</v>
      </c>
      <c r="V168" s="18">
        <v>45705</v>
      </c>
      <c r="W168" s="18">
        <v>45715</v>
      </c>
      <c r="X168">
        <v>10</v>
      </c>
      <c r="Y168" t="s">
        <v>37</v>
      </c>
    </row>
    <row r="169" spans="1:25" x14ac:dyDescent="0.3">
      <c r="A169" s="18">
        <v>45298</v>
      </c>
      <c r="B169" t="s">
        <v>38</v>
      </c>
      <c r="C169" t="s">
        <v>45</v>
      </c>
      <c r="D169">
        <v>5</v>
      </c>
      <c r="E169">
        <v>454.62</v>
      </c>
      <c r="F169">
        <v>295.50299999999999</v>
      </c>
      <c r="G169" t="s">
        <v>50</v>
      </c>
      <c r="H169" t="s">
        <v>21</v>
      </c>
      <c r="I169">
        <v>0.05</v>
      </c>
      <c r="J169" t="s">
        <v>56</v>
      </c>
      <c r="K169">
        <v>2273.1</v>
      </c>
      <c r="L169">
        <v>2159.4449999999997</v>
      </c>
      <c r="M169">
        <v>1477.5149999999999</v>
      </c>
      <c r="N169">
        <v>681.92999999999984</v>
      </c>
      <c r="O169">
        <v>113.6550000000002</v>
      </c>
      <c r="P169" t="s">
        <v>33</v>
      </c>
      <c r="Q169" t="s">
        <v>2930</v>
      </c>
      <c r="R169">
        <v>0</v>
      </c>
      <c r="S169" t="s">
        <v>2341</v>
      </c>
      <c r="T169" t="s">
        <v>2342</v>
      </c>
      <c r="U169">
        <v>10.19</v>
      </c>
      <c r="V169" s="18">
        <v>45298</v>
      </c>
      <c r="W169" s="18">
        <v>45306</v>
      </c>
      <c r="X169">
        <v>8</v>
      </c>
      <c r="Y169" t="s">
        <v>43</v>
      </c>
    </row>
    <row r="170" spans="1:25" x14ac:dyDescent="0.3">
      <c r="A170" s="18">
        <v>45004</v>
      </c>
      <c r="B170" t="s">
        <v>44</v>
      </c>
      <c r="C170" t="s">
        <v>45</v>
      </c>
      <c r="D170">
        <v>10</v>
      </c>
      <c r="E170">
        <v>124.97</v>
      </c>
      <c r="F170">
        <v>81.230500000000006</v>
      </c>
      <c r="G170" t="s">
        <v>55</v>
      </c>
      <c r="H170" t="s">
        <v>31</v>
      </c>
      <c r="I170">
        <v>0.15</v>
      </c>
      <c r="J170" t="s">
        <v>22</v>
      </c>
      <c r="K170">
        <v>1249.7</v>
      </c>
      <c r="L170">
        <v>1062.2450000000001</v>
      </c>
      <c r="M170">
        <v>812.30500000000006</v>
      </c>
      <c r="N170">
        <v>249.94000000000005</v>
      </c>
      <c r="O170">
        <v>187.45499999999993</v>
      </c>
      <c r="P170" t="s">
        <v>33</v>
      </c>
      <c r="Q170" t="s">
        <v>40</v>
      </c>
      <c r="R170">
        <v>1</v>
      </c>
      <c r="S170" t="s">
        <v>2374</v>
      </c>
      <c r="T170" t="s">
        <v>2375</v>
      </c>
      <c r="U170">
        <v>40.229999999999997</v>
      </c>
      <c r="V170" s="18">
        <v>45004</v>
      </c>
      <c r="W170" s="18">
        <v>45014</v>
      </c>
      <c r="X170">
        <v>10</v>
      </c>
      <c r="Y170" t="s">
        <v>49</v>
      </c>
    </row>
    <row r="171" spans="1:25" x14ac:dyDescent="0.3">
      <c r="A171" s="18">
        <v>45256</v>
      </c>
      <c r="B171" t="s">
        <v>28</v>
      </c>
      <c r="C171" t="s">
        <v>45</v>
      </c>
      <c r="D171">
        <v>18</v>
      </c>
      <c r="E171">
        <v>250.93</v>
      </c>
      <c r="F171">
        <v>163.1045</v>
      </c>
      <c r="G171" t="s">
        <v>50</v>
      </c>
      <c r="H171" t="s">
        <v>21</v>
      </c>
      <c r="I171">
        <v>0.05</v>
      </c>
      <c r="J171" t="s">
        <v>66</v>
      </c>
      <c r="K171">
        <v>4516.74</v>
      </c>
      <c r="L171">
        <v>4290.9029999999993</v>
      </c>
      <c r="M171">
        <v>2935.8809999999999</v>
      </c>
      <c r="N171">
        <v>1355.0219999999995</v>
      </c>
      <c r="O171">
        <v>225.83700000000044</v>
      </c>
      <c r="P171" t="s">
        <v>33</v>
      </c>
      <c r="Q171" t="s">
        <v>2930</v>
      </c>
      <c r="R171">
        <v>0</v>
      </c>
      <c r="S171" t="s">
        <v>2396</v>
      </c>
      <c r="T171" t="s">
        <v>2397</v>
      </c>
      <c r="U171">
        <v>47.67</v>
      </c>
      <c r="V171" s="18">
        <v>45256</v>
      </c>
      <c r="W171" s="18">
        <v>45262</v>
      </c>
      <c r="X171">
        <v>6</v>
      </c>
      <c r="Y171" t="s">
        <v>37</v>
      </c>
    </row>
    <row r="172" spans="1:25" x14ac:dyDescent="0.3">
      <c r="A172" s="18">
        <v>45621</v>
      </c>
      <c r="B172" t="s">
        <v>18</v>
      </c>
      <c r="C172" t="s">
        <v>45</v>
      </c>
      <c r="D172">
        <v>14</v>
      </c>
      <c r="E172">
        <v>6.1</v>
      </c>
      <c r="F172">
        <v>3.9649999999999999</v>
      </c>
      <c r="G172" t="s">
        <v>50</v>
      </c>
      <c r="H172" t="s">
        <v>21</v>
      </c>
      <c r="I172">
        <v>0.15</v>
      </c>
      <c r="J172" t="s">
        <v>51</v>
      </c>
      <c r="K172">
        <v>85.399999999999991</v>
      </c>
      <c r="L172">
        <v>72.589999999999989</v>
      </c>
      <c r="M172">
        <v>55.51</v>
      </c>
      <c r="N172">
        <v>17.079999999999991</v>
      </c>
      <c r="O172">
        <v>12.810000000000002</v>
      </c>
      <c r="P172" t="s">
        <v>23</v>
      </c>
      <c r="Q172" t="s">
        <v>24</v>
      </c>
      <c r="R172">
        <v>1</v>
      </c>
      <c r="S172" t="s">
        <v>2402</v>
      </c>
      <c r="T172" t="s">
        <v>2403</v>
      </c>
      <c r="U172">
        <v>10.18</v>
      </c>
      <c r="V172" s="18">
        <v>45621</v>
      </c>
      <c r="W172" s="18">
        <v>45626</v>
      </c>
      <c r="X172">
        <v>5</v>
      </c>
      <c r="Y172" t="s">
        <v>27</v>
      </c>
    </row>
    <row r="173" spans="1:25" x14ac:dyDescent="0.3">
      <c r="A173" s="18">
        <v>45344</v>
      </c>
      <c r="B173" t="s">
        <v>28</v>
      </c>
      <c r="C173" t="s">
        <v>45</v>
      </c>
      <c r="D173">
        <v>6</v>
      </c>
      <c r="E173">
        <v>181.34</v>
      </c>
      <c r="F173">
        <v>117.87100000000001</v>
      </c>
      <c r="G173" t="s">
        <v>30</v>
      </c>
      <c r="H173" t="s">
        <v>21</v>
      </c>
      <c r="I173">
        <v>0</v>
      </c>
      <c r="J173" t="s">
        <v>32</v>
      </c>
      <c r="K173">
        <v>1088.04</v>
      </c>
      <c r="L173">
        <v>1088.04</v>
      </c>
      <c r="M173">
        <v>707.22600000000011</v>
      </c>
      <c r="N173">
        <v>380.81399999999985</v>
      </c>
      <c r="O173">
        <v>0</v>
      </c>
      <c r="P173" t="s">
        <v>63</v>
      </c>
      <c r="Q173" t="s">
        <v>24</v>
      </c>
      <c r="R173">
        <v>0</v>
      </c>
      <c r="S173" t="s">
        <v>2408</v>
      </c>
      <c r="T173" t="s">
        <v>2409</v>
      </c>
      <c r="U173">
        <v>27.65</v>
      </c>
      <c r="V173" s="18">
        <v>45344</v>
      </c>
      <c r="W173" s="18">
        <v>45349</v>
      </c>
      <c r="X173">
        <v>5</v>
      </c>
      <c r="Y173" t="s">
        <v>37</v>
      </c>
    </row>
    <row r="174" spans="1:25" x14ac:dyDescent="0.3">
      <c r="A174" s="18">
        <v>45572</v>
      </c>
      <c r="B174" t="s">
        <v>28</v>
      </c>
      <c r="C174" t="s">
        <v>45</v>
      </c>
      <c r="D174">
        <v>8</v>
      </c>
      <c r="E174">
        <v>385.46</v>
      </c>
      <c r="F174">
        <v>250.54900000000001</v>
      </c>
      <c r="G174" t="s">
        <v>30</v>
      </c>
      <c r="H174" t="s">
        <v>21</v>
      </c>
      <c r="I174">
        <v>0</v>
      </c>
      <c r="J174" t="s">
        <v>66</v>
      </c>
      <c r="K174">
        <v>3083.68</v>
      </c>
      <c r="L174">
        <v>3083.68</v>
      </c>
      <c r="M174">
        <v>2004.3920000000001</v>
      </c>
      <c r="N174">
        <v>1079.2879999999998</v>
      </c>
      <c r="O174">
        <v>0</v>
      </c>
      <c r="P174" t="s">
        <v>63</v>
      </c>
      <c r="Q174" t="s">
        <v>34</v>
      </c>
      <c r="R174">
        <v>0</v>
      </c>
      <c r="S174" t="s">
        <v>2438</v>
      </c>
      <c r="T174" t="s">
        <v>2439</v>
      </c>
      <c r="U174">
        <v>8.89</v>
      </c>
      <c r="V174" s="18">
        <v>45572</v>
      </c>
      <c r="W174" s="18">
        <v>45576</v>
      </c>
      <c r="X174">
        <v>4</v>
      </c>
      <c r="Y174" t="s">
        <v>37</v>
      </c>
    </row>
    <row r="175" spans="1:25" x14ac:dyDescent="0.3">
      <c r="A175" s="18">
        <v>44956</v>
      </c>
      <c r="B175" t="s">
        <v>69</v>
      </c>
      <c r="C175" t="s">
        <v>45</v>
      </c>
      <c r="D175">
        <v>15</v>
      </c>
      <c r="E175">
        <v>274.3</v>
      </c>
      <c r="F175">
        <v>178.29500000000002</v>
      </c>
      <c r="G175" t="s">
        <v>20</v>
      </c>
      <c r="H175" t="s">
        <v>31</v>
      </c>
      <c r="I175">
        <v>0.15</v>
      </c>
      <c r="J175" t="s">
        <v>46</v>
      </c>
      <c r="K175">
        <v>4114.5</v>
      </c>
      <c r="L175">
        <v>3497.3249999999998</v>
      </c>
      <c r="M175">
        <v>2674.4250000000002</v>
      </c>
      <c r="N175">
        <v>822.89999999999964</v>
      </c>
      <c r="O175">
        <v>617.17500000000018</v>
      </c>
      <c r="P175" t="s">
        <v>57</v>
      </c>
      <c r="Q175" t="s">
        <v>2930</v>
      </c>
      <c r="R175">
        <v>0</v>
      </c>
      <c r="S175" t="s">
        <v>2446</v>
      </c>
      <c r="T175" t="s">
        <v>2447</v>
      </c>
      <c r="U175">
        <v>21.56</v>
      </c>
      <c r="V175" s="18">
        <v>44956</v>
      </c>
      <c r="W175" s="18">
        <v>44965</v>
      </c>
      <c r="X175">
        <v>9</v>
      </c>
      <c r="Y175" t="s">
        <v>72</v>
      </c>
    </row>
    <row r="176" spans="1:25" x14ac:dyDescent="0.3">
      <c r="A176" s="18">
        <v>45299</v>
      </c>
      <c r="B176" t="s">
        <v>28</v>
      </c>
      <c r="C176" t="s">
        <v>45</v>
      </c>
      <c r="D176">
        <v>7</v>
      </c>
      <c r="E176">
        <v>562.6</v>
      </c>
      <c r="F176">
        <v>365.69000000000005</v>
      </c>
      <c r="G176" t="s">
        <v>30</v>
      </c>
      <c r="H176" t="s">
        <v>31</v>
      </c>
      <c r="I176">
        <v>0.15</v>
      </c>
      <c r="J176" t="s">
        <v>22</v>
      </c>
      <c r="K176">
        <v>3938.2000000000003</v>
      </c>
      <c r="L176">
        <v>3347.4700000000003</v>
      </c>
      <c r="M176">
        <v>2559.8300000000004</v>
      </c>
      <c r="N176">
        <v>787.63999999999987</v>
      </c>
      <c r="O176">
        <v>590.73</v>
      </c>
      <c r="P176" t="s">
        <v>23</v>
      </c>
      <c r="Q176" t="s">
        <v>40</v>
      </c>
      <c r="R176">
        <v>0</v>
      </c>
      <c r="S176" t="s">
        <v>2450</v>
      </c>
      <c r="T176" t="s">
        <v>2451</v>
      </c>
      <c r="U176">
        <v>19.95</v>
      </c>
      <c r="V176" s="18">
        <v>45299</v>
      </c>
      <c r="W176" s="18">
        <v>45303</v>
      </c>
      <c r="X176">
        <v>4</v>
      </c>
      <c r="Y176" t="s">
        <v>37</v>
      </c>
    </row>
    <row r="177" spans="1:25" x14ac:dyDescent="0.3">
      <c r="A177" s="18">
        <v>45798</v>
      </c>
      <c r="B177" t="s">
        <v>18</v>
      </c>
      <c r="C177" t="s">
        <v>45</v>
      </c>
      <c r="D177">
        <v>7</v>
      </c>
      <c r="E177">
        <v>15.06</v>
      </c>
      <c r="F177">
        <v>9.7890000000000015</v>
      </c>
      <c r="G177" t="s">
        <v>30</v>
      </c>
      <c r="H177" t="s">
        <v>31</v>
      </c>
      <c r="I177">
        <v>0</v>
      </c>
      <c r="J177" t="s">
        <v>32</v>
      </c>
      <c r="K177">
        <v>105.42</v>
      </c>
      <c r="L177">
        <v>105.42</v>
      </c>
      <c r="M177">
        <v>68.52300000000001</v>
      </c>
      <c r="N177">
        <v>36.896999999999991</v>
      </c>
      <c r="O177">
        <v>0</v>
      </c>
      <c r="P177" t="s">
        <v>63</v>
      </c>
      <c r="Q177" t="s">
        <v>2930</v>
      </c>
      <c r="R177">
        <v>1</v>
      </c>
      <c r="S177" t="s">
        <v>2455</v>
      </c>
      <c r="T177" t="s">
        <v>2456</v>
      </c>
      <c r="U177">
        <v>46.57</v>
      </c>
      <c r="V177" s="18">
        <v>45798</v>
      </c>
      <c r="W177" s="18">
        <v>45803</v>
      </c>
      <c r="X177">
        <v>5</v>
      </c>
      <c r="Y177" t="s">
        <v>27</v>
      </c>
    </row>
    <row r="178" spans="1:25" x14ac:dyDescent="0.3">
      <c r="A178" s="18">
        <v>44943</v>
      </c>
      <c r="B178" t="s">
        <v>38</v>
      </c>
      <c r="C178" t="s">
        <v>45</v>
      </c>
      <c r="D178">
        <v>18</v>
      </c>
      <c r="E178">
        <v>108.46</v>
      </c>
      <c r="F178">
        <v>70.498999999999995</v>
      </c>
      <c r="G178" t="s">
        <v>55</v>
      </c>
      <c r="H178" t="s">
        <v>21</v>
      </c>
      <c r="I178">
        <v>0.05</v>
      </c>
      <c r="J178" t="s">
        <v>46</v>
      </c>
      <c r="K178">
        <v>1952.28</v>
      </c>
      <c r="L178">
        <v>1854.6659999999999</v>
      </c>
      <c r="M178">
        <v>1268.982</v>
      </c>
      <c r="N178">
        <v>585.68399999999997</v>
      </c>
      <c r="O178">
        <v>97.614000000000033</v>
      </c>
      <c r="P178" t="s">
        <v>23</v>
      </c>
      <c r="Q178" t="s">
        <v>34</v>
      </c>
      <c r="R178">
        <v>0</v>
      </c>
      <c r="S178" t="s">
        <v>2473</v>
      </c>
      <c r="T178" t="s">
        <v>2474</v>
      </c>
      <c r="U178">
        <v>10.72</v>
      </c>
      <c r="V178" s="18">
        <v>44943</v>
      </c>
      <c r="W178" s="18">
        <v>44950</v>
      </c>
      <c r="X178">
        <v>7</v>
      </c>
      <c r="Y178" t="s">
        <v>43</v>
      </c>
    </row>
    <row r="179" spans="1:25" x14ac:dyDescent="0.3">
      <c r="A179" s="18">
        <v>45548</v>
      </c>
      <c r="B179" t="s">
        <v>38</v>
      </c>
      <c r="C179" t="s">
        <v>45</v>
      </c>
      <c r="D179">
        <v>5</v>
      </c>
      <c r="E179">
        <v>172.65</v>
      </c>
      <c r="F179">
        <v>112.22250000000001</v>
      </c>
      <c r="G179" t="s">
        <v>50</v>
      </c>
      <c r="H179" t="s">
        <v>21</v>
      </c>
      <c r="I179">
        <v>0.15</v>
      </c>
      <c r="J179" t="s">
        <v>32</v>
      </c>
      <c r="K179">
        <v>863.25</v>
      </c>
      <c r="L179">
        <v>733.76249999999993</v>
      </c>
      <c r="M179">
        <v>561.11250000000007</v>
      </c>
      <c r="N179">
        <v>172.64999999999986</v>
      </c>
      <c r="O179">
        <v>129.48750000000007</v>
      </c>
      <c r="P179" t="s">
        <v>63</v>
      </c>
      <c r="Q179" t="s">
        <v>34</v>
      </c>
      <c r="R179">
        <v>0</v>
      </c>
      <c r="S179" t="s">
        <v>2484</v>
      </c>
      <c r="T179" t="s">
        <v>2485</v>
      </c>
      <c r="U179">
        <v>28.3</v>
      </c>
      <c r="V179" s="18">
        <v>45548</v>
      </c>
      <c r="W179" s="18">
        <v>45557</v>
      </c>
      <c r="X179">
        <v>9</v>
      </c>
      <c r="Y179" t="s">
        <v>43</v>
      </c>
    </row>
    <row r="180" spans="1:25" x14ac:dyDescent="0.3">
      <c r="A180" s="18">
        <v>45412</v>
      </c>
      <c r="B180" t="s">
        <v>69</v>
      </c>
      <c r="C180" t="s">
        <v>45</v>
      </c>
      <c r="D180">
        <v>19</v>
      </c>
      <c r="E180">
        <v>433.39</v>
      </c>
      <c r="F180">
        <v>281.70350000000002</v>
      </c>
      <c r="G180" t="s">
        <v>50</v>
      </c>
      <c r="H180" t="s">
        <v>31</v>
      </c>
      <c r="I180">
        <v>0.05</v>
      </c>
      <c r="J180" t="s">
        <v>66</v>
      </c>
      <c r="K180">
        <v>8234.41</v>
      </c>
      <c r="L180">
        <v>7822.6894999999995</v>
      </c>
      <c r="M180">
        <v>5352.3665000000001</v>
      </c>
      <c r="N180">
        <v>2470.3229999999994</v>
      </c>
      <c r="O180">
        <v>411.72050000000036</v>
      </c>
      <c r="P180" t="s">
        <v>23</v>
      </c>
      <c r="Q180" t="s">
        <v>40</v>
      </c>
      <c r="R180">
        <v>0</v>
      </c>
      <c r="S180" t="s">
        <v>2503</v>
      </c>
      <c r="T180" t="s">
        <v>2504</v>
      </c>
      <c r="U180">
        <v>7.59</v>
      </c>
      <c r="V180" s="18">
        <v>45412</v>
      </c>
      <c r="W180" s="18">
        <v>45421</v>
      </c>
      <c r="X180">
        <v>9</v>
      </c>
      <c r="Y180" t="s">
        <v>72</v>
      </c>
    </row>
    <row r="181" spans="1:25" x14ac:dyDescent="0.3">
      <c r="A181" s="18">
        <v>45387</v>
      </c>
      <c r="B181" t="s">
        <v>44</v>
      </c>
      <c r="C181" t="s">
        <v>45</v>
      </c>
      <c r="D181">
        <v>9</v>
      </c>
      <c r="E181">
        <v>267.60000000000002</v>
      </c>
      <c r="F181">
        <v>173.94000000000003</v>
      </c>
      <c r="G181" t="s">
        <v>55</v>
      </c>
      <c r="H181" t="s">
        <v>31</v>
      </c>
      <c r="I181">
        <v>0.15</v>
      </c>
      <c r="J181" t="s">
        <v>22</v>
      </c>
      <c r="K181">
        <v>2408.4</v>
      </c>
      <c r="L181">
        <v>2047.14</v>
      </c>
      <c r="M181">
        <v>1565.4600000000003</v>
      </c>
      <c r="N181">
        <v>481.67999999999984</v>
      </c>
      <c r="O181">
        <v>361.26</v>
      </c>
      <c r="P181" t="s">
        <v>57</v>
      </c>
      <c r="Q181" t="s">
        <v>24</v>
      </c>
      <c r="R181">
        <v>0</v>
      </c>
      <c r="S181" t="s">
        <v>2529</v>
      </c>
      <c r="T181" t="s">
        <v>2530</v>
      </c>
      <c r="U181">
        <v>8.48</v>
      </c>
      <c r="V181" s="18">
        <v>45387</v>
      </c>
      <c r="W181" s="18">
        <v>45392</v>
      </c>
      <c r="X181">
        <v>5</v>
      </c>
      <c r="Y181" t="s">
        <v>49</v>
      </c>
    </row>
    <row r="182" spans="1:25" x14ac:dyDescent="0.3">
      <c r="A182" s="18">
        <v>45150</v>
      </c>
      <c r="B182" t="s">
        <v>28</v>
      </c>
      <c r="C182" t="s">
        <v>45</v>
      </c>
      <c r="D182">
        <v>8</v>
      </c>
      <c r="E182">
        <v>28.34</v>
      </c>
      <c r="F182">
        <v>18.420999999999999</v>
      </c>
      <c r="G182" t="s">
        <v>50</v>
      </c>
      <c r="H182" t="s">
        <v>21</v>
      </c>
      <c r="I182">
        <v>0.05</v>
      </c>
      <c r="J182" t="s">
        <v>32</v>
      </c>
      <c r="K182">
        <v>226.72</v>
      </c>
      <c r="L182">
        <v>215.38399999999999</v>
      </c>
      <c r="M182">
        <v>147.36799999999999</v>
      </c>
      <c r="N182">
        <v>68.015999999999991</v>
      </c>
      <c r="O182">
        <v>11.336000000000013</v>
      </c>
      <c r="P182" t="s">
        <v>63</v>
      </c>
      <c r="Q182" t="s">
        <v>2930</v>
      </c>
      <c r="R182">
        <v>1</v>
      </c>
      <c r="S182" t="s">
        <v>2536</v>
      </c>
      <c r="T182" t="s">
        <v>2537</v>
      </c>
      <c r="U182">
        <v>23.19</v>
      </c>
      <c r="V182" s="18">
        <v>45150</v>
      </c>
      <c r="W182" s="18">
        <v>45157</v>
      </c>
      <c r="X182">
        <v>7</v>
      </c>
      <c r="Y182" t="s">
        <v>37</v>
      </c>
    </row>
    <row r="183" spans="1:25" x14ac:dyDescent="0.3">
      <c r="A183" s="18">
        <v>45726</v>
      </c>
      <c r="B183" t="s">
        <v>18</v>
      </c>
      <c r="C183" t="s">
        <v>45</v>
      </c>
      <c r="D183">
        <v>16</v>
      </c>
      <c r="E183">
        <v>504.36</v>
      </c>
      <c r="F183">
        <v>327.834</v>
      </c>
      <c r="G183" t="s">
        <v>55</v>
      </c>
      <c r="H183" t="s">
        <v>21</v>
      </c>
      <c r="I183">
        <v>0</v>
      </c>
      <c r="J183" t="s">
        <v>66</v>
      </c>
      <c r="K183">
        <v>8069.76</v>
      </c>
      <c r="L183">
        <v>8069.76</v>
      </c>
      <c r="M183">
        <v>5245.3440000000001</v>
      </c>
      <c r="N183">
        <v>2824.4160000000002</v>
      </c>
      <c r="O183">
        <v>0</v>
      </c>
      <c r="P183" t="s">
        <v>60</v>
      </c>
      <c r="Q183" t="s">
        <v>2930</v>
      </c>
      <c r="R183">
        <v>1</v>
      </c>
      <c r="S183" t="s">
        <v>2542</v>
      </c>
      <c r="T183" t="s">
        <v>560</v>
      </c>
      <c r="U183">
        <v>11.67</v>
      </c>
      <c r="V183" s="18">
        <v>45726</v>
      </c>
      <c r="W183" s="18">
        <v>45729</v>
      </c>
      <c r="X183">
        <v>3</v>
      </c>
      <c r="Y183" t="s">
        <v>27</v>
      </c>
    </row>
    <row r="184" spans="1:25" x14ac:dyDescent="0.3">
      <c r="A184" s="18">
        <v>45796</v>
      </c>
      <c r="B184" t="s">
        <v>69</v>
      </c>
      <c r="C184" t="s">
        <v>45</v>
      </c>
      <c r="D184">
        <v>7</v>
      </c>
      <c r="E184">
        <v>338.42</v>
      </c>
      <c r="F184">
        <v>219.97300000000001</v>
      </c>
      <c r="G184" t="s">
        <v>20</v>
      </c>
      <c r="H184" t="s">
        <v>31</v>
      </c>
      <c r="I184">
        <v>0.15</v>
      </c>
      <c r="J184" t="s">
        <v>32</v>
      </c>
      <c r="K184">
        <v>2368.94</v>
      </c>
      <c r="L184">
        <v>2013.5989999999999</v>
      </c>
      <c r="M184">
        <v>1539.8110000000001</v>
      </c>
      <c r="N184">
        <v>473.78799999999978</v>
      </c>
      <c r="O184">
        <v>355.34100000000012</v>
      </c>
      <c r="P184" t="s">
        <v>23</v>
      </c>
      <c r="Q184" t="s">
        <v>24</v>
      </c>
      <c r="R184">
        <v>0</v>
      </c>
      <c r="S184" t="s">
        <v>2545</v>
      </c>
      <c r="T184" t="s">
        <v>2546</v>
      </c>
      <c r="U184">
        <v>5.82</v>
      </c>
      <c r="V184" s="18">
        <v>45796</v>
      </c>
      <c r="W184" s="18">
        <v>45798</v>
      </c>
      <c r="X184">
        <v>2</v>
      </c>
      <c r="Y184" t="s">
        <v>72</v>
      </c>
    </row>
    <row r="185" spans="1:25" x14ac:dyDescent="0.3">
      <c r="A185" s="18">
        <v>45625</v>
      </c>
      <c r="B185" t="s">
        <v>18</v>
      </c>
      <c r="C185" t="s">
        <v>45</v>
      </c>
      <c r="D185">
        <v>1</v>
      </c>
      <c r="E185">
        <v>139.13</v>
      </c>
      <c r="F185">
        <v>90.4345</v>
      </c>
      <c r="G185" t="s">
        <v>50</v>
      </c>
      <c r="H185" t="s">
        <v>21</v>
      </c>
      <c r="I185">
        <v>0</v>
      </c>
      <c r="J185" t="s">
        <v>51</v>
      </c>
      <c r="K185">
        <v>139.13</v>
      </c>
      <c r="L185">
        <v>139.13</v>
      </c>
      <c r="M185">
        <v>90.4345</v>
      </c>
      <c r="N185">
        <v>48.695499999999996</v>
      </c>
      <c r="O185">
        <v>0</v>
      </c>
      <c r="P185" t="s">
        <v>63</v>
      </c>
      <c r="Q185" t="s">
        <v>2930</v>
      </c>
      <c r="R185">
        <v>1</v>
      </c>
      <c r="S185" t="s">
        <v>2555</v>
      </c>
      <c r="T185" t="s">
        <v>2556</v>
      </c>
      <c r="U185">
        <v>35.92</v>
      </c>
      <c r="V185" s="18">
        <v>45625</v>
      </c>
      <c r="W185" s="18">
        <v>45628</v>
      </c>
      <c r="X185">
        <v>3</v>
      </c>
      <c r="Y185" t="s">
        <v>27</v>
      </c>
    </row>
    <row r="186" spans="1:25" x14ac:dyDescent="0.3">
      <c r="A186" s="18">
        <v>45026</v>
      </c>
      <c r="B186" t="s">
        <v>69</v>
      </c>
      <c r="C186" t="s">
        <v>45</v>
      </c>
      <c r="D186">
        <v>6</v>
      </c>
      <c r="E186">
        <v>543.89</v>
      </c>
      <c r="F186">
        <v>353.52850000000001</v>
      </c>
      <c r="G186" t="s">
        <v>50</v>
      </c>
      <c r="H186" t="s">
        <v>31</v>
      </c>
      <c r="I186">
        <v>0</v>
      </c>
      <c r="J186" t="s">
        <v>66</v>
      </c>
      <c r="K186">
        <v>3263.34</v>
      </c>
      <c r="L186">
        <v>3263.34</v>
      </c>
      <c r="M186">
        <v>2121.1710000000003</v>
      </c>
      <c r="N186">
        <v>1142.1689999999999</v>
      </c>
      <c r="O186">
        <v>0</v>
      </c>
      <c r="P186" t="s">
        <v>63</v>
      </c>
      <c r="Q186" t="s">
        <v>2930</v>
      </c>
      <c r="R186">
        <v>1</v>
      </c>
      <c r="S186" t="s">
        <v>2557</v>
      </c>
      <c r="T186" t="s">
        <v>2558</v>
      </c>
      <c r="U186">
        <v>13.19</v>
      </c>
      <c r="V186" s="18">
        <v>45026</v>
      </c>
      <c r="W186" s="18">
        <v>45036</v>
      </c>
      <c r="X186">
        <v>10</v>
      </c>
      <c r="Y186" t="s">
        <v>72</v>
      </c>
    </row>
    <row r="187" spans="1:25" x14ac:dyDescent="0.3">
      <c r="A187" s="18">
        <v>45108</v>
      </c>
      <c r="B187" t="s">
        <v>18</v>
      </c>
      <c r="C187" t="s">
        <v>45</v>
      </c>
      <c r="D187">
        <v>19</v>
      </c>
      <c r="E187">
        <v>161.13</v>
      </c>
      <c r="F187">
        <v>104.7345</v>
      </c>
      <c r="G187" t="s">
        <v>30</v>
      </c>
      <c r="H187" t="s">
        <v>21</v>
      </c>
      <c r="I187">
        <v>0</v>
      </c>
      <c r="J187" t="s">
        <v>56</v>
      </c>
      <c r="K187">
        <v>3061.47</v>
      </c>
      <c r="L187">
        <v>3061.47</v>
      </c>
      <c r="M187">
        <v>1989.9555</v>
      </c>
      <c r="N187">
        <v>1071.5144999999998</v>
      </c>
      <c r="O187">
        <v>0</v>
      </c>
      <c r="P187" t="s">
        <v>57</v>
      </c>
      <c r="Q187" t="s">
        <v>24</v>
      </c>
      <c r="R187">
        <v>0</v>
      </c>
      <c r="S187" t="s">
        <v>2581</v>
      </c>
      <c r="T187" t="s">
        <v>2582</v>
      </c>
      <c r="U187">
        <v>5.46</v>
      </c>
      <c r="V187" s="18">
        <v>45108</v>
      </c>
      <c r="W187" s="18">
        <v>45113</v>
      </c>
      <c r="X187">
        <v>5</v>
      </c>
      <c r="Y187" t="s">
        <v>27</v>
      </c>
    </row>
    <row r="188" spans="1:25" x14ac:dyDescent="0.3">
      <c r="A188" s="18">
        <v>45792</v>
      </c>
      <c r="B188" t="s">
        <v>18</v>
      </c>
      <c r="C188" t="s">
        <v>45</v>
      </c>
      <c r="D188">
        <v>10</v>
      </c>
      <c r="E188">
        <v>492.24</v>
      </c>
      <c r="F188">
        <v>319.95600000000002</v>
      </c>
      <c r="G188" t="s">
        <v>30</v>
      </c>
      <c r="H188" t="s">
        <v>31</v>
      </c>
      <c r="I188">
        <v>0</v>
      </c>
      <c r="J188" t="s">
        <v>32</v>
      </c>
      <c r="K188">
        <v>4922.3999999999996</v>
      </c>
      <c r="L188">
        <v>4922.3999999999996</v>
      </c>
      <c r="M188">
        <v>3199.5600000000004</v>
      </c>
      <c r="N188">
        <v>1722.8399999999992</v>
      </c>
      <c r="O188">
        <v>0</v>
      </c>
      <c r="P188" t="s">
        <v>33</v>
      </c>
      <c r="Q188" t="s">
        <v>40</v>
      </c>
      <c r="R188">
        <v>0</v>
      </c>
      <c r="S188" t="s">
        <v>2607</v>
      </c>
      <c r="T188" t="s">
        <v>2608</v>
      </c>
      <c r="U188">
        <v>38.89</v>
      </c>
      <c r="V188" s="18">
        <v>45792</v>
      </c>
      <c r="W188" s="18">
        <v>45799</v>
      </c>
      <c r="X188">
        <v>7</v>
      </c>
      <c r="Y188" t="s">
        <v>27</v>
      </c>
    </row>
    <row r="189" spans="1:25" x14ac:dyDescent="0.3">
      <c r="A189" s="18">
        <v>45552</v>
      </c>
      <c r="B189" t="s">
        <v>44</v>
      </c>
      <c r="C189" t="s">
        <v>45</v>
      </c>
      <c r="D189">
        <v>2</v>
      </c>
      <c r="E189">
        <v>442.03</v>
      </c>
      <c r="F189">
        <v>287.31950000000001</v>
      </c>
      <c r="G189" t="s">
        <v>20</v>
      </c>
      <c r="H189" t="s">
        <v>31</v>
      </c>
      <c r="I189">
        <v>0.15</v>
      </c>
      <c r="J189" t="s">
        <v>51</v>
      </c>
      <c r="K189">
        <v>884.06</v>
      </c>
      <c r="L189">
        <v>751.45099999999991</v>
      </c>
      <c r="M189">
        <v>574.63900000000001</v>
      </c>
      <c r="N189">
        <v>176.8119999999999</v>
      </c>
      <c r="O189">
        <v>132.60900000000004</v>
      </c>
      <c r="P189" t="s">
        <v>60</v>
      </c>
      <c r="Q189" t="s">
        <v>40</v>
      </c>
      <c r="R189">
        <v>0</v>
      </c>
      <c r="S189" t="s">
        <v>2621</v>
      </c>
      <c r="T189" t="s">
        <v>2622</v>
      </c>
      <c r="U189">
        <v>28.71</v>
      </c>
      <c r="V189" s="18">
        <v>45552</v>
      </c>
      <c r="W189" s="18">
        <v>45554</v>
      </c>
      <c r="X189">
        <v>2</v>
      </c>
      <c r="Y189" t="s">
        <v>49</v>
      </c>
    </row>
    <row r="190" spans="1:25" x14ac:dyDescent="0.3">
      <c r="A190" s="18">
        <v>45380</v>
      </c>
      <c r="B190" t="s">
        <v>18</v>
      </c>
      <c r="C190" t="s">
        <v>45</v>
      </c>
      <c r="D190">
        <v>1</v>
      </c>
      <c r="E190">
        <v>378.36</v>
      </c>
      <c r="F190">
        <v>245.93400000000003</v>
      </c>
      <c r="G190" t="s">
        <v>30</v>
      </c>
      <c r="H190" t="s">
        <v>31</v>
      </c>
      <c r="I190">
        <v>0.05</v>
      </c>
      <c r="J190" t="s">
        <v>22</v>
      </c>
      <c r="K190">
        <v>378.36</v>
      </c>
      <c r="L190">
        <v>359.44200000000001</v>
      </c>
      <c r="M190">
        <v>245.93400000000003</v>
      </c>
      <c r="N190">
        <v>113.50799999999998</v>
      </c>
      <c r="O190">
        <v>18.918000000000006</v>
      </c>
      <c r="P190" t="s">
        <v>63</v>
      </c>
      <c r="Q190" t="s">
        <v>2930</v>
      </c>
      <c r="R190">
        <v>0</v>
      </c>
      <c r="S190" t="s">
        <v>2627</v>
      </c>
      <c r="T190" t="s">
        <v>2608</v>
      </c>
      <c r="U190">
        <v>7.59</v>
      </c>
      <c r="V190" s="18">
        <v>45380</v>
      </c>
      <c r="W190" s="18">
        <v>45389</v>
      </c>
      <c r="X190">
        <v>9</v>
      </c>
      <c r="Y190" t="s">
        <v>27</v>
      </c>
    </row>
    <row r="191" spans="1:25" x14ac:dyDescent="0.3">
      <c r="A191" s="18">
        <v>45141</v>
      </c>
      <c r="B191" t="s">
        <v>28</v>
      </c>
      <c r="C191" t="s">
        <v>45</v>
      </c>
      <c r="D191">
        <v>5</v>
      </c>
      <c r="E191">
        <v>163.55000000000001</v>
      </c>
      <c r="F191">
        <v>106.3075</v>
      </c>
      <c r="G191" t="s">
        <v>55</v>
      </c>
      <c r="H191" t="s">
        <v>31</v>
      </c>
      <c r="I191">
        <v>0.05</v>
      </c>
      <c r="J191" t="s">
        <v>46</v>
      </c>
      <c r="K191">
        <v>817.75</v>
      </c>
      <c r="L191">
        <v>776.86249999999995</v>
      </c>
      <c r="M191">
        <v>531.53750000000002</v>
      </c>
      <c r="N191">
        <v>245.32499999999993</v>
      </c>
      <c r="O191">
        <v>40.887500000000045</v>
      </c>
      <c r="P191" t="s">
        <v>63</v>
      </c>
      <c r="Q191" t="s">
        <v>2930</v>
      </c>
      <c r="R191">
        <v>0</v>
      </c>
      <c r="S191" t="s">
        <v>2644</v>
      </c>
      <c r="T191" t="s">
        <v>2645</v>
      </c>
      <c r="U191">
        <v>28.9</v>
      </c>
      <c r="V191" s="18">
        <v>45141</v>
      </c>
      <c r="W191" s="18">
        <v>45148</v>
      </c>
      <c r="X191">
        <v>7</v>
      </c>
      <c r="Y191" t="s">
        <v>37</v>
      </c>
    </row>
    <row r="192" spans="1:25" x14ac:dyDescent="0.3">
      <c r="A192" s="18">
        <v>45094</v>
      </c>
      <c r="B192" t="s">
        <v>28</v>
      </c>
      <c r="C192" t="s">
        <v>45</v>
      </c>
      <c r="D192">
        <v>6</v>
      </c>
      <c r="E192">
        <v>332.18</v>
      </c>
      <c r="F192">
        <v>215.917</v>
      </c>
      <c r="G192" t="s">
        <v>20</v>
      </c>
      <c r="H192" t="s">
        <v>21</v>
      </c>
      <c r="I192">
        <v>0.1</v>
      </c>
      <c r="J192" t="s">
        <v>66</v>
      </c>
      <c r="K192">
        <v>1993.08</v>
      </c>
      <c r="L192">
        <v>1793.7719999999999</v>
      </c>
      <c r="M192">
        <v>1295.502</v>
      </c>
      <c r="N192">
        <v>498.27</v>
      </c>
      <c r="O192">
        <v>199.30799999999999</v>
      </c>
      <c r="P192" t="s">
        <v>23</v>
      </c>
      <c r="Q192" t="s">
        <v>40</v>
      </c>
      <c r="R192">
        <v>0</v>
      </c>
      <c r="S192" t="s">
        <v>2648</v>
      </c>
      <c r="T192" t="s">
        <v>2649</v>
      </c>
      <c r="U192">
        <v>21.95</v>
      </c>
      <c r="V192" s="18">
        <v>45094</v>
      </c>
      <c r="W192" s="18">
        <v>45098</v>
      </c>
      <c r="X192">
        <v>4</v>
      </c>
      <c r="Y192" t="s">
        <v>37</v>
      </c>
    </row>
    <row r="193" spans="1:25" x14ac:dyDescent="0.3">
      <c r="A193" s="18">
        <v>45072</v>
      </c>
      <c r="B193" t="s">
        <v>44</v>
      </c>
      <c r="C193" t="s">
        <v>45</v>
      </c>
      <c r="D193">
        <v>7</v>
      </c>
      <c r="E193">
        <v>220.9</v>
      </c>
      <c r="F193">
        <v>143.58500000000001</v>
      </c>
      <c r="G193" t="s">
        <v>30</v>
      </c>
      <c r="H193" t="s">
        <v>21</v>
      </c>
      <c r="I193">
        <v>0.15</v>
      </c>
      <c r="J193" t="s">
        <v>66</v>
      </c>
      <c r="K193">
        <v>1546.3</v>
      </c>
      <c r="L193">
        <v>1314.355</v>
      </c>
      <c r="M193">
        <v>1005.095</v>
      </c>
      <c r="N193">
        <v>309.26</v>
      </c>
      <c r="O193">
        <v>231.94499999999994</v>
      </c>
      <c r="P193" t="s">
        <v>33</v>
      </c>
      <c r="Q193" t="s">
        <v>24</v>
      </c>
      <c r="R193">
        <v>0</v>
      </c>
      <c r="S193" t="s">
        <v>2666</v>
      </c>
      <c r="T193" t="s">
        <v>2667</v>
      </c>
      <c r="U193">
        <v>15.25</v>
      </c>
      <c r="V193" s="18">
        <v>45072</v>
      </c>
      <c r="W193" s="18">
        <v>45082</v>
      </c>
      <c r="X193">
        <v>10</v>
      </c>
      <c r="Y193" t="s">
        <v>49</v>
      </c>
    </row>
    <row r="194" spans="1:25" x14ac:dyDescent="0.3">
      <c r="A194" s="18">
        <v>45488</v>
      </c>
      <c r="B194" t="s">
        <v>18</v>
      </c>
      <c r="C194" t="s">
        <v>45</v>
      </c>
      <c r="D194">
        <v>1</v>
      </c>
      <c r="E194">
        <v>364.27</v>
      </c>
      <c r="F194">
        <v>236.77549999999999</v>
      </c>
      <c r="G194" t="s">
        <v>30</v>
      </c>
      <c r="H194" t="s">
        <v>31</v>
      </c>
      <c r="I194">
        <v>0.1</v>
      </c>
      <c r="J194" t="s">
        <v>32</v>
      </c>
      <c r="K194">
        <v>364.27</v>
      </c>
      <c r="L194">
        <v>327.84300000000002</v>
      </c>
      <c r="M194">
        <v>236.77549999999999</v>
      </c>
      <c r="N194">
        <v>91.067500000000024</v>
      </c>
      <c r="O194">
        <v>36.426999999999964</v>
      </c>
      <c r="P194" t="s">
        <v>60</v>
      </c>
      <c r="Q194" t="s">
        <v>40</v>
      </c>
      <c r="R194">
        <v>0</v>
      </c>
      <c r="S194" t="s">
        <v>2668</v>
      </c>
      <c r="T194" t="s">
        <v>2669</v>
      </c>
      <c r="U194">
        <v>8.91</v>
      </c>
      <c r="V194" s="18">
        <v>45488</v>
      </c>
      <c r="W194" s="18">
        <v>45495</v>
      </c>
      <c r="X194">
        <v>7</v>
      </c>
      <c r="Y194" t="s">
        <v>27</v>
      </c>
    </row>
    <row r="195" spans="1:25" x14ac:dyDescent="0.3">
      <c r="A195" s="18">
        <v>45621</v>
      </c>
      <c r="B195" t="s">
        <v>38</v>
      </c>
      <c r="C195" t="s">
        <v>45</v>
      </c>
      <c r="D195">
        <v>20</v>
      </c>
      <c r="E195">
        <v>286.66000000000003</v>
      </c>
      <c r="F195">
        <v>186.32900000000004</v>
      </c>
      <c r="G195" t="s">
        <v>55</v>
      </c>
      <c r="H195" t="s">
        <v>31</v>
      </c>
      <c r="I195">
        <v>0.1</v>
      </c>
      <c r="J195" t="s">
        <v>51</v>
      </c>
      <c r="K195">
        <v>5733.2000000000007</v>
      </c>
      <c r="L195">
        <v>5159.880000000001</v>
      </c>
      <c r="M195">
        <v>3726.5800000000008</v>
      </c>
      <c r="N195">
        <v>1433.3000000000002</v>
      </c>
      <c r="O195">
        <v>573.31999999999971</v>
      </c>
      <c r="P195" t="s">
        <v>60</v>
      </c>
      <c r="Q195" t="s">
        <v>40</v>
      </c>
      <c r="R195">
        <v>0</v>
      </c>
      <c r="S195" t="s">
        <v>2684</v>
      </c>
      <c r="T195" t="s">
        <v>494</v>
      </c>
      <c r="U195">
        <v>15.54</v>
      </c>
      <c r="V195" s="18">
        <v>45621</v>
      </c>
      <c r="W195" s="18">
        <v>45625</v>
      </c>
      <c r="X195">
        <v>4</v>
      </c>
      <c r="Y195" t="s">
        <v>43</v>
      </c>
    </row>
    <row r="196" spans="1:25" x14ac:dyDescent="0.3">
      <c r="A196" s="18">
        <v>45632</v>
      </c>
      <c r="B196" t="s">
        <v>28</v>
      </c>
      <c r="C196" t="s">
        <v>45</v>
      </c>
      <c r="D196">
        <v>11</v>
      </c>
      <c r="E196">
        <v>571.07000000000005</v>
      </c>
      <c r="F196">
        <v>371.19550000000004</v>
      </c>
      <c r="G196" t="s">
        <v>30</v>
      </c>
      <c r="H196" t="s">
        <v>31</v>
      </c>
      <c r="I196">
        <v>0</v>
      </c>
      <c r="J196" t="s">
        <v>46</v>
      </c>
      <c r="K196">
        <v>6281.77</v>
      </c>
      <c r="L196">
        <v>6281.77</v>
      </c>
      <c r="M196">
        <v>4083.1505000000006</v>
      </c>
      <c r="N196">
        <v>2198.6194999999998</v>
      </c>
      <c r="O196">
        <v>0</v>
      </c>
      <c r="P196" t="s">
        <v>33</v>
      </c>
      <c r="Q196" t="s">
        <v>34</v>
      </c>
      <c r="R196">
        <v>0</v>
      </c>
      <c r="S196" t="s">
        <v>2695</v>
      </c>
      <c r="T196" t="s">
        <v>2696</v>
      </c>
      <c r="U196">
        <v>12.6</v>
      </c>
      <c r="V196" s="18">
        <v>45632</v>
      </c>
      <c r="W196" s="18">
        <v>45637</v>
      </c>
      <c r="X196">
        <v>5</v>
      </c>
      <c r="Y196" t="s">
        <v>37</v>
      </c>
    </row>
    <row r="197" spans="1:25" x14ac:dyDescent="0.3">
      <c r="A197" s="18">
        <v>45734</v>
      </c>
      <c r="B197" t="s">
        <v>44</v>
      </c>
      <c r="C197" t="s">
        <v>45</v>
      </c>
      <c r="D197">
        <v>4</v>
      </c>
      <c r="E197">
        <v>481.86</v>
      </c>
      <c r="F197">
        <v>313.209</v>
      </c>
      <c r="G197" t="s">
        <v>20</v>
      </c>
      <c r="H197" t="s">
        <v>21</v>
      </c>
      <c r="I197">
        <v>0</v>
      </c>
      <c r="J197" t="s">
        <v>66</v>
      </c>
      <c r="K197">
        <v>1927.44</v>
      </c>
      <c r="L197">
        <v>1927.44</v>
      </c>
      <c r="M197">
        <v>1252.836</v>
      </c>
      <c r="N197">
        <v>674.60400000000004</v>
      </c>
      <c r="O197">
        <v>0</v>
      </c>
      <c r="P197" t="s">
        <v>23</v>
      </c>
      <c r="Q197" t="s">
        <v>24</v>
      </c>
      <c r="R197">
        <v>0</v>
      </c>
      <c r="S197" t="s">
        <v>2712</v>
      </c>
      <c r="T197" t="s">
        <v>2713</v>
      </c>
      <c r="U197">
        <v>21.92</v>
      </c>
      <c r="V197" s="18">
        <v>45734</v>
      </c>
      <c r="W197" s="18">
        <v>45739</v>
      </c>
      <c r="X197">
        <v>5</v>
      </c>
      <c r="Y197" t="s">
        <v>49</v>
      </c>
    </row>
    <row r="198" spans="1:25" x14ac:dyDescent="0.3">
      <c r="A198" s="18">
        <v>45448</v>
      </c>
      <c r="B198" t="s">
        <v>38</v>
      </c>
      <c r="C198" t="s">
        <v>45</v>
      </c>
      <c r="D198">
        <v>5</v>
      </c>
      <c r="E198">
        <v>473.28</v>
      </c>
      <c r="F198">
        <v>307.63200000000001</v>
      </c>
      <c r="G198" t="s">
        <v>30</v>
      </c>
      <c r="H198" t="s">
        <v>31</v>
      </c>
      <c r="I198">
        <v>0</v>
      </c>
      <c r="J198" t="s">
        <v>56</v>
      </c>
      <c r="K198">
        <v>2366.3999999999996</v>
      </c>
      <c r="L198">
        <v>2366.3999999999996</v>
      </c>
      <c r="M198">
        <v>1538.16</v>
      </c>
      <c r="N198">
        <v>828.23999999999955</v>
      </c>
      <c r="O198">
        <v>0</v>
      </c>
      <c r="P198" t="s">
        <v>57</v>
      </c>
      <c r="Q198" t="s">
        <v>34</v>
      </c>
      <c r="R198">
        <v>1</v>
      </c>
      <c r="S198" t="s">
        <v>2736</v>
      </c>
      <c r="T198" t="s">
        <v>2737</v>
      </c>
      <c r="U198">
        <v>30.69</v>
      </c>
      <c r="V198" s="18">
        <v>45448</v>
      </c>
      <c r="W198" s="18">
        <v>45458</v>
      </c>
      <c r="X198">
        <v>10</v>
      </c>
      <c r="Y198" t="s">
        <v>43</v>
      </c>
    </row>
    <row r="199" spans="1:25" x14ac:dyDescent="0.3">
      <c r="A199" s="18">
        <v>45536</v>
      </c>
      <c r="B199" t="s">
        <v>38</v>
      </c>
      <c r="C199" t="s">
        <v>45</v>
      </c>
      <c r="D199">
        <v>16</v>
      </c>
      <c r="E199">
        <v>401.83</v>
      </c>
      <c r="F199">
        <v>261.18950000000001</v>
      </c>
      <c r="G199" t="s">
        <v>20</v>
      </c>
      <c r="H199" t="s">
        <v>31</v>
      </c>
      <c r="I199">
        <v>0</v>
      </c>
      <c r="J199" t="s">
        <v>22</v>
      </c>
      <c r="K199">
        <v>6429.28</v>
      </c>
      <c r="L199">
        <v>6429.28</v>
      </c>
      <c r="M199">
        <v>4179.0320000000002</v>
      </c>
      <c r="N199">
        <v>2250.2479999999996</v>
      </c>
      <c r="O199">
        <v>0</v>
      </c>
      <c r="P199" t="s">
        <v>63</v>
      </c>
      <c r="Q199" t="s">
        <v>24</v>
      </c>
      <c r="R199">
        <v>0</v>
      </c>
      <c r="S199" t="s">
        <v>2738</v>
      </c>
      <c r="T199" t="s">
        <v>1307</v>
      </c>
      <c r="U199">
        <v>21.54</v>
      </c>
      <c r="V199" s="18">
        <v>45536</v>
      </c>
      <c r="W199" s="18">
        <v>45540</v>
      </c>
      <c r="X199">
        <v>4</v>
      </c>
      <c r="Y199" t="s">
        <v>43</v>
      </c>
    </row>
    <row r="200" spans="1:25" x14ac:dyDescent="0.3">
      <c r="A200" s="18">
        <v>45022</v>
      </c>
      <c r="B200" t="s">
        <v>44</v>
      </c>
      <c r="C200" t="s">
        <v>45</v>
      </c>
      <c r="D200">
        <v>6</v>
      </c>
      <c r="E200">
        <v>544.33000000000004</v>
      </c>
      <c r="F200">
        <v>353.81450000000007</v>
      </c>
      <c r="G200" t="s">
        <v>20</v>
      </c>
      <c r="H200" t="s">
        <v>21</v>
      </c>
      <c r="I200">
        <v>0.1</v>
      </c>
      <c r="J200" t="s">
        <v>51</v>
      </c>
      <c r="K200">
        <v>3265.9800000000005</v>
      </c>
      <c r="L200">
        <v>2939.3820000000005</v>
      </c>
      <c r="M200">
        <v>2122.8870000000006</v>
      </c>
      <c r="N200">
        <v>816.49499999999989</v>
      </c>
      <c r="O200">
        <v>326.59799999999996</v>
      </c>
      <c r="P200" t="s">
        <v>63</v>
      </c>
      <c r="Q200" t="s">
        <v>2930</v>
      </c>
      <c r="R200">
        <v>0</v>
      </c>
      <c r="S200" t="s">
        <v>2767</v>
      </c>
      <c r="T200" t="s">
        <v>986</v>
      </c>
      <c r="U200">
        <v>11.52</v>
      </c>
      <c r="V200" s="18">
        <v>45022</v>
      </c>
      <c r="W200" s="18">
        <v>45024</v>
      </c>
      <c r="X200">
        <v>2</v>
      </c>
      <c r="Y200" t="s">
        <v>49</v>
      </c>
    </row>
    <row r="201" spans="1:25" x14ac:dyDescent="0.3">
      <c r="A201" s="18">
        <v>45788</v>
      </c>
      <c r="B201" t="s">
        <v>44</v>
      </c>
      <c r="C201" t="s">
        <v>45</v>
      </c>
      <c r="D201">
        <v>16</v>
      </c>
      <c r="E201">
        <v>305.20999999999998</v>
      </c>
      <c r="F201">
        <v>198.38649999999998</v>
      </c>
      <c r="G201" t="s">
        <v>30</v>
      </c>
      <c r="H201" t="s">
        <v>21</v>
      </c>
      <c r="I201">
        <v>0.1</v>
      </c>
      <c r="J201" t="s">
        <v>32</v>
      </c>
      <c r="K201">
        <v>4883.3599999999997</v>
      </c>
      <c r="L201">
        <v>4395.0239999999994</v>
      </c>
      <c r="M201">
        <v>3174.1839999999997</v>
      </c>
      <c r="N201">
        <v>1220.8399999999997</v>
      </c>
      <c r="O201">
        <v>488.33600000000024</v>
      </c>
      <c r="P201" t="s">
        <v>60</v>
      </c>
      <c r="Q201" t="s">
        <v>34</v>
      </c>
      <c r="R201">
        <v>0</v>
      </c>
      <c r="S201" t="s">
        <v>2787</v>
      </c>
      <c r="T201" t="s">
        <v>782</v>
      </c>
      <c r="U201">
        <v>33.369999999999997</v>
      </c>
      <c r="V201" s="18">
        <v>45788</v>
      </c>
      <c r="W201" s="18">
        <v>45796</v>
      </c>
      <c r="X201">
        <v>8</v>
      </c>
      <c r="Y201" t="s">
        <v>49</v>
      </c>
    </row>
    <row r="202" spans="1:25" x14ac:dyDescent="0.3">
      <c r="A202" s="18">
        <v>45316</v>
      </c>
      <c r="B202" t="s">
        <v>18</v>
      </c>
      <c r="C202" t="s">
        <v>45</v>
      </c>
      <c r="D202">
        <v>11</v>
      </c>
      <c r="E202">
        <v>422.89</v>
      </c>
      <c r="F202">
        <v>274.87849999999997</v>
      </c>
      <c r="G202" t="s">
        <v>20</v>
      </c>
      <c r="H202" t="s">
        <v>31</v>
      </c>
      <c r="I202">
        <v>0.1</v>
      </c>
      <c r="J202" t="s">
        <v>46</v>
      </c>
      <c r="K202">
        <v>4651.79</v>
      </c>
      <c r="L202">
        <v>4186.6109999999999</v>
      </c>
      <c r="M202">
        <v>3023.6634999999997</v>
      </c>
      <c r="N202">
        <v>1162.9475000000002</v>
      </c>
      <c r="O202">
        <v>465.17900000000009</v>
      </c>
      <c r="P202" t="s">
        <v>57</v>
      </c>
      <c r="Q202" t="s">
        <v>34</v>
      </c>
      <c r="R202">
        <v>0</v>
      </c>
      <c r="S202" t="s">
        <v>2812</v>
      </c>
      <c r="T202" t="s">
        <v>2813</v>
      </c>
      <c r="U202">
        <v>45.89</v>
      </c>
      <c r="V202" s="18">
        <v>45316</v>
      </c>
      <c r="W202" s="18">
        <v>45318</v>
      </c>
      <c r="X202">
        <v>2</v>
      </c>
      <c r="Y202" t="s">
        <v>27</v>
      </c>
    </row>
    <row r="203" spans="1:25" x14ac:dyDescent="0.3">
      <c r="A203" s="18">
        <v>45104</v>
      </c>
      <c r="B203" t="s">
        <v>28</v>
      </c>
      <c r="C203" t="s">
        <v>45</v>
      </c>
      <c r="D203">
        <v>3</v>
      </c>
      <c r="E203">
        <v>261.60000000000002</v>
      </c>
      <c r="F203">
        <v>170.04000000000002</v>
      </c>
      <c r="G203" t="s">
        <v>55</v>
      </c>
      <c r="H203" t="s">
        <v>31</v>
      </c>
      <c r="I203">
        <v>0.05</v>
      </c>
      <c r="J203" t="s">
        <v>56</v>
      </c>
      <c r="K203">
        <v>784.80000000000007</v>
      </c>
      <c r="L203">
        <v>745.56000000000006</v>
      </c>
      <c r="M203">
        <v>510.12000000000006</v>
      </c>
      <c r="N203">
        <v>235.44</v>
      </c>
      <c r="O203">
        <v>39.240000000000009</v>
      </c>
      <c r="P203" t="s">
        <v>63</v>
      </c>
      <c r="Q203" t="s">
        <v>40</v>
      </c>
      <c r="R203">
        <v>0</v>
      </c>
      <c r="S203" t="s">
        <v>2824</v>
      </c>
      <c r="T203" t="s">
        <v>2825</v>
      </c>
      <c r="U203">
        <v>42.11</v>
      </c>
      <c r="V203" s="18">
        <v>45104</v>
      </c>
      <c r="W203" s="18">
        <v>45114</v>
      </c>
      <c r="X203">
        <v>10</v>
      </c>
      <c r="Y203" t="s">
        <v>37</v>
      </c>
    </row>
    <row r="204" spans="1:25" x14ac:dyDescent="0.3">
      <c r="A204" s="18">
        <v>45028</v>
      </c>
      <c r="B204" t="s">
        <v>69</v>
      </c>
      <c r="C204" t="s">
        <v>45</v>
      </c>
      <c r="D204">
        <v>15</v>
      </c>
      <c r="E204">
        <v>242.35</v>
      </c>
      <c r="F204">
        <v>157.5275</v>
      </c>
      <c r="G204" t="s">
        <v>55</v>
      </c>
      <c r="H204" t="s">
        <v>21</v>
      </c>
      <c r="I204">
        <v>0.15</v>
      </c>
      <c r="J204" t="s">
        <v>56</v>
      </c>
      <c r="K204">
        <v>3635.25</v>
      </c>
      <c r="L204">
        <v>3089.9625000000001</v>
      </c>
      <c r="M204">
        <v>2362.9124999999999</v>
      </c>
      <c r="N204">
        <v>727.05000000000018</v>
      </c>
      <c r="O204">
        <v>545.28749999999991</v>
      </c>
      <c r="P204" t="s">
        <v>63</v>
      </c>
      <c r="Q204" t="s">
        <v>40</v>
      </c>
      <c r="R204">
        <v>1</v>
      </c>
      <c r="S204" t="s">
        <v>2838</v>
      </c>
      <c r="T204" t="s">
        <v>2029</v>
      </c>
      <c r="U204">
        <v>14.92</v>
      </c>
      <c r="V204" s="18">
        <v>45028</v>
      </c>
      <c r="W204" s="18">
        <v>45035</v>
      </c>
      <c r="X204">
        <v>7</v>
      </c>
      <c r="Y204" t="s">
        <v>72</v>
      </c>
    </row>
    <row r="205" spans="1:25" x14ac:dyDescent="0.3">
      <c r="A205" s="18">
        <v>45772</v>
      </c>
      <c r="B205" t="s">
        <v>69</v>
      </c>
      <c r="C205" t="s">
        <v>45</v>
      </c>
      <c r="D205">
        <v>16</v>
      </c>
      <c r="E205">
        <v>484.01</v>
      </c>
      <c r="F205">
        <v>314.60649999999998</v>
      </c>
      <c r="G205" t="s">
        <v>30</v>
      </c>
      <c r="H205" t="s">
        <v>21</v>
      </c>
      <c r="I205">
        <v>0</v>
      </c>
      <c r="J205" t="s">
        <v>32</v>
      </c>
      <c r="K205">
        <v>7744.16</v>
      </c>
      <c r="L205">
        <v>7744.16</v>
      </c>
      <c r="M205">
        <v>5033.7039999999997</v>
      </c>
      <c r="N205">
        <v>2710.4560000000001</v>
      </c>
      <c r="O205">
        <v>0</v>
      </c>
      <c r="P205" t="s">
        <v>23</v>
      </c>
      <c r="Q205" t="s">
        <v>34</v>
      </c>
      <c r="R205">
        <v>1</v>
      </c>
      <c r="S205" t="s">
        <v>2851</v>
      </c>
      <c r="T205" t="s">
        <v>2852</v>
      </c>
      <c r="U205">
        <v>9.65</v>
      </c>
      <c r="V205" s="18">
        <v>45772</v>
      </c>
      <c r="W205" s="18">
        <v>45778</v>
      </c>
      <c r="X205">
        <v>6</v>
      </c>
      <c r="Y205" t="s">
        <v>72</v>
      </c>
    </row>
    <row r="206" spans="1:25" x14ac:dyDescent="0.3">
      <c r="A206" s="18">
        <v>45428</v>
      </c>
      <c r="B206" t="s">
        <v>38</v>
      </c>
      <c r="C206" t="s">
        <v>45</v>
      </c>
      <c r="D206">
        <v>19</v>
      </c>
      <c r="E206">
        <v>368.85</v>
      </c>
      <c r="F206">
        <v>239.75250000000003</v>
      </c>
      <c r="G206" t="s">
        <v>50</v>
      </c>
      <c r="H206" t="s">
        <v>31</v>
      </c>
      <c r="I206">
        <v>0.1</v>
      </c>
      <c r="J206" t="s">
        <v>66</v>
      </c>
      <c r="K206">
        <v>7008.1500000000005</v>
      </c>
      <c r="L206">
        <v>6307.3350000000009</v>
      </c>
      <c r="M206">
        <v>4555.2975000000006</v>
      </c>
      <c r="N206">
        <v>1752.0375000000004</v>
      </c>
      <c r="O206">
        <v>700.8149999999996</v>
      </c>
      <c r="P206" t="s">
        <v>33</v>
      </c>
      <c r="Q206" t="s">
        <v>24</v>
      </c>
      <c r="R206">
        <v>0</v>
      </c>
      <c r="S206" t="s">
        <v>2860</v>
      </c>
      <c r="T206" t="s">
        <v>2861</v>
      </c>
      <c r="U206">
        <v>35.369999999999997</v>
      </c>
      <c r="V206" s="18">
        <v>45428</v>
      </c>
      <c r="W206" s="18">
        <v>45433</v>
      </c>
      <c r="X206">
        <v>5</v>
      </c>
      <c r="Y206" t="s">
        <v>43</v>
      </c>
    </row>
    <row r="207" spans="1:25" x14ac:dyDescent="0.3">
      <c r="A207" s="18">
        <v>45173</v>
      </c>
      <c r="B207" t="s">
        <v>44</v>
      </c>
      <c r="C207" t="s">
        <v>45</v>
      </c>
      <c r="D207">
        <v>14</v>
      </c>
      <c r="E207">
        <v>115.98</v>
      </c>
      <c r="F207">
        <v>75.387</v>
      </c>
      <c r="G207" t="s">
        <v>30</v>
      </c>
      <c r="H207" t="s">
        <v>21</v>
      </c>
      <c r="I207">
        <v>0</v>
      </c>
      <c r="J207" t="s">
        <v>66</v>
      </c>
      <c r="K207">
        <v>1623.72</v>
      </c>
      <c r="L207">
        <v>1623.72</v>
      </c>
      <c r="M207">
        <v>1055.4180000000001</v>
      </c>
      <c r="N207">
        <v>568.30199999999991</v>
      </c>
      <c r="O207">
        <v>0</v>
      </c>
      <c r="P207" t="s">
        <v>60</v>
      </c>
      <c r="Q207" t="s">
        <v>2930</v>
      </c>
      <c r="R207">
        <v>0</v>
      </c>
      <c r="S207" t="s">
        <v>2862</v>
      </c>
      <c r="T207" t="s">
        <v>2863</v>
      </c>
      <c r="U207">
        <v>31.85</v>
      </c>
      <c r="V207" s="18">
        <v>45173</v>
      </c>
      <c r="W207" s="18">
        <v>45175</v>
      </c>
      <c r="X207">
        <v>2</v>
      </c>
      <c r="Y207" t="s">
        <v>49</v>
      </c>
    </row>
    <row r="208" spans="1:25" x14ac:dyDescent="0.3">
      <c r="A208" s="18">
        <v>45276</v>
      </c>
      <c r="B208" t="s">
        <v>38</v>
      </c>
      <c r="C208" t="s">
        <v>45</v>
      </c>
      <c r="D208">
        <v>9</v>
      </c>
      <c r="E208">
        <v>57.93</v>
      </c>
      <c r="F208">
        <v>37.654499999999999</v>
      </c>
      <c r="G208" t="s">
        <v>50</v>
      </c>
      <c r="H208" t="s">
        <v>21</v>
      </c>
      <c r="I208">
        <v>0</v>
      </c>
      <c r="J208" t="s">
        <v>66</v>
      </c>
      <c r="K208">
        <v>521.37</v>
      </c>
      <c r="L208">
        <v>521.37</v>
      </c>
      <c r="M208">
        <v>338.89049999999997</v>
      </c>
      <c r="N208">
        <v>182.47950000000003</v>
      </c>
      <c r="O208">
        <v>0</v>
      </c>
      <c r="P208" t="s">
        <v>33</v>
      </c>
      <c r="Q208" t="s">
        <v>24</v>
      </c>
      <c r="R208">
        <v>1</v>
      </c>
      <c r="S208" t="s">
        <v>2870</v>
      </c>
      <c r="T208" t="s">
        <v>766</v>
      </c>
      <c r="U208">
        <v>28.73</v>
      </c>
      <c r="V208" s="18">
        <v>45276</v>
      </c>
      <c r="W208" s="18">
        <v>45278</v>
      </c>
      <c r="X208">
        <v>2</v>
      </c>
      <c r="Y208" t="s">
        <v>43</v>
      </c>
    </row>
    <row r="209" spans="1:25" x14ac:dyDescent="0.3">
      <c r="A209" s="18">
        <v>45459</v>
      </c>
      <c r="B209" t="s">
        <v>38</v>
      </c>
      <c r="C209" t="s">
        <v>45</v>
      </c>
      <c r="D209">
        <v>5</v>
      </c>
      <c r="E209">
        <v>159.91999999999999</v>
      </c>
      <c r="F209">
        <v>103.94799999999999</v>
      </c>
      <c r="G209" t="s">
        <v>20</v>
      </c>
      <c r="H209" t="s">
        <v>21</v>
      </c>
      <c r="I209">
        <v>0</v>
      </c>
      <c r="J209" t="s">
        <v>51</v>
      </c>
      <c r="K209">
        <v>799.59999999999991</v>
      </c>
      <c r="L209">
        <v>799.59999999999991</v>
      </c>
      <c r="M209">
        <v>519.74</v>
      </c>
      <c r="N209">
        <v>279.8599999999999</v>
      </c>
      <c r="O209">
        <v>0</v>
      </c>
      <c r="P209" t="s">
        <v>63</v>
      </c>
      <c r="Q209" t="s">
        <v>34</v>
      </c>
      <c r="R209">
        <v>0</v>
      </c>
      <c r="S209" t="s">
        <v>2901</v>
      </c>
      <c r="T209" t="s">
        <v>2902</v>
      </c>
      <c r="U209">
        <v>10.86</v>
      </c>
      <c r="V209" s="18">
        <v>45459</v>
      </c>
      <c r="W209" s="18">
        <v>45466</v>
      </c>
      <c r="X209">
        <v>7</v>
      </c>
      <c r="Y209" t="s">
        <v>43</v>
      </c>
    </row>
    <row r="210" spans="1:25" x14ac:dyDescent="0.3">
      <c r="A210" s="18">
        <v>45208</v>
      </c>
      <c r="B210" t="s">
        <v>44</v>
      </c>
      <c r="C210" t="s">
        <v>45</v>
      </c>
      <c r="D210">
        <v>3</v>
      </c>
      <c r="E210">
        <v>485.81</v>
      </c>
      <c r="F210">
        <v>315.7765</v>
      </c>
      <c r="G210" t="s">
        <v>30</v>
      </c>
      <c r="H210" t="s">
        <v>21</v>
      </c>
      <c r="I210">
        <v>0.1</v>
      </c>
      <c r="J210" t="s">
        <v>22</v>
      </c>
      <c r="K210">
        <v>1457.43</v>
      </c>
      <c r="L210">
        <v>1311.6870000000001</v>
      </c>
      <c r="M210">
        <v>947.32950000000005</v>
      </c>
      <c r="N210">
        <v>364.35750000000007</v>
      </c>
      <c r="O210">
        <v>145.74299999999994</v>
      </c>
      <c r="P210" t="s">
        <v>60</v>
      </c>
      <c r="Q210" t="s">
        <v>34</v>
      </c>
      <c r="R210">
        <v>0</v>
      </c>
      <c r="S210" t="s">
        <v>2907</v>
      </c>
      <c r="T210" t="s">
        <v>2908</v>
      </c>
      <c r="U210">
        <v>19.46</v>
      </c>
      <c r="V210" s="18">
        <v>45208</v>
      </c>
      <c r="W210" s="18">
        <v>45210</v>
      </c>
      <c r="X210">
        <v>2</v>
      </c>
      <c r="Y210" t="s">
        <v>49</v>
      </c>
    </row>
    <row r="211" spans="1:25" x14ac:dyDescent="0.3">
      <c r="A211" s="18">
        <v>45302</v>
      </c>
      <c r="B211" t="s">
        <v>28</v>
      </c>
      <c r="C211" t="s">
        <v>45</v>
      </c>
      <c r="D211">
        <v>18</v>
      </c>
      <c r="E211">
        <v>209.75</v>
      </c>
      <c r="F211">
        <v>136.33750000000001</v>
      </c>
      <c r="G211" t="s">
        <v>50</v>
      </c>
      <c r="H211" t="s">
        <v>21</v>
      </c>
      <c r="I211">
        <v>0.15</v>
      </c>
      <c r="J211" t="s">
        <v>46</v>
      </c>
      <c r="K211">
        <v>3775.5</v>
      </c>
      <c r="L211">
        <v>3209.1749999999997</v>
      </c>
      <c r="M211">
        <v>2454.0750000000003</v>
      </c>
      <c r="N211">
        <v>755.09999999999945</v>
      </c>
      <c r="O211">
        <v>566.32500000000027</v>
      </c>
      <c r="P211" t="s">
        <v>60</v>
      </c>
      <c r="Q211" t="s">
        <v>24</v>
      </c>
      <c r="R211">
        <v>0</v>
      </c>
      <c r="S211" t="s">
        <v>2919</v>
      </c>
      <c r="T211" t="s">
        <v>2920</v>
      </c>
      <c r="U211">
        <v>45.93</v>
      </c>
      <c r="V211" s="18">
        <v>45302</v>
      </c>
      <c r="W211" s="18">
        <v>45308</v>
      </c>
      <c r="X211">
        <v>6</v>
      </c>
      <c r="Y211" t="s">
        <v>37</v>
      </c>
    </row>
    <row r="212" spans="1:25" x14ac:dyDescent="0.3">
      <c r="A212" s="18">
        <v>45786</v>
      </c>
      <c r="B212" t="s">
        <v>69</v>
      </c>
      <c r="C212" t="s">
        <v>45</v>
      </c>
      <c r="D212">
        <v>13</v>
      </c>
      <c r="E212">
        <v>221.39</v>
      </c>
      <c r="F212">
        <v>143.90350000000001</v>
      </c>
      <c r="G212" t="s">
        <v>55</v>
      </c>
      <c r="H212" t="s">
        <v>21</v>
      </c>
      <c r="I212">
        <v>0</v>
      </c>
      <c r="J212" t="s">
        <v>46</v>
      </c>
      <c r="K212">
        <v>2878.0699999999997</v>
      </c>
      <c r="L212">
        <v>2878.0699999999997</v>
      </c>
      <c r="M212">
        <v>1870.7455</v>
      </c>
      <c r="N212">
        <v>1007.3244999999997</v>
      </c>
      <c r="O212">
        <v>0</v>
      </c>
      <c r="P212" t="s">
        <v>60</v>
      </c>
      <c r="Q212" t="s">
        <v>24</v>
      </c>
      <c r="R212">
        <v>1</v>
      </c>
      <c r="S212" t="s">
        <v>2925</v>
      </c>
      <c r="T212" t="s">
        <v>1396</v>
      </c>
      <c r="U212">
        <v>21.05</v>
      </c>
      <c r="V212" s="18">
        <v>45786</v>
      </c>
      <c r="W212" s="18">
        <v>45790</v>
      </c>
      <c r="X212">
        <v>4</v>
      </c>
      <c r="Y212" t="s">
        <v>72</v>
      </c>
    </row>
    <row r="213" spans="1:25" x14ac:dyDescent="0.3">
      <c r="A213" s="18">
        <v>45056</v>
      </c>
      <c r="B213" t="s">
        <v>38</v>
      </c>
      <c r="C213" t="s">
        <v>39</v>
      </c>
      <c r="D213">
        <v>14</v>
      </c>
      <c r="E213">
        <v>346.18</v>
      </c>
      <c r="F213">
        <v>225.01700000000002</v>
      </c>
      <c r="G213" t="s">
        <v>20</v>
      </c>
      <c r="H213" t="s">
        <v>21</v>
      </c>
      <c r="I213">
        <v>0.1</v>
      </c>
      <c r="J213" t="s">
        <v>32</v>
      </c>
      <c r="K213">
        <v>4846.5200000000004</v>
      </c>
      <c r="L213">
        <v>4361.8680000000004</v>
      </c>
      <c r="M213">
        <v>3150.2380000000003</v>
      </c>
      <c r="N213">
        <v>1211.6300000000001</v>
      </c>
      <c r="O213">
        <v>484.65200000000004</v>
      </c>
      <c r="P213" t="s">
        <v>23</v>
      </c>
      <c r="Q213" t="s">
        <v>40</v>
      </c>
      <c r="R213">
        <v>0</v>
      </c>
      <c r="S213" t="s">
        <v>41</v>
      </c>
      <c r="T213" t="s">
        <v>42</v>
      </c>
      <c r="U213">
        <v>20.46</v>
      </c>
      <c r="V213" s="18">
        <v>45056</v>
      </c>
      <c r="W213" s="18">
        <v>45065</v>
      </c>
      <c r="X213">
        <v>9</v>
      </c>
      <c r="Y213" t="s">
        <v>43</v>
      </c>
    </row>
    <row r="214" spans="1:25" x14ac:dyDescent="0.3">
      <c r="A214" s="18">
        <v>45101</v>
      </c>
      <c r="B214" t="s">
        <v>18</v>
      </c>
      <c r="C214" t="s">
        <v>39</v>
      </c>
      <c r="D214">
        <v>18</v>
      </c>
      <c r="E214">
        <v>237.76</v>
      </c>
      <c r="F214">
        <v>154.54400000000001</v>
      </c>
      <c r="G214" t="s">
        <v>50</v>
      </c>
      <c r="H214" t="s">
        <v>31</v>
      </c>
      <c r="I214">
        <v>0</v>
      </c>
      <c r="J214" t="s">
        <v>51</v>
      </c>
      <c r="K214">
        <v>4279.68</v>
      </c>
      <c r="L214">
        <v>4279.68</v>
      </c>
      <c r="M214">
        <v>2781.7920000000004</v>
      </c>
      <c r="N214">
        <v>1497.8879999999999</v>
      </c>
      <c r="O214">
        <v>0</v>
      </c>
      <c r="P214" t="s">
        <v>23</v>
      </c>
      <c r="Q214" t="s">
        <v>34</v>
      </c>
      <c r="R214">
        <v>0</v>
      </c>
      <c r="S214" t="s">
        <v>52</v>
      </c>
      <c r="T214" t="s">
        <v>53</v>
      </c>
      <c r="U214">
        <v>5.73</v>
      </c>
      <c r="V214" s="18">
        <v>45101</v>
      </c>
      <c r="W214" s="18">
        <v>45104</v>
      </c>
      <c r="X214">
        <v>3</v>
      </c>
      <c r="Y214" t="s">
        <v>27</v>
      </c>
    </row>
    <row r="215" spans="1:25" x14ac:dyDescent="0.3">
      <c r="A215" s="18">
        <v>45721</v>
      </c>
      <c r="B215" t="s">
        <v>69</v>
      </c>
      <c r="C215" t="s">
        <v>39</v>
      </c>
      <c r="D215">
        <v>5</v>
      </c>
      <c r="E215">
        <v>323.27999999999997</v>
      </c>
      <c r="F215">
        <v>210.13199999999998</v>
      </c>
      <c r="G215" t="s">
        <v>55</v>
      </c>
      <c r="H215" t="s">
        <v>31</v>
      </c>
      <c r="I215">
        <v>0.1</v>
      </c>
      <c r="J215" t="s">
        <v>46</v>
      </c>
      <c r="K215">
        <v>1616.3999999999999</v>
      </c>
      <c r="L215">
        <v>1454.76</v>
      </c>
      <c r="M215">
        <v>1050.6599999999999</v>
      </c>
      <c r="N215">
        <v>404.10000000000014</v>
      </c>
      <c r="O215">
        <v>161.63999999999987</v>
      </c>
      <c r="P215" t="s">
        <v>33</v>
      </c>
      <c r="Q215" t="s">
        <v>34</v>
      </c>
      <c r="R215">
        <v>0</v>
      </c>
      <c r="S215" t="s">
        <v>70</v>
      </c>
      <c r="T215" t="s">
        <v>71</v>
      </c>
      <c r="U215">
        <v>41.1</v>
      </c>
      <c r="V215" s="18">
        <v>45721</v>
      </c>
      <c r="W215" s="18">
        <v>45729</v>
      </c>
      <c r="X215">
        <v>8</v>
      </c>
      <c r="Y215" t="s">
        <v>72</v>
      </c>
    </row>
    <row r="216" spans="1:25" x14ac:dyDescent="0.3">
      <c r="A216" s="18">
        <v>45392</v>
      </c>
      <c r="B216" t="s">
        <v>38</v>
      </c>
      <c r="C216" t="s">
        <v>39</v>
      </c>
      <c r="D216">
        <v>15</v>
      </c>
      <c r="E216">
        <v>523.29</v>
      </c>
      <c r="F216">
        <v>340.13849999999996</v>
      </c>
      <c r="G216" t="s">
        <v>20</v>
      </c>
      <c r="H216" t="s">
        <v>21</v>
      </c>
      <c r="I216">
        <v>0.15</v>
      </c>
      <c r="J216" t="s">
        <v>22</v>
      </c>
      <c r="K216">
        <v>7849.3499999999995</v>
      </c>
      <c r="L216">
        <v>6671.9474999999993</v>
      </c>
      <c r="M216">
        <v>5102.0774999999994</v>
      </c>
      <c r="N216">
        <v>1569.87</v>
      </c>
      <c r="O216">
        <v>1177.4025000000001</v>
      </c>
      <c r="P216" t="s">
        <v>60</v>
      </c>
      <c r="Q216" t="s">
        <v>2930</v>
      </c>
      <c r="R216">
        <v>0</v>
      </c>
      <c r="S216" t="s">
        <v>73</v>
      </c>
      <c r="T216" t="s">
        <v>74</v>
      </c>
      <c r="U216">
        <v>12.14</v>
      </c>
      <c r="V216" s="18">
        <v>45392</v>
      </c>
      <c r="W216" s="18">
        <v>45399</v>
      </c>
      <c r="X216">
        <v>7</v>
      </c>
      <c r="Y216" t="s">
        <v>43</v>
      </c>
    </row>
    <row r="217" spans="1:25" x14ac:dyDescent="0.3">
      <c r="A217" s="18">
        <v>45634</v>
      </c>
      <c r="B217" t="s">
        <v>38</v>
      </c>
      <c r="C217" t="s">
        <v>39</v>
      </c>
      <c r="D217">
        <v>15</v>
      </c>
      <c r="E217">
        <v>220.3</v>
      </c>
      <c r="F217">
        <v>143.19500000000002</v>
      </c>
      <c r="G217" t="s">
        <v>20</v>
      </c>
      <c r="H217" t="s">
        <v>31</v>
      </c>
      <c r="I217">
        <v>0.15</v>
      </c>
      <c r="J217" t="s">
        <v>56</v>
      </c>
      <c r="K217">
        <v>3304.5</v>
      </c>
      <c r="L217">
        <v>2808.8249999999998</v>
      </c>
      <c r="M217">
        <v>2147.9250000000002</v>
      </c>
      <c r="N217">
        <v>660.89999999999964</v>
      </c>
      <c r="O217">
        <v>495.67500000000018</v>
      </c>
      <c r="P217" t="s">
        <v>60</v>
      </c>
      <c r="Q217" t="s">
        <v>2930</v>
      </c>
      <c r="R217">
        <v>0</v>
      </c>
      <c r="S217" t="s">
        <v>82</v>
      </c>
      <c r="T217" t="s">
        <v>83</v>
      </c>
      <c r="U217">
        <v>39.659999999999997</v>
      </c>
      <c r="V217" s="18">
        <v>45634</v>
      </c>
      <c r="W217" s="18">
        <v>45641</v>
      </c>
      <c r="X217">
        <v>7</v>
      </c>
      <c r="Y217" t="s">
        <v>43</v>
      </c>
    </row>
    <row r="218" spans="1:25" x14ac:dyDescent="0.3">
      <c r="A218" s="18">
        <v>45440</v>
      </c>
      <c r="B218" t="s">
        <v>44</v>
      </c>
      <c r="C218" t="s">
        <v>39</v>
      </c>
      <c r="D218">
        <v>11</v>
      </c>
      <c r="E218">
        <v>573.14</v>
      </c>
      <c r="F218">
        <v>372.541</v>
      </c>
      <c r="G218" t="s">
        <v>55</v>
      </c>
      <c r="H218" t="s">
        <v>31</v>
      </c>
      <c r="I218">
        <v>0.05</v>
      </c>
      <c r="J218" t="s">
        <v>56</v>
      </c>
      <c r="K218">
        <v>6304.54</v>
      </c>
      <c r="L218">
        <v>5989.3130000000001</v>
      </c>
      <c r="M218">
        <v>4097.951</v>
      </c>
      <c r="N218">
        <v>1891.3620000000001</v>
      </c>
      <c r="O218">
        <v>315.22699999999986</v>
      </c>
      <c r="P218" t="s">
        <v>63</v>
      </c>
      <c r="Q218" t="s">
        <v>34</v>
      </c>
      <c r="R218">
        <v>0</v>
      </c>
      <c r="S218" t="s">
        <v>88</v>
      </c>
      <c r="T218" t="s">
        <v>89</v>
      </c>
      <c r="U218">
        <v>34.71</v>
      </c>
      <c r="V218" s="18">
        <v>45440</v>
      </c>
      <c r="W218" s="18">
        <v>45444</v>
      </c>
      <c r="X218">
        <v>4</v>
      </c>
      <c r="Y218" t="s">
        <v>49</v>
      </c>
    </row>
    <row r="219" spans="1:25" x14ac:dyDescent="0.3">
      <c r="A219" s="18">
        <v>45099</v>
      </c>
      <c r="B219" t="s">
        <v>69</v>
      </c>
      <c r="C219" t="s">
        <v>39</v>
      </c>
      <c r="D219">
        <v>14</v>
      </c>
      <c r="E219">
        <v>30.83</v>
      </c>
      <c r="F219">
        <v>20.0395</v>
      </c>
      <c r="G219" t="s">
        <v>20</v>
      </c>
      <c r="H219" t="s">
        <v>31</v>
      </c>
      <c r="I219">
        <v>0</v>
      </c>
      <c r="J219" t="s">
        <v>51</v>
      </c>
      <c r="K219">
        <v>431.62</v>
      </c>
      <c r="L219">
        <v>431.62</v>
      </c>
      <c r="M219">
        <v>280.553</v>
      </c>
      <c r="N219">
        <v>151.06700000000001</v>
      </c>
      <c r="O219">
        <v>0</v>
      </c>
      <c r="P219" t="s">
        <v>23</v>
      </c>
      <c r="Q219" t="s">
        <v>40</v>
      </c>
      <c r="R219">
        <v>1</v>
      </c>
      <c r="S219" t="s">
        <v>92</v>
      </c>
      <c r="T219" t="s">
        <v>93</v>
      </c>
      <c r="U219">
        <v>7.1</v>
      </c>
      <c r="V219" s="18">
        <v>45099</v>
      </c>
      <c r="W219" s="18">
        <v>45109</v>
      </c>
      <c r="X219">
        <v>10</v>
      </c>
      <c r="Y219" t="s">
        <v>72</v>
      </c>
    </row>
    <row r="220" spans="1:25" x14ac:dyDescent="0.3">
      <c r="A220" s="18">
        <v>45435</v>
      </c>
      <c r="B220" t="s">
        <v>38</v>
      </c>
      <c r="C220" t="s">
        <v>39</v>
      </c>
      <c r="D220">
        <v>5</v>
      </c>
      <c r="E220">
        <v>288.01</v>
      </c>
      <c r="F220">
        <v>187.20650000000001</v>
      </c>
      <c r="G220" t="s">
        <v>30</v>
      </c>
      <c r="H220" t="s">
        <v>21</v>
      </c>
      <c r="I220">
        <v>0</v>
      </c>
      <c r="J220" t="s">
        <v>22</v>
      </c>
      <c r="K220">
        <v>1440.05</v>
      </c>
      <c r="L220">
        <v>1440.05</v>
      </c>
      <c r="M220">
        <v>936.03250000000003</v>
      </c>
      <c r="N220">
        <v>504.01749999999993</v>
      </c>
      <c r="O220">
        <v>0</v>
      </c>
      <c r="P220" t="s">
        <v>57</v>
      </c>
      <c r="Q220" t="s">
        <v>24</v>
      </c>
      <c r="R220">
        <v>0</v>
      </c>
      <c r="S220" t="s">
        <v>102</v>
      </c>
      <c r="T220" t="s">
        <v>103</v>
      </c>
      <c r="U220">
        <v>46.69</v>
      </c>
      <c r="V220" s="18">
        <v>45435</v>
      </c>
      <c r="W220" s="18">
        <v>45442</v>
      </c>
      <c r="X220">
        <v>7</v>
      </c>
      <c r="Y220" t="s">
        <v>43</v>
      </c>
    </row>
    <row r="221" spans="1:25" x14ac:dyDescent="0.3">
      <c r="A221" s="18">
        <v>45725</v>
      </c>
      <c r="B221" t="s">
        <v>28</v>
      </c>
      <c r="C221" t="s">
        <v>39</v>
      </c>
      <c r="D221">
        <v>6</v>
      </c>
      <c r="E221">
        <v>64.98</v>
      </c>
      <c r="F221">
        <v>42.237000000000002</v>
      </c>
      <c r="G221" t="s">
        <v>50</v>
      </c>
      <c r="H221" t="s">
        <v>31</v>
      </c>
      <c r="I221">
        <v>0</v>
      </c>
      <c r="J221" t="s">
        <v>51</v>
      </c>
      <c r="K221">
        <v>389.88</v>
      </c>
      <c r="L221">
        <v>389.88</v>
      </c>
      <c r="M221">
        <v>253.42200000000003</v>
      </c>
      <c r="N221">
        <v>136.45799999999997</v>
      </c>
      <c r="O221">
        <v>0</v>
      </c>
      <c r="P221" t="s">
        <v>60</v>
      </c>
      <c r="Q221" t="s">
        <v>40</v>
      </c>
      <c r="R221">
        <v>0</v>
      </c>
      <c r="S221" t="s">
        <v>118</v>
      </c>
      <c r="T221" t="s">
        <v>119</v>
      </c>
      <c r="U221">
        <v>21.25</v>
      </c>
      <c r="V221" s="18">
        <v>45725</v>
      </c>
      <c r="W221" s="18">
        <v>45731</v>
      </c>
      <c r="X221">
        <v>6</v>
      </c>
      <c r="Y221" t="s">
        <v>37</v>
      </c>
    </row>
    <row r="222" spans="1:25" x14ac:dyDescent="0.3">
      <c r="A222" s="18">
        <v>45021</v>
      </c>
      <c r="B222" t="s">
        <v>44</v>
      </c>
      <c r="C222" t="s">
        <v>39</v>
      </c>
      <c r="D222">
        <v>17</v>
      </c>
      <c r="E222">
        <v>476.49</v>
      </c>
      <c r="F222">
        <v>309.71850000000001</v>
      </c>
      <c r="G222" t="s">
        <v>55</v>
      </c>
      <c r="H222" t="s">
        <v>31</v>
      </c>
      <c r="I222">
        <v>0</v>
      </c>
      <c r="J222" t="s">
        <v>32</v>
      </c>
      <c r="K222">
        <v>8100.33</v>
      </c>
      <c r="L222">
        <v>8100.33</v>
      </c>
      <c r="M222">
        <v>5265.2145</v>
      </c>
      <c r="N222">
        <v>2835.1154999999999</v>
      </c>
      <c r="O222">
        <v>0</v>
      </c>
      <c r="P222" t="s">
        <v>33</v>
      </c>
      <c r="Q222" t="s">
        <v>2930</v>
      </c>
      <c r="R222">
        <v>0</v>
      </c>
      <c r="S222" t="s">
        <v>120</v>
      </c>
      <c r="T222" t="s">
        <v>121</v>
      </c>
      <c r="U222">
        <v>17.91</v>
      </c>
      <c r="V222" s="18">
        <v>45021</v>
      </c>
      <c r="W222" s="18">
        <v>45027</v>
      </c>
      <c r="X222">
        <v>6</v>
      </c>
      <c r="Y222" t="s">
        <v>49</v>
      </c>
    </row>
    <row r="223" spans="1:25" x14ac:dyDescent="0.3">
      <c r="A223" s="18">
        <v>45365</v>
      </c>
      <c r="B223" t="s">
        <v>38</v>
      </c>
      <c r="C223" t="s">
        <v>39</v>
      </c>
      <c r="D223">
        <v>5</v>
      </c>
      <c r="E223">
        <v>165.15</v>
      </c>
      <c r="F223">
        <v>107.34750000000001</v>
      </c>
      <c r="G223" t="s">
        <v>30</v>
      </c>
      <c r="H223" t="s">
        <v>31</v>
      </c>
      <c r="I223">
        <v>0.1</v>
      </c>
      <c r="J223" t="s">
        <v>22</v>
      </c>
      <c r="K223">
        <v>825.75</v>
      </c>
      <c r="L223">
        <v>743.17500000000007</v>
      </c>
      <c r="M223">
        <v>536.73750000000007</v>
      </c>
      <c r="N223">
        <v>206.4375</v>
      </c>
      <c r="O223">
        <v>82.574999999999932</v>
      </c>
      <c r="P223" t="s">
        <v>33</v>
      </c>
      <c r="Q223" t="s">
        <v>2930</v>
      </c>
      <c r="R223">
        <v>0</v>
      </c>
      <c r="S223" t="s">
        <v>151</v>
      </c>
      <c r="T223" t="s">
        <v>152</v>
      </c>
      <c r="U223">
        <v>20.57</v>
      </c>
      <c r="V223" s="18">
        <v>45365</v>
      </c>
      <c r="W223" s="18">
        <v>45367</v>
      </c>
      <c r="X223">
        <v>2</v>
      </c>
      <c r="Y223" t="s">
        <v>43</v>
      </c>
    </row>
    <row r="224" spans="1:25" x14ac:dyDescent="0.3">
      <c r="A224" s="18">
        <v>45346</v>
      </c>
      <c r="B224" t="s">
        <v>44</v>
      </c>
      <c r="C224" t="s">
        <v>39</v>
      </c>
      <c r="D224">
        <v>16</v>
      </c>
      <c r="E224">
        <v>47.25</v>
      </c>
      <c r="F224">
        <v>30.712500000000002</v>
      </c>
      <c r="G224" t="s">
        <v>55</v>
      </c>
      <c r="H224" t="s">
        <v>31</v>
      </c>
      <c r="I224">
        <v>0.15</v>
      </c>
      <c r="J224" t="s">
        <v>66</v>
      </c>
      <c r="K224">
        <v>756</v>
      </c>
      <c r="L224">
        <v>642.6</v>
      </c>
      <c r="M224">
        <v>491.40000000000003</v>
      </c>
      <c r="N224">
        <v>151.19999999999999</v>
      </c>
      <c r="O224">
        <v>113.39999999999998</v>
      </c>
      <c r="P224" t="s">
        <v>60</v>
      </c>
      <c r="Q224" t="s">
        <v>24</v>
      </c>
      <c r="R224">
        <v>0</v>
      </c>
      <c r="S224" t="s">
        <v>181</v>
      </c>
      <c r="T224" t="s">
        <v>182</v>
      </c>
      <c r="U224">
        <v>29.5</v>
      </c>
      <c r="V224" s="18">
        <v>45346</v>
      </c>
      <c r="W224" s="18">
        <v>45349</v>
      </c>
      <c r="X224">
        <v>3</v>
      </c>
      <c r="Y224" t="s">
        <v>49</v>
      </c>
    </row>
    <row r="225" spans="1:25" x14ac:dyDescent="0.3">
      <c r="A225" s="18">
        <v>45225</v>
      </c>
      <c r="B225" t="s">
        <v>28</v>
      </c>
      <c r="C225" t="s">
        <v>39</v>
      </c>
      <c r="D225">
        <v>13</v>
      </c>
      <c r="E225">
        <v>484.45</v>
      </c>
      <c r="F225">
        <v>314.89249999999998</v>
      </c>
      <c r="G225" t="s">
        <v>20</v>
      </c>
      <c r="H225" t="s">
        <v>21</v>
      </c>
      <c r="I225">
        <v>0.05</v>
      </c>
      <c r="J225" t="s">
        <v>51</v>
      </c>
      <c r="K225">
        <v>6297.8499999999995</v>
      </c>
      <c r="L225">
        <v>5982.9574999999995</v>
      </c>
      <c r="M225">
        <v>4093.6025</v>
      </c>
      <c r="N225">
        <v>1889.3549999999996</v>
      </c>
      <c r="O225">
        <v>314.89249999999993</v>
      </c>
      <c r="P225" t="s">
        <v>33</v>
      </c>
      <c r="Q225" t="s">
        <v>40</v>
      </c>
      <c r="R225">
        <v>1</v>
      </c>
      <c r="S225" t="s">
        <v>199</v>
      </c>
      <c r="T225" t="s">
        <v>200</v>
      </c>
      <c r="U225">
        <v>6.57</v>
      </c>
      <c r="V225" s="18">
        <v>45225</v>
      </c>
      <c r="W225" s="18">
        <v>45235</v>
      </c>
      <c r="X225">
        <v>10</v>
      </c>
      <c r="Y225" t="s">
        <v>37</v>
      </c>
    </row>
    <row r="226" spans="1:25" x14ac:dyDescent="0.3">
      <c r="A226" s="18">
        <v>45134</v>
      </c>
      <c r="B226" t="s">
        <v>44</v>
      </c>
      <c r="C226" t="s">
        <v>39</v>
      </c>
      <c r="D226">
        <v>10</v>
      </c>
      <c r="E226">
        <v>553.91</v>
      </c>
      <c r="F226">
        <v>360.04149999999998</v>
      </c>
      <c r="G226" t="s">
        <v>55</v>
      </c>
      <c r="H226" t="s">
        <v>21</v>
      </c>
      <c r="I226">
        <v>0.1</v>
      </c>
      <c r="J226" t="s">
        <v>22</v>
      </c>
      <c r="K226">
        <v>5539.0999999999995</v>
      </c>
      <c r="L226">
        <v>4985.1899999999996</v>
      </c>
      <c r="M226">
        <v>3600.415</v>
      </c>
      <c r="N226">
        <v>1384.7749999999996</v>
      </c>
      <c r="O226">
        <v>553.90999999999985</v>
      </c>
      <c r="P226" t="s">
        <v>23</v>
      </c>
      <c r="Q226" t="s">
        <v>2930</v>
      </c>
      <c r="R226">
        <v>0</v>
      </c>
      <c r="S226" t="s">
        <v>205</v>
      </c>
      <c r="T226" t="s">
        <v>206</v>
      </c>
      <c r="U226">
        <v>31.3</v>
      </c>
      <c r="V226" s="18">
        <v>45134</v>
      </c>
      <c r="W226" s="18">
        <v>45138</v>
      </c>
      <c r="X226">
        <v>4</v>
      </c>
      <c r="Y226" t="s">
        <v>49</v>
      </c>
    </row>
    <row r="227" spans="1:25" x14ac:dyDescent="0.3">
      <c r="A227" s="18">
        <v>44931</v>
      </c>
      <c r="B227" t="s">
        <v>18</v>
      </c>
      <c r="C227" t="s">
        <v>39</v>
      </c>
      <c r="D227">
        <v>12</v>
      </c>
      <c r="E227">
        <v>582.52</v>
      </c>
      <c r="F227">
        <v>378.63799999999998</v>
      </c>
      <c r="G227" t="s">
        <v>30</v>
      </c>
      <c r="H227" t="s">
        <v>21</v>
      </c>
      <c r="I227">
        <v>0</v>
      </c>
      <c r="J227" t="s">
        <v>66</v>
      </c>
      <c r="K227">
        <v>6990.24</v>
      </c>
      <c r="L227">
        <v>6990.24</v>
      </c>
      <c r="M227">
        <v>4543.6559999999999</v>
      </c>
      <c r="N227">
        <v>2446.5839999999998</v>
      </c>
      <c r="O227">
        <v>0</v>
      </c>
      <c r="P227" t="s">
        <v>57</v>
      </c>
      <c r="Q227" t="s">
        <v>24</v>
      </c>
      <c r="R227">
        <v>0</v>
      </c>
      <c r="S227" t="s">
        <v>221</v>
      </c>
      <c r="T227" t="s">
        <v>222</v>
      </c>
      <c r="U227">
        <v>41.16</v>
      </c>
      <c r="V227" s="18">
        <v>44931</v>
      </c>
      <c r="W227" s="18">
        <v>44937</v>
      </c>
      <c r="X227">
        <v>6</v>
      </c>
      <c r="Y227" t="s">
        <v>27</v>
      </c>
    </row>
    <row r="228" spans="1:25" x14ac:dyDescent="0.3">
      <c r="A228" s="18">
        <v>45717</v>
      </c>
      <c r="B228" t="s">
        <v>38</v>
      </c>
      <c r="C228" t="s">
        <v>39</v>
      </c>
      <c r="D228">
        <v>8</v>
      </c>
      <c r="E228">
        <v>179.9</v>
      </c>
      <c r="F228">
        <v>116.935</v>
      </c>
      <c r="G228" t="s">
        <v>50</v>
      </c>
      <c r="H228" t="s">
        <v>31</v>
      </c>
      <c r="I228">
        <v>0.05</v>
      </c>
      <c r="J228" t="s">
        <v>51</v>
      </c>
      <c r="K228">
        <v>1439.2</v>
      </c>
      <c r="L228">
        <v>1367.24</v>
      </c>
      <c r="M228">
        <v>935.48</v>
      </c>
      <c r="N228">
        <v>431.76</v>
      </c>
      <c r="O228">
        <v>71.960000000000036</v>
      </c>
      <c r="P228" t="s">
        <v>23</v>
      </c>
      <c r="Q228" t="s">
        <v>34</v>
      </c>
      <c r="R228">
        <v>0</v>
      </c>
      <c r="S228" t="s">
        <v>237</v>
      </c>
      <c r="T228" t="s">
        <v>238</v>
      </c>
      <c r="U228">
        <v>14.8</v>
      </c>
      <c r="V228" s="18">
        <v>45717</v>
      </c>
      <c r="W228" s="18">
        <v>45721</v>
      </c>
      <c r="X228">
        <v>4</v>
      </c>
      <c r="Y228" t="s">
        <v>43</v>
      </c>
    </row>
    <row r="229" spans="1:25" x14ac:dyDescent="0.3">
      <c r="A229" s="18">
        <v>45760</v>
      </c>
      <c r="B229" t="s">
        <v>18</v>
      </c>
      <c r="C229" t="s">
        <v>39</v>
      </c>
      <c r="D229">
        <v>10</v>
      </c>
      <c r="E229">
        <v>462.99</v>
      </c>
      <c r="F229">
        <v>300.94350000000003</v>
      </c>
      <c r="G229" t="s">
        <v>50</v>
      </c>
      <c r="H229" t="s">
        <v>21</v>
      </c>
      <c r="I229">
        <v>0</v>
      </c>
      <c r="J229" t="s">
        <v>66</v>
      </c>
      <c r="K229">
        <v>4629.8999999999996</v>
      </c>
      <c r="L229">
        <v>4629.8999999999996</v>
      </c>
      <c r="M229">
        <v>3009.4350000000004</v>
      </c>
      <c r="N229">
        <v>1620.4649999999992</v>
      </c>
      <c r="O229">
        <v>0</v>
      </c>
      <c r="P229" t="s">
        <v>57</v>
      </c>
      <c r="Q229" t="s">
        <v>40</v>
      </c>
      <c r="R229">
        <v>0</v>
      </c>
      <c r="S229" t="s">
        <v>241</v>
      </c>
      <c r="T229" t="s">
        <v>242</v>
      </c>
      <c r="U229">
        <v>5.01</v>
      </c>
      <c r="V229" s="18">
        <v>45760</v>
      </c>
      <c r="W229" s="18">
        <v>45762</v>
      </c>
      <c r="X229">
        <v>2</v>
      </c>
      <c r="Y229" t="s">
        <v>27</v>
      </c>
    </row>
    <row r="230" spans="1:25" x14ac:dyDescent="0.3">
      <c r="A230" s="18">
        <v>45480</v>
      </c>
      <c r="B230" t="s">
        <v>38</v>
      </c>
      <c r="C230" t="s">
        <v>39</v>
      </c>
      <c r="D230">
        <v>3</v>
      </c>
      <c r="E230">
        <v>566.20000000000005</v>
      </c>
      <c r="F230">
        <v>368.03000000000003</v>
      </c>
      <c r="G230" t="s">
        <v>55</v>
      </c>
      <c r="H230" t="s">
        <v>31</v>
      </c>
      <c r="I230">
        <v>0</v>
      </c>
      <c r="J230" t="s">
        <v>66</v>
      </c>
      <c r="K230">
        <v>1698.6000000000001</v>
      </c>
      <c r="L230">
        <v>1698.6000000000001</v>
      </c>
      <c r="M230">
        <v>1104.0900000000001</v>
      </c>
      <c r="N230">
        <v>594.51</v>
      </c>
      <c r="O230">
        <v>0</v>
      </c>
      <c r="P230" t="s">
        <v>33</v>
      </c>
      <c r="Q230" t="s">
        <v>24</v>
      </c>
      <c r="R230">
        <v>1</v>
      </c>
      <c r="S230" t="s">
        <v>261</v>
      </c>
      <c r="T230" t="s">
        <v>262</v>
      </c>
      <c r="U230">
        <v>28.97</v>
      </c>
      <c r="V230" s="18">
        <v>45480</v>
      </c>
      <c r="W230" s="18">
        <v>45490</v>
      </c>
      <c r="X230">
        <v>10</v>
      </c>
      <c r="Y230" t="s">
        <v>43</v>
      </c>
    </row>
    <row r="231" spans="1:25" x14ac:dyDescent="0.3">
      <c r="A231" s="18">
        <v>45316</v>
      </c>
      <c r="B231" t="s">
        <v>18</v>
      </c>
      <c r="C231" t="s">
        <v>39</v>
      </c>
      <c r="D231">
        <v>5</v>
      </c>
      <c r="E231">
        <v>215.6</v>
      </c>
      <c r="F231">
        <v>140.14000000000001</v>
      </c>
      <c r="G231" t="s">
        <v>50</v>
      </c>
      <c r="H231" t="s">
        <v>21</v>
      </c>
      <c r="I231">
        <v>0</v>
      </c>
      <c r="J231" t="s">
        <v>46</v>
      </c>
      <c r="K231">
        <v>1078</v>
      </c>
      <c r="L231">
        <v>1078</v>
      </c>
      <c r="M231">
        <v>700.7</v>
      </c>
      <c r="N231">
        <v>377.29999999999995</v>
      </c>
      <c r="O231">
        <v>0</v>
      </c>
      <c r="P231" t="s">
        <v>23</v>
      </c>
      <c r="Q231" t="s">
        <v>40</v>
      </c>
      <c r="R231">
        <v>0</v>
      </c>
      <c r="S231" t="s">
        <v>283</v>
      </c>
      <c r="T231" t="s">
        <v>284</v>
      </c>
      <c r="U231">
        <v>28.36</v>
      </c>
      <c r="V231" s="18">
        <v>45316</v>
      </c>
      <c r="W231" s="18">
        <v>45326</v>
      </c>
      <c r="X231">
        <v>10</v>
      </c>
      <c r="Y231" t="s">
        <v>27</v>
      </c>
    </row>
    <row r="232" spans="1:25" x14ac:dyDescent="0.3">
      <c r="A232" s="18">
        <v>45261</v>
      </c>
      <c r="B232" t="s">
        <v>28</v>
      </c>
      <c r="C232" t="s">
        <v>39</v>
      </c>
      <c r="D232">
        <v>5</v>
      </c>
      <c r="E232">
        <v>396.93</v>
      </c>
      <c r="F232">
        <v>258.00450000000001</v>
      </c>
      <c r="G232" t="s">
        <v>20</v>
      </c>
      <c r="H232" t="s">
        <v>21</v>
      </c>
      <c r="I232">
        <v>0</v>
      </c>
      <c r="J232" t="s">
        <v>56</v>
      </c>
      <c r="K232">
        <v>1984.65</v>
      </c>
      <c r="L232">
        <v>1984.65</v>
      </c>
      <c r="M232">
        <v>1290.0225</v>
      </c>
      <c r="N232">
        <v>694.62750000000005</v>
      </c>
      <c r="O232">
        <v>0</v>
      </c>
      <c r="P232" t="s">
        <v>57</v>
      </c>
      <c r="Q232" t="s">
        <v>24</v>
      </c>
      <c r="R232">
        <v>0</v>
      </c>
      <c r="S232" t="s">
        <v>291</v>
      </c>
      <c r="T232" t="s">
        <v>292</v>
      </c>
      <c r="U232">
        <v>48.63</v>
      </c>
      <c r="V232" s="18">
        <v>45261</v>
      </c>
      <c r="W232" s="18">
        <v>45268</v>
      </c>
      <c r="X232">
        <v>7</v>
      </c>
      <c r="Y232" t="s">
        <v>37</v>
      </c>
    </row>
    <row r="233" spans="1:25" x14ac:dyDescent="0.3">
      <c r="A233" s="18">
        <v>45793</v>
      </c>
      <c r="B233" t="s">
        <v>38</v>
      </c>
      <c r="C233" t="s">
        <v>39</v>
      </c>
      <c r="D233">
        <v>11</v>
      </c>
      <c r="E233">
        <v>465.24</v>
      </c>
      <c r="F233">
        <v>302.40600000000001</v>
      </c>
      <c r="G233" t="s">
        <v>30</v>
      </c>
      <c r="H233" t="s">
        <v>21</v>
      </c>
      <c r="I233">
        <v>0</v>
      </c>
      <c r="J233" t="s">
        <v>51</v>
      </c>
      <c r="K233">
        <v>5117.6400000000003</v>
      </c>
      <c r="L233">
        <v>5117.6400000000003</v>
      </c>
      <c r="M233">
        <v>3326.4659999999999</v>
      </c>
      <c r="N233">
        <v>1791.1740000000004</v>
      </c>
      <c r="O233">
        <v>0</v>
      </c>
      <c r="P233" t="s">
        <v>60</v>
      </c>
      <c r="Q233" t="s">
        <v>2930</v>
      </c>
      <c r="R233">
        <v>1</v>
      </c>
      <c r="S233" t="s">
        <v>315</v>
      </c>
      <c r="T233" t="s">
        <v>316</v>
      </c>
      <c r="U233">
        <v>17.59</v>
      </c>
      <c r="V233" s="18">
        <v>45793</v>
      </c>
      <c r="W233" s="18">
        <v>45800</v>
      </c>
      <c r="X233">
        <v>7</v>
      </c>
      <c r="Y233" t="s">
        <v>43</v>
      </c>
    </row>
    <row r="234" spans="1:25" x14ac:dyDescent="0.3">
      <c r="A234" s="18">
        <v>45121</v>
      </c>
      <c r="B234" t="s">
        <v>44</v>
      </c>
      <c r="C234" t="s">
        <v>39</v>
      </c>
      <c r="D234">
        <v>12</v>
      </c>
      <c r="E234">
        <v>244.8</v>
      </c>
      <c r="F234">
        <v>159.12</v>
      </c>
      <c r="G234" t="s">
        <v>20</v>
      </c>
      <c r="H234" t="s">
        <v>21</v>
      </c>
      <c r="I234">
        <v>0.05</v>
      </c>
      <c r="J234" t="s">
        <v>46</v>
      </c>
      <c r="K234">
        <v>2937.6000000000004</v>
      </c>
      <c r="L234">
        <v>2790.7200000000003</v>
      </c>
      <c r="M234">
        <v>1909.44</v>
      </c>
      <c r="N234">
        <v>881.2800000000002</v>
      </c>
      <c r="O234">
        <v>146.88000000000011</v>
      </c>
      <c r="P234" t="s">
        <v>23</v>
      </c>
      <c r="Q234" t="s">
        <v>24</v>
      </c>
      <c r="R234">
        <v>0</v>
      </c>
      <c r="S234" t="s">
        <v>325</v>
      </c>
      <c r="T234" t="s">
        <v>326</v>
      </c>
      <c r="U234">
        <v>44.75</v>
      </c>
      <c r="V234" s="18">
        <v>45121</v>
      </c>
      <c r="W234" s="18">
        <v>45130</v>
      </c>
      <c r="X234">
        <v>9</v>
      </c>
      <c r="Y234" t="s">
        <v>49</v>
      </c>
    </row>
    <row r="235" spans="1:25" x14ac:dyDescent="0.3">
      <c r="A235" s="18">
        <v>45147</v>
      </c>
      <c r="B235" t="s">
        <v>44</v>
      </c>
      <c r="C235" t="s">
        <v>39</v>
      </c>
      <c r="D235">
        <v>13</v>
      </c>
      <c r="E235">
        <v>280.63</v>
      </c>
      <c r="F235">
        <v>182.40950000000001</v>
      </c>
      <c r="G235" t="s">
        <v>20</v>
      </c>
      <c r="H235" t="s">
        <v>21</v>
      </c>
      <c r="I235">
        <v>0.15</v>
      </c>
      <c r="J235" t="s">
        <v>32</v>
      </c>
      <c r="K235">
        <v>3648.19</v>
      </c>
      <c r="L235">
        <v>3100.9614999999999</v>
      </c>
      <c r="M235">
        <v>2371.3235</v>
      </c>
      <c r="N235">
        <v>729.63799999999992</v>
      </c>
      <c r="O235">
        <v>547.22850000000017</v>
      </c>
      <c r="P235" t="s">
        <v>57</v>
      </c>
      <c r="Q235" t="s">
        <v>34</v>
      </c>
      <c r="R235">
        <v>0</v>
      </c>
      <c r="S235" t="s">
        <v>335</v>
      </c>
      <c r="T235" t="s">
        <v>336</v>
      </c>
      <c r="U235">
        <v>10.14</v>
      </c>
      <c r="V235" s="18">
        <v>45147</v>
      </c>
      <c r="W235" s="18">
        <v>45152</v>
      </c>
      <c r="X235">
        <v>5</v>
      </c>
      <c r="Y235" t="s">
        <v>49</v>
      </c>
    </row>
    <row r="236" spans="1:25" x14ac:dyDescent="0.3">
      <c r="A236" s="18">
        <v>45281</v>
      </c>
      <c r="B236" t="s">
        <v>38</v>
      </c>
      <c r="C236" t="s">
        <v>39</v>
      </c>
      <c r="D236">
        <v>7</v>
      </c>
      <c r="E236">
        <v>284.7</v>
      </c>
      <c r="F236">
        <v>185.05500000000001</v>
      </c>
      <c r="G236" t="s">
        <v>55</v>
      </c>
      <c r="H236" t="s">
        <v>21</v>
      </c>
      <c r="I236">
        <v>0.05</v>
      </c>
      <c r="J236" t="s">
        <v>66</v>
      </c>
      <c r="K236">
        <v>1992.8999999999999</v>
      </c>
      <c r="L236">
        <v>1893.2549999999999</v>
      </c>
      <c r="M236">
        <v>1295.385</v>
      </c>
      <c r="N236">
        <v>597.86999999999989</v>
      </c>
      <c r="O236">
        <v>99.644999999999982</v>
      </c>
      <c r="P236" t="s">
        <v>33</v>
      </c>
      <c r="Q236" t="s">
        <v>2930</v>
      </c>
      <c r="R236">
        <v>0</v>
      </c>
      <c r="S236" t="s">
        <v>388</v>
      </c>
      <c r="T236" t="s">
        <v>389</v>
      </c>
      <c r="U236">
        <v>5.36</v>
      </c>
      <c r="V236" s="18">
        <v>45281</v>
      </c>
      <c r="W236" s="18">
        <v>45290</v>
      </c>
      <c r="X236">
        <v>9</v>
      </c>
      <c r="Y236" t="s">
        <v>43</v>
      </c>
    </row>
    <row r="237" spans="1:25" x14ac:dyDescent="0.3">
      <c r="A237" s="18">
        <v>45700</v>
      </c>
      <c r="B237" t="s">
        <v>69</v>
      </c>
      <c r="C237" t="s">
        <v>39</v>
      </c>
      <c r="D237">
        <v>13</v>
      </c>
      <c r="E237">
        <v>104.8</v>
      </c>
      <c r="F237">
        <v>68.12</v>
      </c>
      <c r="G237" t="s">
        <v>20</v>
      </c>
      <c r="H237" t="s">
        <v>31</v>
      </c>
      <c r="I237">
        <v>0.05</v>
      </c>
      <c r="J237" t="s">
        <v>56</v>
      </c>
      <c r="K237">
        <v>1362.3999999999999</v>
      </c>
      <c r="L237">
        <v>1294.2799999999997</v>
      </c>
      <c r="M237">
        <v>885.56000000000006</v>
      </c>
      <c r="N237">
        <v>408.71999999999969</v>
      </c>
      <c r="O237">
        <v>68.120000000000118</v>
      </c>
      <c r="P237" t="s">
        <v>57</v>
      </c>
      <c r="Q237" t="s">
        <v>40</v>
      </c>
      <c r="R237">
        <v>0</v>
      </c>
      <c r="S237" t="s">
        <v>394</v>
      </c>
      <c r="T237" t="s">
        <v>395</v>
      </c>
      <c r="U237">
        <v>7.79</v>
      </c>
      <c r="V237" s="18">
        <v>45700</v>
      </c>
      <c r="W237" s="18">
        <v>45707</v>
      </c>
      <c r="X237">
        <v>7</v>
      </c>
      <c r="Y237" t="s">
        <v>72</v>
      </c>
    </row>
    <row r="238" spans="1:25" x14ac:dyDescent="0.3">
      <c r="A238" s="18">
        <v>45521</v>
      </c>
      <c r="B238" t="s">
        <v>18</v>
      </c>
      <c r="C238" t="s">
        <v>39</v>
      </c>
      <c r="D238">
        <v>13</v>
      </c>
      <c r="E238">
        <v>421.08</v>
      </c>
      <c r="F238">
        <v>273.702</v>
      </c>
      <c r="G238" t="s">
        <v>20</v>
      </c>
      <c r="H238" t="s">
        <v>21</v>
      </c>
      <c r="I238">
        <v>0</v>
      </c>
      <c r="J238" t="s">
        <v>66</v>
      </c>
      <c r="K238">
        <v>5474.04</v>
      </c>
      <c r="L238">
        <v>5474.04</v>
      </c>
      <c r="M238">
        <v>3558.1260000000002</v>
      </c>
      <c r="N238">
        <v>1915.9139999999998</v>
      </c>
      <c r="O238">
        <v>0</v>
      </c>
      <c r="P238" t="s">
        <v>63</v>
      </c>
      <c r="Q238" t="s">
        <v>2930</v>
      </c>
      <c r="R238">
        <v>0</v>
      </c>
      <c r="S238" t="s">
        <v>412</v>
      </c>
      <c r="T238" t="s">
        <v>413</v>
      </c>
      <c r="U238">
        <v>24.51</v>
      </c>
      <c r="V238" s="18">
        <v>45521</v>
      </c>
      <c r="W238" s="18">
        <v>45524</v>
      </c>
      <c r="X238">
        <v>3</v>
      </c>
      <c r="Y238" t="s">
        <v>27</v>
      </c>
    </row>
    <row r="239" spans="1:25" x14ac:dyDescent="0.3">
      <c r="A239" s="18">
        <v>45104</v>
      </c>
      <c r="B239" t="s">
        <v>38</v>
      </c>
      <c r="C239" t="s">
        <v>39</v>
      </c>
      <c r="D239">
        <v>15</v>
      </c>
      <c r="E239">
        <v>478.41</v>
      </c>
      <c r="F239">
        <v>310.96650000000005</v>
      </c>
      <c r="G239" t="s">
        <v>20</v>
      </c>
      <c r="H239" t="s">
        <v>31</v>
      </c>
      <c r="I239">
        <v>0.1</v>
      </c>
      <c r="J239" t="s">
        <v>51</v>
      </c>
      <c r="K239">
        <v>7176.1500000000005</v>
      </c>
      <c r="L239">
        <v>6458.5350000000008</v>
      </c>
      <c r="M239">
        <v>4664.4975000000004</v>
      </c>
      <c r="N239">
        <v>1794.0375000000004</v>
      </c>
      <c r="O239">
        <v>717.61499999999978</v>
      </c>
      <c r="P239" t="s">
        <v>60</v>
      </c>
      <c r="Q239" t="s">
        <v>24</v>
      </c>
      <c r="R239">
        <v>0</v>
      </c>
      <c r="S239" t="s">
        <v>424</v>
      </c>
      <c r="T239" t="s">
        <v>425</v>
      </c>
      <c r="U239">
        <v>35.630000000000003</v>
      </c>
      <c r="V239" s="18">
        <v>45104</v>
      </c>
      <c r="W239" s="18">
        <v>45107</v>
      </c>
      <c r="X239">
        <v>3</v>
      </c>
      <c r="Y239" t="s">
        <v>43</v>
      </c>
    </row>
    <row r="240" spans="1:25" x14ac:dyDescent="0.3">
      <c r="A240" s="18">
        <v>45256</v>
      </c>
      <c r="B240" t="s">
        <v>69</v>
      </c>
      <c r="C240" t="s">
        <v>39</v>
      </c>
      <c r="D240">
        <v>12</v>
      </c>
      <c r="E240">
        <v>107.45</v>
      </c>
      <c r="F240">
        <v>69.842500000000001</v>
      </c>
      <c r="G240" t="s">
        <v>50</v>
      </c>
      <c r="H240" t="s">
        <v>31</v>
      </c>
      <c r="I240">
        <v>0.1</v>
      </c>
      <c r="J240" t="s">
        <v>66</v>
      </c>
      <c r="K240">
        <v>1289.4000000000001</v>
      </c>
      <c r="L240">
        <v>1160.46</v>
      </c>
      <c r="M240">
        <v>838.11</v>
      </c>
      <c r="N240">
        <v>322.35000000000002</v>
      </c>
      <c r="O240">
        <v>128.94000000000005</v>
      </c>
      <c r="P240" t="s">
        <v>23</v>
      </c>
      <c r="Q240" t="s">
        <v>24</v>
      </c>
      <c r="R240">
        <v>0</v>
      </c>
      <c r="S240" t="s">
        <v>444</v>
      </c>
      <c r="T240" t="s">
        <v>445</v>
      </c>
      <c r="U240">
        <v>18.170000000000002</v>
      </c>
      <c r="V240" s="18">
        <v>45256</v>
      </c>
      <c r="W240" s="18">
        <v>45262</v>
      </c>
      <c r="X240">
        <v>6</v>
      </c>
      <c r="Y240" t="s">
        <v>72</v>
      </c>
    </row>
    <row r="241" spans="1:25" x14ac:dyDescent="0.3">
      <c r="A241" s="18">
        <v>45391</v>
      </c>
      <c r="B241" t="s">
        <v>69</v>
      </c>
      <c r="C241" t="s">
        <v>39</v>
      </c>
      <c r="D241">
        <v>2</v>
      </c>
      <c r="E241">
        <v>117.47</v>
      </c>
      <c r="F241">
        <v>76.355500000000006</v>
      </c>
      <c r="G241" t="s">
        <v>50</v>
      </c>
      <c r="H241" t="s">
        <v>21</v>
      </c>
      <c r="I241">
        <v>0</v>
      </c>
      <c r="J241" t="s">
        <v>22</v>
      </c>
      <c r="K241">
        <v>234.94</v>
      </c>
      <c r="L241">
        <v>234.94</v>
      </c>
      <c r="M241">
        <v>152.71100000000001</v>
      </c>
      <c r="N241">
        <v>82.228999999999985</v>
      </c>
      <c r="O241">
        <v>0</v>
      </c>
      <c r="P241" t="s">
        <v>57</v>
      </c>
      <c r="Q241" t="s">
        <v>24</v>
      </c>
      <c r="R241">
        <v>0</v>
      </c>
      <c r="S241" t="s">
        <v>456</v>
      </c>
      <c r="T241" t="s">
        <v>457</v>
      </c>
      <c r="U241">
        <v>6.58</v>
      </c>
      <c r="V241" s="18">
        <v>45391</v>
      </c>
      <c r="W241" s="18">
        <v>45398</v>
      </c>
      <c r="X241">
        <v>7</v>
      </c>
      <c r="Y241" t="s">
        <v>72</v>
      </c>
    </row>
    <row r="242" spans="1:25" x14ac:dyDescent="0.3">
      <c r="A242" s="18">
        <v>45150</v>
      </c>
      <c r="B242" t="s">
        <v>28</v>
      </c>
      <c r="C242" t="s">
        <v>39</v>
      </c>
      <c r="D242">
        <v>4</v>
      </c>
      <c r="E242">
        <v>551.71</v>
      </c>
      <c r="F242">
        <v>358.61150000000004</v>
      </c>
      <c r="G242" t="s">
        <v>30</v>
      </c>
      <c r="H242" t="s">
        <v>31</v>
      </c>
      <c r="I242">
        <v>0.05</v>
      </c>
      <c r="J242" t="s">
        <v>22</v>
      </c>
      <c r="K242">
        <v>2206.84</v>
      </c>
      <c r="L242">
        <v>2096.498</v>
      </c>
      <c r="M242">
        <v>1434.4460000000001</v>
      </c>
      <c r="N242">
        <v>662.05199999999991</v>
      </c>
      <c r="O242">
        <v>110.3420000000001</v>
      </c>
      <c r="P242" t="s">
        <v>33</v>
      </c>
      <c r="Q242" t="s">
        <v>2930</v>
      </c>
      <c r="R242">
        <v>1</v>
      </c>
      <c r="S242" t="s">
        <v>471</v>
      </c>
      <c r="T242" t="s">
        <v>472</v>
      </c>
      <c r="U242">
        <v>26.32</v>
      </c>
      <c r="V242" s="18">
        <v>45150</v>
      </c>
      <c r="W242" s="18">
        <v>45153</v>
      </c>
      <c r="X242">
        <v>3</v>
      </c>
      <c r="Y242" t="s">
        <v>37</v>
      </c>
    </row>
    <row r="243" spans="1:25" x14ac:dyDescent="0.3">
      <c r="A243" s="18">
        <v>45011</v>
      </c>
      <c r="B243" t="s">
        <v>18</v>
      </c>
      <c r="C243" t="s">
        <v>39</v>
      </c>
      <c r="D243">
        <v>12</v>
      </c>
      <c r="E243">
        <v>301.5</v>
      </c>
      <c r="F243">
        <v>195.97499999999999</v>
      </c>
      <c r="G243" t="s">
        <v>55</v>
      </c>
      <c r="H243" t="s">
        <v>31</v>
      </c>
      <c r="I243">
        <v>0.15</v>
      </c>
      <c r="J243" t="s">
        <v>66</v>
      </c>
      <c r="K243">
        <v>3618</v>
      </c>
      <c r="L243">
        <v>3075.2999999999997</v>
      </c>
      <c r="M243">
        <v>2351.6999999999998</v>
      </c>
      <c r="N243">
        <v>723.59999999999991</v>
      </c>
      <c r="O243">
        <v>542.70000000000027</v>
      </c>
      <c r="P243" t="s">
        <v>57</v>
      </c>
      <c r="Q243" t="s">
        <v>24</v>
      </c>
      <c r="R243">
        <v>1</v>
      </c>
      <c r="S243" t="s">
        <v>477</v>
      </c>
      <c r="T243" t="s">
        <v>478</v>
      </c>
      <c r="U243">
        <v>43.67</v>
      </c>
      <c r="V243" s="18">
        <v>45011</v>
      </c>
      <c r="W243" s="18">
        <v>45015</v>
      </c>
      <c r="X243">
        <v>4</v>
      </c>
      <c r="Y243" t="s">
        <v>27</v>
      </c>
    </row>
    <row r="244" spans="1:25" x14ac:dyDescent="0.3">
      <c r="A244" s="18">
        <v>45010</v>
      </c>
      <c r="B244" t="s">
        <v>28</v>
      </c>
      <c r="C244" t="s">
        <v>39</v>
      </c>
      <c r="D244">
        <v>17</v>
      </c>
      <c r="E244">
        <v>339.88</v>
      </c>
      <c r="F244">
        <v>220.922</v>
      </c>
      <c r="G244" t="s">
        <v>30</v>
      </c>
      <c r="H244" t="s">
        <v>31</v>
      </c>
      <c r="I244">
        <v>0</v>
      </c>
      <c r="J244" t="s">
        <v>32</v>
      </c>
      <c r="K244">
        <v>5777.96</v>
      </c>
      <c r="L244">
        <v>5777.96</v>
      </c>
      <c r="M244">
        <v>3755.674</v>
      </c>
      <c r="N244">
        <v>2022.2860000000001</v>
      </c>
      <c r="O244">
        <v>0</v>
      </c>
      <c r="P244" t="s">
        <v>63</v>
      </c>
      <c r="Q244" t="s">
        <v>2930</v>
      </c>
      <c r="R244">
        <v>0</v>
      </c>
      <c r="S244" t="s">
        <v>505</v>
      </c>
      <c r="T244" t="s">
        <v>506</v>
      </c>
      <c r="U244">
        <v>44.86</v>
      </c>
      <c r="V244" s="18">
        <v>45010</v>
      </c>
      <c r="W244" s="18">
        <v>45013</v>
      </c>
      <c r="X244">
        <v>3</v>
      </c>
      <c r="Y244" t="s">
        <v>37</v>
      </c>
    </row>
    <row r="245" spans="1:25" x14ac:dyDescent="0.3">
      <c r="A245" s="18">
        <v>45383</v>
      </c>
      <c r="B245" t="s">
        <v>44</v>
      </c>
      <c r="C245" t="s">
        <v>39</v>
      </c>
      <c r="D245">
        <v>17</v>
      </c>
      <c r="E245">
        <v>480.62</v>
      </c>
      <c r="F245">
        <v>312.40300000000002</v>
      </c>
      <c r="G245" t="s">
        <v>50</v>
      </c>
      <c r="H245" t="s">
        <v>21</v>
      </c>
      <c r="I245">
        <v>0.15</v>
      </c>
      <c r="J245" t="s">
        <v>51</v>
      </c>
      <c r="K245">
        <v>8170.54</v>
      </c>
      <c r="L245">
        <v>6944.9589999999998</v>
      </c>
      <c r="M245">
        <v>5310.8510000000006</v>
      </c>
      <c r="N245">
        <v>1634.1079999999993</v>
      </c>
      <c r="O245">
        <v>1225.5810000000001</v>
      </c>
      <c r="P245" t="s">
        <v>23</v>
      </c>
      <c r="Q245" t="s">
        <v>24</v>
      </c>
      <c r="R245">
        <v>0</v>
      </c>
      <c r="S245" t="s">
        <v>525</v>
      </c>
      <c r="T245" t="s">
        <v>526</v>
      </c>
      <c r="U245">
        <v>37.090000000000003</v>
      </c>
      <c r="V245" s="18">
        <v>45383</v>
      </c>
      <c r="W245" s="18">
        <v>45391</v>
      </c>
      <c r="X245">
        <v>8</v>
      </c>
      <c r="Y245" t="s">
        <v>49</v>
      </c>
    </row>
    <row r="246" spans="1:25" x14ac:dyDescent="0.3">
      <c r="A246" s="18">
        <v>45607</v>
      </c>
      <c r="B246" t="s">
        <v>44</v>
      </c>
      <c r="C246" t="s">
        <v>39</v>
      </c>
      <c r="D246">
        <v>11</v>
      </c>
      <c r="E246">
        <v>286.05</v>
      </c>
      <c r="F246">
        <v>185.9325</v>
      </c>
      <c r="G246" t="s">
        <v>30</v>
      </c>
      <c r="H246" t="s">
        <v>31</v>
      </c>
      <c r="I246">
        <v>0.1</v>
      </c>
      <c r="J246" t="s">
        <v>66</v>
      </c>
      <c r="K246">
        <v>3146.55</v>
      </c>
      <c r="L246">
        <v>2831.8950000000004</v>
      </c>
      <c r="M246">
        <v>2045.2575000000002</v>
      </c>
      <c r="N246">
        <v>786.63750000000027</v>
      </c>
      <c r="O246">
        <v>314.65499999999975</v>
      </c>
      <c r="P246" t="s">
        <v>60</v>
      </c>
      <c r="Q246" t="s">
        <v>2930</v>
      </c>
      <c r="R246">
        <v>1</v>
      </c>
      <c r="S246" t="s">
        <v>531</v>
      </c>
      <c r="T246" t="s">
        <v>532</v>
      </c>
      <c r="U246">
        <v>8.59</v>
      </c>
      <c r="V246" s="18">
        <v>45607</v>
      </c>
      <c r="W246" s="18">
        <v>45612</v>
      </c>
      <c r="X246">
        <v>5</v>
      </c>
      <c r="Y246" t="s">
        <v>49</v>
      </c>
    </row>
    <row r="247" spans="1:25" x14ac:dyDescent="0.3">
      <c r="A247" s="18">
        <v>45600</v>
      </c>
      <c r="B247" t="s">
        <v>38</v>
      </c>
      <c r="C247" t="s">
        <v>39</v>
      </c>
      <c r="D247">
        <v>16</v>
      </c>
      <c r="E247">
        <v>40.729999999999997</v>
      </c>
      <c r="F247">
        <v>26.474499999999999</v>
      </c>
      <c r="G247" t="s">
        <v>55</v>
      </c>
      <c r="H247" t="s">
        <v>31</v>
      </c>
      <c r="I247">
        <v>0</v>
      </c>
      <c r="J247" t="s">
        <v>32</v>
      </c>
      <c r="K247">
        <v>651.67999999999995</v>
      </c>
      <c r="L247">
        <v>651.67999999999995</v>
      </c>
      <c r="M247">
        <v>423.59199999999998</v>
      </c>
      <c r="N247">
        <v>228.08799999999997</v>
      </c>
      <c r="O247">
        <v>0</v>
      </c>
      <c r="P247" t="s">
        <v>57</v>
      </c>
      <c r="Q247" t="s">
        <v>2930</v>
      </c>
      <c r="R247">
        <v>0</v>
      </c>
      <c r="S247" t="s">
        <v>533</v>
      </c>
      <c r="T247" t="s">
        <v>534</v>
      </c>
      <c r="U247">
        <v>24.72</v>
      </c>
      <c r="V247" s="18">
        <v>45600</v>
      </c>
      <c r="W247" s="18">
        <v>45604</v>
      </c>
      <c r="X247">
        <v>4</v>
      </c>
      <c r="Y247" t="s">
        <v>43</v>
      </c>
    </row>
    <row r="248" spans="1:25" x14ac:dyDescent="0.3">
      <c r="A248" s="18">
        <v>44937</v>
      </c>
      <c r="B248" t="s">
        <v>38</v>
      </c>
      <c r="C248" t="s">
        <v>39</v>
      </c>
      <c r="D248">
        <v>6</v>
      </c>
      <c r="E248">
        <v>202.57</v>
      </c>
      <c r="F248">
        <v>131.6705</v>
      </c>
      <c r="G248" t="s">
        <v>55</v>
      </c>
      <c r="H248" t="s">
        <v>31</v>
      </c>
      <c r="I248">
        <v>0.05</v>
      </c>
      <c r="J248" t="s">
        <v>22</v>
      </c>
      <c r="K248">
        <v>1215.42</v>
      </c>
      <c r="L248">
        <v>1154.6490000000001</v>
      </c>
      <c r="M248">
        <v>790.02300000000002</v>
      </c>
      <c r="N248">
        <v>364.62600000000009</v>
      </c>
      <c r="O248">
        <v>60.770999999999958</v>
      </c>
      <c r="P248" t="s">
        <v>33</v>
      </c>
      <c r="Q248" t="s">
        <v>24</v>
      </c>
      <c r="R248">
        <v>0</v>
      </c>
      <c r="S248" t="s">
        <v>549</v>
      </c>
      <c r="T248" t="s">
        <v>550</v>
      </c>
      <c r="U248">
        <v>24.39</v>
      </c>
      <c r="V248" s="18">
        <v>44937</v>
      </c>
      <c r="W248" s="18">
        <v>44940</v>
      </c>
      <c r="X248">
        <v>3</v>
      </c>
      <c r="Y248" t="s">
        <v>43</v>
      </c>
    </row>
    <row r="249" spans="1:25" x14ac:dyDescent="0.3">
      <c r="A249" s="18">
        <v>45561</v>
      </c>
      <c r="B249" t="s">
        <v>18</v>
      </c>
      <c r="C249" t="s">
        <v>39</v>
      </c>
      <c r="D249">
        <v>11</v>
      </c>
      <c r="E249">
        <v>472.74</v>
      </c>
      <c r="F249">
        <v>307.28100000000001</v>
      </c>
      <c r="G249" t="s">
        <v>55</v>
      </c>
      <c r="H249" t="s">
        <v>31</v>
      </c>
      <c r="I249">
        <v>0.15</v>
      </c>
      <c r="J249" t="s">
        <v>51</v>
      </c>
      <c r="K249">
        <v>5200.1400000000003</v>
      </c>
      <c r="L249">
        <v>4420.1190000000006</v>
      </c>
      <c r="M249">
        <v>3380.0909999999999</v>
      </c>
      <c r="N249">
        <v>1040.0280000000007</v>
      </c>
      <c r="O249">
        <v>780.02099999999973</v>
      </c>
      <c r="P249" t="s">
        <v>57</v>
      </c>
      <c r="Q249" t="s">
        <v>2930</v>
      </c>
      <c r="R249">
        <v>1</v>
      </c>
      <c r="S249" t="s">
        <v>553</v>
      </c>
      <c r="T249" t="s">
        <v>554</v>
      </c>
      <c r="U249">
        <v>16.8</v>
      </c>
      <c r="V249" s="18">
        <v>45561</v>
      </c>
      <c r="W249" s="18">
        <v>45566</v>
      </c>
      <c r="X249">
        <v>5</v>
      </c>
      <c r="Y249" t="s">
        <v>27</v>
      </c>
    </row>
    <row r="250" spans="1:25" x14ac:dyDescent="0.3">
      <c r="A250" s="18">
        <v>44951</v>
      </c>
      <c r="B250" t="s">
        <v>69</v>
      </c>
      <c r="C250" t="s">
        <v>39</v>
      </c>
      <c r="D250">
        <v>6</v>
      </c>
      <c r="E250">
        <v>134.53</v>
      </c>
      <c r="F250">
        <v>87.444500000000005</v>
      </c>
      <c r="G250" t="s">
        <v>50</v>
      </c>
      <c r="H250" t="s">
        <v>31</v>
      </c>
      <c r="I250">
        <v>0.15</v>
      </c>
      <c r="J250" t="s">
        <v>51</v>
      </c>
      <c r="K250">
        <v>807.18000000000006</v>
      </c>
      <c r="L250">
        <v>686.10300000000007</v>
      </c>
      <c r="M250">
        <v>524.66700000000003</v>
      </c>
      <c r="N250">
        <v>161.43600000000004</v>
      </c>
      <c r="O250">
        <v>121.077</v>
      </c>
      <c r="P250" t="s">
        <v>60</v>
      </c>
      <c r="Q250" t="s">
        <v>24</v>
      </c>
      <c r="R250">
        <v>1</v>
      </c>
      <c r="S250" t="s">
        <v>583</v>
      </c>
      <c r="T250" t="s">
        <v>584</v>
      </c>
      <c r="U250">
        <v>33.5</v>
      </c>
      <c r="V250" s="18">
        <v>44951</v>
      </c>
      <c r="W250" s="18">
        <v>44955</v>
      </c>
      <c r="X250">
        <v>4</v>
      </c>
      <c r="Y250" t="s">
        <v>72</v>
      </c>
    </row>
    <row r="251" spans="1:25" x14ac:dyDescent="0.3">
      <c r="A251" s="18">
        <v>45314</v>
      </c>
      <c r="B251" t="s">
        <v>69</v>
      </c>
      <c r="C251" t="s">
        <v>39</v>
      </c>
      <c r="D251">
        <v>15</v>
      </c>
      <c r="E251">
        <v>579.58000000000004</v>
      </c>
      <c r="F251">
        <v>376.72700000000003</v>
      </c>
      <c r="G251" t="s">
        <v>50</v>
      </c>
      <c r="H251" t="s">
        <v>31</v>
      </c>
      <c r="I251">
        <v>0.15</v>
      </c>
      <c r="J251" t="s">
        <v>22</v>
      </c>
      <c r="K251">
        <v>8693.7000000000007</v>
      </c>
      <c r="L251">
        <v>7389.6450000000004</v>
      </c>
      <c r="M251">
        <v>5650.9050000000007</v>
      </c>
      <c r="N251">
        <v>1738.7399999999998</v>
      </c>
      <c r="O251">
        <v>1304.0550000000003</v>
      </c>
      <c r="P251" t="s">
        <v>57</v>
      </c>
      <c r="Q251" t="s">
        <v>2930</v>
      </c>
      <c r="R251">
        <v>0</v>
      </c>
      <c r="S251" t="s">
        <v>592</v>
      </c>
      <c r="T251" t="s">
        <v>593</v>
      </c>
      <c r="U251">
        <v>31.22</v>
      </c>
      <c r="V251" s="18">
        <v>45314</v>
      </c>
      <c r="W251" s="18">
        <v>45322</v>
      </c>
      <c r="X251">
        <v>8</v>
      </c>
      <c r="Y251" t="s">
        <v>72</v>
      </c>
    </row>
    <row r="252" spans="1:25" x14ac:dyDescent="0.3">
      <c r="A252" s="18">
        <v>45681</v>
      </c>
      <c r="B252" t="s">
        <v>38</v>
      </c>
      <c r="C252" t="s">
        <v>39</v>
      </c>
      <c r="D252">
        <v>16</v>
      </c>
      <c r="E252">
        <v>60.69</v>
      </c>
      <c r="F252">
        <v>39.448500000000003</v>
      </c>
      <c r="G252" t="s">
        <v>30</v>
      </c>
      <c r="H252" t="s">
        <v>21</v>
      </c>
      <c r="I252">
        <v>0</v>
      </c>
      <c r="J252" t="s">
        <v>51</v>
      </c>
      <c r="K252">
        <v>971.04</v>
      </c>
      <c r="L252">
        <v>971.04</v>
      </c>
      <c r="M252">
        <v>631.17600000000004</v>
      </c>
      <c r="N252">
        <v>339.86399999999992</v>
      </c>
      <c r="O252">
        <v>0</v>
      </c>
      <c r="P252" t="s">
        <v>57</v>
      </c>
      <c r="Q252" t="s">
        <v>40</v>
      </c>
      <c r="R252">
        <v>0</v>
      </c>
      <c r="S252" t="s">
        <v>606</v>
      </c>
      <c r="T252" t="s">
        <v>607</v>
      </c>
      <c r="U252">
        <v>7.03</v>
      </c>
      <c r="V252" s="18">
        <v>45681</v>
      </c>
      <c r="W252" s="18">
        <v>45684</v>
      </c>
      <c r="X252">
        <v>3</v>
      </c>
      <c r="Y252" t="s">
        <v>43</v>
      </c>
    </row>
    <row r="253" spans="1:25" x14ac:dyDescent="0.3">
      <c r="A253" s="18">
        <v>45111</v>
      </c>
      <c r="B253" t="s">
        <v>38</v>
      </c>
      <c r="C253" t="s">
        <v>39</v>
      </c>
      <c r="D253">
        <v>17</v>
      </c>
      <c r="E253">
        <v>468.19</v>
      </c>
      <c r="F253">
        <v>304.32350000000002</v>
      </c>
      <c r="G253" t="s">
        <v>55</v>
      </c>
      <c r="H253" t="s">
        <v>31</v>
      </c>
      <c r="I253">
        <v>0.05</v>
      </c>
      <c r="J253" t="s">
        <v>56</v>
      </c>
      <c r="K253">
        <v>7959.23</v>
      </c>
      <c r="L253">
        <v>7561.2684999999992</v>
      </c>
      <c r="M253">
        <v>5173.4995000000008</v>
      </c>
      <c r="N253">
        <v>2387.7689999999984</v>
      </c>
      <c r="O253">
        <v>397.96150000000034</v>
      </c>
      <c r="P253" t="s">
        <v>63</v>
      </c>
      <c r="Q253" t="s">
        <v>2930</v>
      </c>
      <c r="R253">
        <v>0</v>
      </c>
      <c r="S253" t="s">
        <v>635</v>
      </c>
      <c r="T253" t="s">
        <v>636</v>
      </c>
      <c r="U253">
        <v>13.84</v>
      </c>
      <c r="V253" s="18">
        <v>45111</v>
      </c>
      <c r="W253" s="18">
        <v>45114</v>
      </c>
      <c r="X253">
        <v>3</v>
      </c>
      <c r="Y253" t="s">
        <v>43</v>
      </c>
    </row>
    <row r="254" spans="1:25" x14ac:dyDescent="0.3">
      <c r="A254" s="18">
        <v>45813</v>
      </c>
      <c r="B254" t="s">
        <v>38</v>
      </c>
      <c r="C254" t="s">
        <v>39</v>
      </c>
      <c r="D254">
        <v>13</v>
      </c>
      <c r="E254">
        <v>466.54</v>
      </c>
      <c r="F254">
        <v>303.25100000000003</v>
      </c>
      <c r="G254" t="s">
        <v>50</v>
      </c>
      <c r="H254" t="s">
        <v>21</v>
      </c>
      <c r="I254">
        <v>0</v>
      </c>
      <c r="J254" t="s">
        <v>22</v>
      </c>
      <c r="K254">
        <v>6065.02</v>
      </c>
      <c r="L254">
        <v>6065.02</v>
      </c>
      <c r="M254">
        <v>3942.2630000000004</v>
      </c>
      <c r="N254">
        <v>2122.7570000000001</v>
      </c>
      <c r="O254">
        <v>0</v>
      </c>
      <c r="P254" t="s">
        <v>63</v>
      </c>
      <c r="Q254" t="s">
        <v>24</v>
      </c>
      <c r="R254">
        <v>0</v>
      </c>
      <c r="S254" t="s">
        <v>667</v>
      </c>
      <c r="T254" t="s">
        <v>668</v>
      </c>
      <c r="U254">
        <v>18.63</v>
      </c>
      <c r="V254" s="18">
        <v>45813</v>
      </c>
      <c r="W254" s="18">
        <v>45822</v>
      </c>
      <c r="X254">
        <v>9</v>
      </c>
      <c r="Y254" t="s">
        <v>43</v>
      </c>
    </row>
    <row r="255" spans="1:25" x14ac:dyDescent="0.3">
      <c r="A255" s="18">
        <v>45169</v>
      </c>
      <c r="B255" t="s">
        <v>28</v>
      </c>
      <c r="C255" t="s">
        <v>39</v>
      </c>
      <c r="D255">
        <v>6</v>
      </c>
      <c r="E255">
        <v>567.36</v>
      </c>
      <c r="F255">
        <v>368.78400000000005</v>
      </c>
      <c r="G255" t="s">
        <v>50</v>
      </c>
      <c r="H255" t="s">
        <v>21</v>
      </c>
      <c r="I255">
        <v>0.05</v>
      </c>
      <c r="J255" t="s">
        <v>32</v>
      </c>
      <c r="K255">
        <v>3404.16</v>
      </c>
      <c r="L255">
        <v>3233.9519999999998</v>
      </c>
      <c r="M255">
        <v>2212.7040000000002</v>
      </c>
      <c r="N255">
        <v>1021.2479999999996</v>
      </c>
      <c r="O255">
        <v>170.20800000000008</v>
      </c>
      <c r="P255" t="s">
        <v>33</v>
      </c>
      <c r="Q255" t="s">
        <v>40</v>
      </c>
      <c r="R255">
        <v>0</v>
      </c>
      <c r="S255" t="s">
        <v>671</v>
      </c>
      <c r="T255" t="s">
        <v>672</v>
      </c>
      <c r="U255">
        <v>45.98</v>
      </c>
      <c r="V255" s="18">
        <v>45169</v>
      </c>
      <c r="W255" s="18">
        <v>45177</v>
      </c>
      <c r="X255">
        <v>8</v>
      </c>
      <c r="Y255" t="s">
        <v>37</v>
      </c>
    </row>
    <row r="256" spans="1:25" x14ac:dyDescent="0.3">
      <c r="A256" s="18">
        <v>45044</v>
      </c>
      <c r="B256" t="s">
        <v>69</v>
      </c>
      <c r="C256" t="s">
        <v>39</v>
      </c>
      <c r="D256">
        <v>2</v>
      </c>
      <c r="E256">
        <v>210.71</v>
      </c>
      <c r="F256">
        <v>136.9615</v>
      </c>
      <c r="G256" t="s">
        <v>55</v>
      </c>
      <c r="H256" t="s">
        <v>21</v>
      </c>
      <c r="I256">
        <v>0.15</v>
      </c>
      <c r="J256" t="s">
        <v>56</v>
      </c>
      <c r="K256">
        <v>421.42</v>
      </c>
      <c r="L256">
        <v>358.20699999999999</v>
      </c>
      <c r="M256">
        <v>273.923</v>
      </c>
      <c r="N256">
        <v>84.283999999999992</v>
      </c>
      <c r="O256">
        <v>63.213000000000022</v>
      </c>
      <c r="P256" t="s">
        <v>57</v>
      </c>
      <c r="Q256" t="s">
        <v>34</v>
      </c>
      <c r="R256">
        <v>0</v>
      </c>
      <c r="S256" t="s">
        <v>679</v>
      </c>
      <c r="T256" t="s">
        <v>680</v>
      </c>
      <c r="U256">
        <v>7.78</v>
      </c>
      <c r="V256" s="18">
        <v>45044</v>
      </c>
      <c r="W256" s="18">
        <v>45054</v>
      </c>
      <c r="X256">
        <v>10</v>
      </c>
      <c r="Y256" t="s">
        <v>72</v>
      </c>
    </row>
    <row r="257" spans="1:25" x14ac:dyDescent="0.3">
      <c r="A257" s="18">
        <v>45444</v>
      </c>
      <c r="B257" t="s">
        <v>18</v>
      </c>
      <c r="C257" t="s">
        <v>39</v>
      </c>
      <c r="D257">
        <v>3</v>
      </c>
      <c r="E257">
        <v>204.79</v>
      </c>
      <c r="F257">
        <v>133.11349999999999</v>
      </c>
      <c r="G257" t="s">
        <v>20</v>
      </c>
      <c r="H257" t="s">
        <v>31</v>
      </c>
      <c r="I257">
        <v>0.1</v>
      </c>
      <c r="J257" t="s">
        <v>46</v>
      </c>
      <c r="K257">
        <v>614.37</v>
      </c>
      <c r="L257">
        <v>552.93299999999999</v>
      </c>
      <c r="M257">
        <v>399.34049999999996</v>
      </c>
      <c r="N257">
        <v>153.59250000000003</v>
      </c>
      <c r="O257">
        <v>61.437000000000012</v>
      </c>
      <c r="P257" t="s">
        <v>23</v>
      </c>
      <c r="Q257" t="s">
        <v>24</v>
      </c>
      <c r="R257">
        <v>1</v>
      </c>
      <c r="S257" t="s">
        <v>725</v>
      </c>
      <c r="T257" t="s">
        <v>726</v>
      </c>
      <c r="U257">
        <v>7.72</v>
      </c>
      <c r="V257" s="18">
        <v>45444</v>
      </c>
      <c r="W257" s="18">
        <v>45447</v>
      </c>
      <c r="X257">
        <v>3</v>
      </c>
      <c r="Y257" t="s">
        <v>27</v>
      </c>
    </row>
    <row r="258" spans="1:25" x14ac:dyDescent="0.3">
      <c r="A258" s="18">
        <v>45588</v>
      </c>
      <c r="B258" t="s">
        <v>69</v>
      </c>
      <c r="C258" t="s">
        <v>39</v>
      </c>
      <c r="D258">
        <v>17</v>
      </c>
      <c r="E258">
        <v>583.88</v>
      </c>
      <c r="F258">
        <v>379.52199999999999</v>
      </c>
      <c r="G258" t="s">
        <v>55</v>
      </c>
      <c r="H258" t="s">
        <v>31</v>
      </c>
      <c r="I258">
        <v>0.1</v>
      </c>
      <c r="J258" t="s">
        <v>32</v>
      </c>
      <c r="K258">
        <v>9925.9599999999991</v>
      </c>
      <c r="L258">
        <v>8933.3639999999996</v>
      </c>
      <c r="M258">
        <v>6451.8739999999998</v>
      </c>
      <c r="N258">
        <v>2481.4899999999998</v>
      </c>
      <c r="O258">
        <v>992.59599999999955</v>
      </c>
      <c r="P258" t="s">
        <v>57</v>
      </c>
      <c r="Q258" t="s">
        <v>40</v>
      </c>
      <c r="R258">
        <v>0</v>
      </c>
      <c r="S258" t="s">
        <v>756</v>
      </c>
      <c r="T258" t="s">
        <v>757</v>
      </c>
      <c r="U258">
        <v>37.53</v>
      </c>
      <c r="V258" s="18">
        <v>45588</v>
      </c>
      <c r="W258" s="18">
        <v>45591</v>
      </c>
      <c r="X258">
        <v>3</v>
      </c>
      <c r="Y258" t="s">
        <v>72</v>
      </c>
    </row>
    <row r="259" spans="1:25" x14ac:dyDescent="0.3">
      <c r="A259" s="18">
        <v>45049</v>
      </c>
      <c r="B259" t="s">
        <v>38</v>
      </c>
      <c r="C259" t="s">
        <v>39</v>
      </c>
      <c r="D259">
        <v>2</v>
      </c>
      <c r="E259">
        <v>97.5</v>
      </c>
      <c r="F259">
        <v>63.375</v>
      </c>
      <c r="G259" t="s">
        <v>55</v>
      </c>
      <c r="H259" t="s">
        <v>31</v>
      </c>
      <c r="I259">
        <v>0.1</v>
      </c>
      <c r="J259" t="s">
        <v>32</v>
      </c>
      <c r="K259">
        <v>195</v>
      </c>
      <c r="L259">
        <v>175.5</v>
      </c>
      <c r="M259">
        <v>126.75</v>
      </c>
      <c r="N259">
        <v>48.75</v>
      </c>
      <c r="O259">
        <v>19.5</v>
      </c>
      <c r="P259" t="s">
        <v>63</v>
      </c>
      <c r="Q259" t="s">
        <v>2930</v>
      </c>
      <c r="R259">
        <v>1</v>
      </c>
      <c r="S259" t="s">
        <v>758</v>
      </c>
      <c r="T259" t="s">
        <v>759</v>
      </c>
      <c r="U259">
        <v>46.37</v>
      </c>
      <c r="V259" s="18">
        <v>45049</v>
      </c>
      <c r="W259" s="18">
        <v>45052</v>
      </c>
      <c r="X259">
        <v>3</v>
      </c>
      <c r="Y259" t="s">
        <v>43</v>
      </c>
    </row>
    <row r="260" spans="1:25" x14ac:dyDescent="0.3">
      <c r="A260" s="18">
        <v>45823</v>
      </c>
      <c r="B260" t="s">
        <v>44</v>
      </c>
      <c r="C260" t="s">
        <v>39</v>
      </c>
      <c r="D260">
        <v>5</v>
      </c>
      <c r="E260">
        <v>5.52</v>
      </c>
      <c r="F260">
        <v>3.5879999999999996</v>
      </c>
      <c r="G260" t="s">
        <v>50</v>
      </c>
      <c r="H260" t="s">
        <v>31</v>
      </c>
      <c r="I260">
        <v>0.05</v>
      </c>
      <c r="J260" t="s">
        <v>32</v>
      </c>
      <c r="K260">
        <v>27.599999999999998</v>
      </c>
      <c r="L260">
        <v>26.219999999999995</v>
      </c>
      <c r="M260">
        <v>17.939999999999998</v>
      </c>
      <c r="N260">
        <v>8.2799999999999976</v>
      </c>
      <c r="O260">
        <v>1.3800000000000026</v>
      </c>
      <c r="P260" t="s">
        <v>57</v>
      </c>
      <c r="Q260" t="s">
        <v>24</v>
      </c>
      <c r="R260">
        <v>0</v>
      </c>
      <c r="S260" t="s">
        <v>769</v>
      </c>
      <c r="T260" t="s">
        <v>770</v>
      </c>
      <c r="U260">
        <v>10.58</v>
      </c>
      <c r="V260" s="18">
        <v>45823</v>
      </c>
      <c r="W260" s="18">
        <v>45826</v>
      </c>
      <c r="X260">
        <v>3</v>
      </c>
      <c r="Y260" t="s">
        <v>49</v>
      </c>
    </row>
    <row r="261" spans="1:25" x14ac:dyDescent="0.3">
      <c r="A261" s="18">
        <v>45450</v>
      </c>
      <c r="B261" t="s">
        <v>28</v>
      </c>
      <c r="C261" t="s">
        <v>39</v>
      </c>
      <c r="D261">
        <v>1</v>
      </c>
      <c r="E261">
        <v>423.08</v>
      </c>
      <c r="F261">
        <v>275.00200000000001</v>
      </c>
      <c r="G261" t="s">
        <v>20</v>
      </c>
      <c r="H261" t="s">
        <v>21</v>
      </c>
      <c r="I261">
        <v>0.05</v>
      </c>
      <c r="J261" t="s">
        <v>66</v>
      </c>
      <c r="K261">
        <v>423.08</v>
      </c>
      <c r="L261">
        <v>401.92599999999999</v>
      </c>
      <c r="M261">
        <v>275.00200000000001</v>
      </c>
      <c r="N261">
        <v>126.92399999999998</v>
      </c>
      <c r="O261">
        <v>21.153999999999996</v>
      </c>
      <c r="P261" t="s">
        <v>33</v>
      </c>
      <c r="Q261" t="s">
        <v>40</v>
      </c>
      <c r="R261">
        <v>0</v>
      </c>
      <c r="S261" t="s">
        <v>802</v>
      </c>
      <c r="T261" t="s">
        <v>803</v>
      </c>
      <c r="U261">
        <v>31.75</v>
      </c>
      <c r="V261" s="18">
        <v>45450</v>
      </c>
      <c r="W261" s="18">
        <v>45454</v>
      </c>
      <c r="X261">
        <v>4</v>
      </c>
      <c r="Y261" t="s">
        <v>37</v>
      </c>
    </row>
    <row r="262" spans="1:25" x14ac:dyDescent="0.3">
      <c r="A262" s="18">
        <v>45826</v>
      </c>
      <c r="B262" t="s">
        <v>18</v>
      </c>
      <c r="C262" t="s">
        <v>39</v>
      </c>
      <c r="D262">
        <v>4</v>
      </c>
      <c r="E262">
        <v>109.05</v>
      </c>
      <c r="F262">
        <v>70.882500000000007</v>
      </c>
      <c r="G262" t="s">
        <v>55</v>
      </c>
      <c r="H262" t="s">
        <v>21</v>
      </c>
      <c r="I262">
        <v>0</v>
      </c>
      <c r="J262" t="s">
        <v>56</v>
      </c>
      <c r="K262">
        <v>436.2</v>
      </c>
      <c r="L262">
        <v>436.2</v>
      </c>
      <c r="M262">
        <v>283.53000000000003</v>
      </c>
      <c r="N262">
        <v>152.66999999999996</v>
      </c>
      <c r="O262">
        <v>0</v>
      </c>
      <c r="P262" t="s">
        <v>33</v>
      </c>
      <c r="Q262" t="s">
        <v>40</v>
      </c>
      <c r="R262">
        <v>0</v>
      </c>
      <c r="S262" t="s">
        <v>844</v>
      </c>
      <c r="T262" t="s">
        <v>845</v>
      </c>
      <c r="U262">
        <v>21.02</v>
      </c>
      <c r="V262" s="18">
        <v>45826</v>
      </c>
      <c r="W262" s="18">
        <v>45832</v>
      </c>
      <c r="X262">
        <v>6</v>
      </c>
      <c r="Y262" t="s">
        <v>27</v>
      </c>
    </row>
    <row r="263" spans="1:25" x14ac:dyDescent="0.3">
      <c r="A263" s="18">
        <v>45028</v>
      </c>
      <c r="B263" t="s">
        <v>18</v>
      </c>
      <c r="C263" t="s">
        <v>39</v>
      </c>
      <c r="D263">
        <v>5</v>
      </c>
      <c r="E263">
        <v>365.38</v>
      </c>
      <c r="F263">
        <v>237.49700000000001</v>
      </c>
      <c r="G263" t="s">
        <v>55</v>
      </c>
      <c r="H263" t="s">
        <v>21</v>
      </c>
      <c r="I263">
        <v>0.15</v>
      </c>
      <c r="J263" t="s">
        <v>32</v>
      </c>
      <c r="K263">
        <v>1826.9</v>
      </c>
      <c r="L263">
        <v>1552.865</v>
      </c>
      <c r="M263">
        <v>1187.4850000000001</v>
      </c>
      <c r="N263">
        <v>365.37999999999988</v>
      </c>
      <c r="O263">
        <v>274.03500000000008</v>
      </c>
      <c r="P263" t="s">
        <v>60</v>
      </c>
      <c r="Q263" t="s">
        <v>34</v>
      </c>
      <c r="R263">
        <v>1</v>
      </c>
      <c r="S263" t="s">
        <v>872</v>
      </c>
      <c r="T263" t="s">
        <v>873</v>
      </c>
      <c r="U263">
        <v>5.66</v>
      </c>
      <c r="V263" s="18">
        <v>45028</v>
      </c>
      <c r="W263" s="18">
        <v>45031</v>
      </c>
      <c r="X263">
        <v>3</v>
      </c>
      <c r="Y263" t="s">
        <v>27</v>
      </c>
    </row>
    <row r="264" spans="1:25" x14ac:dyDescent="0.3">
      <c r="A264" s="18">
        <v>44992</v>
      </c>
      <c r="B264" t="s">
        <v>28</v>
      </c>
      <c r="C264" t="s">
        <v>39</v>
      </c>
      <c r="D264">
        <v>10</v>
      </c>
      <c r="E264">
        <v>397.33</v>
      </c>
      <c r="F264">
        <v>258.2645</v>
      </c>
      <c r="G264" t="s">
        <v>20</v>
      </c>
      <c r="H264" t="s">
        <v>31</v>
      </c>
      <c r="I264">
        <v>0.15</v>
      </c>
      <c r="J264" t="s">
        <v>32</v>
      </c>
      <c r="K264">
        <v>3973.2999999999997</v>
      </c>
      <c r="L264">
        <v>3377.3049999999998</v>
      </c>
      <c r="M264">
        <v>2582.645</v>
      </c>
      <c r="N264">
        <v>794.65999999999985</v>
      </c>
      <c r="O264">
        <v>595.99499999999989</v>
      </c>
      <c r="P264" t="s">
        <v>57</v>
      </c>
      <c r="Q264" t="s">
        <v>2930</v>
      </c>
      <c r="R264">
        <v>0</v>
      </c>
      <c r="S264" t="s">
        <v>874</v>
      </c>
      <c r="T264" t="s">
        <v>875</v>
      </c>
      <c r="U264">
        <v>10.199999999999999</v>
      </c>
      <c r="V264" s="18">
        <v>44992</v>
      </c>
      <c r="W264" s="18">
        <v>44998</v>
      </c>
      <c r="X264">
        <v>6</v>
      </c>
      <c r="Y264" t="s">
        <v>37</v>
      </c>
    </row>
    <row r="265" spans="1:25" x14ac:dyDescent="0.3">
      <c r="A265" s="18">
        <v>45596</v>
      </c>
      <c r="B265" t="s">
        <v>69</v>
      </c>
      <c r="C265" t="s">
        <v>39</v>
      </c>
      <c r="D265">
        <v>17</v>
      </c>
      <c r="E265">
        <v>82.2</v>
      </c>
      <c r="F265">
        <v>53.430000000000007</v>
      </c>
      <c r="G265" t="s">
        <v>50</v>
      </c>
      <c r="H265" t="s">
        <v>21</v>
      </c>
      <c r="I265">
        <v>0</v>
      </c>
      <c r="J265" t="s">
        <v>32</v>
      </c>
      <c r="K265">
        <v>1397.4</v>
      </c>
      <c r="L265">
        <v>1397.4</v>
      </c>
      <c r="M265">
        <v>908.31000000000017</v>
      </c>
      <c r="N265">
        <v>489.08999999999992</v>
      </c>
      <c r="O265">
        <v>0</v>
      </c>
      <c r="P265" t="s">
        <v>63</v>
      </c>
      <c r="Q265" t="s">
        <v>40</v>
      </c>
      <c r="R265">
        <v>0</v>
      </c>
      <c r="S265" t="s">
        <v>878</v>
      </c>
      <c r="T265" t="s">
        <v>879</v>
      </c>
      <c r="U265">
        <v>32.5</v>
      </c>
      <c r="V265" s="18">
        <v>45596</v>
      </c>
      <c r="W265" s="18">
        <v>45606</v>
      </c>
      <c r="X265">
        <v>10</v>
      </c>
      <c r="Y265" t="s">
        <v>72</v>
      </c>
    </row>
    <row r="266" spans="1:25" x14ac:dyDescent="0.3">
      <c r="A266" s="18">
        <v>45414</v>
      </c>
      <c r="B266" t="s">
        <v>69</v>
      </c>
      <c r="C266" t="s">
        <v>39</v>
      </c>
      <c r="D266">
        <v>5</v>
      </c>
      <c r="E266">
        <v>245.2</v>
      </c>
      <c r="F266">
        <v>159.38</v>
      </c>
      <c r="G266" t="s">
        <v>20</v>
      </c>
      <c r="H266" t="s">
        <v>31</v>
      </c>
      <c r="I266">
        <v>0.15</v>
      </c>
      <c r="J266" t="s">
        <v>22</v>
      </c>
      <c r="K266">
        <v>1226</v>
      </c>
      <c r="L266">
        <v>1042.0999999999999</v>
      </c>
      <c r="M266">
        <v>796.9</v>
      </c>
      <c r="N266">
        <v>245.19999999999993</v>
      </c>
      <c r="O266">
        <v>183.90000000000009</v>
      </c>
      <c r="P266" t="s">
        <v>23</v>
      </c>
      <c r="Q266" t="s">
        <v>2930</v>
      </c>
      <c r="R266">
        <v>0</v>
      </c>
      <c r="S266" t="s">
        <v>894</v>
      </c>
      <c r="T266" t="s">
        <v>895</v>
      </c>
      <c r="U266">
        <v>46.37</v>
      </c>
      <c r="V266" s="18">
        <v>45414</v>
      </c>
      <c r="W266" s="18">
        <v>45418</v>
      </c>
      <c r="X266">
        <v>4</v>
      </c>
      <c r="Y266" t="s">
        <v>72</v>
      </c>
    </row>
    <row r="267" spans="1:25" x14ac:dyDescent="0.3">
      <c r="A267" s="18">
        <v>45185</v>
      </c>
      <c r="B267" t="s">
        <v>38</v>
      </c>
      <c r="C267" t="s">
        <v>39</v>
      </c>
      <c r="D267">
        <v>17</v>
      </c>
      <c r="E267">
        <v>163.37</v>
      </c>
      <c r="F267">
        <v>106.1905</v>
      </c>
      <c r="G267" t="s">
        <v>20</v>
      </c>
      <c r="H267" t="s">
        <v>21</v>
      </c>
      <c r="I267">
        <v>0.15</v>
      </c>
      <c r="J267" t="s">
        <v>22</v>
      </c>
      <c r="K267">
        <v>2777.29</v>
      </c>
      <c r="L267">
        <v>2360.6965</v>
      </c>
      <c r="M267">
        <v>1805.2384999999999</v>
      </c>
      <c r="N267">
        <v>555.45800000000008</v>
      </c>
      <c r="O267">
        <v>416.59349999999995</v>
      </c>
      <c r="P267" t="s">
        <v>33</v>
      </c>
      <c r="Q267" t="s">
        <v>34</v>
      </c>
      <c r="R267">
        <v>0</v>
      </c>
      <c r="S267" t="s">
        <v>896</v>
      </c>
      <c r="T267" t="s">
        <v>897</v>
      </c>
      <c r="U267">
        <v>5.36</v>
      </c>
      <c r="V267" s="18">
        <v>45185</v>
      </c>
      <c r="W267" s="18">
        <v>45195</v>
      </c>
      <c r="X267">
        <v>10</v>
      </c>
      <c r="Y267" t="s">
        <v>43</v>
      </c>
    </row>
    <row r="268" spans="1:25" x14ac:dyDescent="0.3">
      <c r="A268" s="18">
        <v>45235</v>
      </c>
      <c r="B268" t="s">
        <v>38</v>
      </c>
      <c r="C268" t="s">
        <v>39</v>
      </c>
      <c r="D268">
        <v>16</v>
      </c>
      <c r="E268">
        <v>181.08</v>
      </c>
      <c r="F268">
        <v>117.70200000000001</v>
      </c>
      <c r="G268" t="s">
        <v>50</v>
      </c>
      <c r="H268" t="s">
        <v>31</v>
      </c>
      <c r="I268">
        <v>0.1</v>
      </c>
      <c r="J268" t="s">
        <v>51</v>
      </c>
      <c r="K268">
        <v>2897.28</v>
      </c>
      <c r="L268">
        <v>2607.5520000000001</v>
      </c>
      <c r="M268">
        <v>1883.2320000000002</v>
      </c>
      <c r="N268">
        <v>724.31999999999994</v>
      </c>
      <c r="O268">
        <v>289.72800000000007</v>
      </c>
      <c r="P268" t="s">
        <v>23</v>
      </c>
      <c r="Q268" t="s">
        <v>40</v>
      </c>
      <c r="R268">
        <v>0</v>
      </c>
      <c r="S268" t="s">
        <v>900</v>
      </c>
      <c r="T268" t="s">
        <v>901</v>
      </c>
      <c r="U268">
        <v>39.840000000000003</v>
      </c>
      <c r="V268" s="18">
        <v>45235</v>
      </c>
      <c r="W268" s="18">
        <v>45238</v>
      </c>
      <c r="X268">
        <v>3</v>
      </c>
      <c r="Y268" t="s">
        <v>43</v>
      </c>
    </row>
    <row r="269" spans="1:25" x14ac:dyDescent="0.3">
      <c r="A269" s="18">
        <v>45458</v>
      </c>
      <c r="B269" t="s">
        <v>18</v>
      </c>
      <c r="C269" t="s">
        <v>39</v>
      </c>
      <c r="D269">
        <v>1</v>
      </c>
      <c r="E269">
        <v>498.35</v>
      </c>
      <c r="F269">
        <v>323.92750000000001</v>
      </c>
      <c r="G269" t="s">
        <v>20</v>
      </c>
      <c r="H269" t="s">
        <v>31</v>
      </c>
      <c r="I269">
        <v>0.1</v>
      </c>
      <c r="J269" t="s">
        <v>32</v>
      </c>
      <c r="K269">
        <v>498.35</v>
      </c>
      <c r="L269">
        <v>448.51500000000004</v>
      </c>
      <c r="M269">
        <v>323.92750000000001</v>
      </c>
      <c r="N269">
        <v>124.58750000000003</v>
      </c>
      <c r="O269">
        <v>49.83499999999998</v>
      </c>
      <c r="P269" t="s">
        <v>23</v>
      </c>
      <c r="Q269" t="s">
        <v>24</v>
      </c>
      <c r="R269">
        <v>0</v>
      </c>
      <c r="S269" t="s">
        <v>920</v>
      </c>
      <c r="T269" t="s">
        <v>921</v>
      </c>
      <c r="U269">
        <v>34.700000000000003</v>
      </c>
      <c r="V269" s="18">
        <v>45458</v>
      </c>
      <c r="W269" s="18">
        <v>45465</v>
      </c>
      <c r="X269">
        <v>7</v>
      </c>
      <c r="Y269" t="s">
        <v>27</v>
      </c>
    </row>
    <row r="270" spans="1:25" x14ac:dyDescent="0.3">
      <c r="A270" s="18">
        <v>45292</v>
      </c>
      <c r="B270" t="s">
        <v>28</v>
      </c>
      <c r="C270" t="s">
        <v>39</v>
      </c>
      <c r="D270">
        <v>3</v>
      </c>
      <c r="E270">
        <v>599.41999999999996</v>
      </c>
      <c r="F270">
        <v>389.62299999999999</v>
      </c>
      <c r="G270" t="s">
        <v>30</v>
      </c>
      <c r="H270" t="s">
        <v>21</v>
      </c>
      <c r="I270">
        <v>0.1</v>
      </c>
      <c r="J270" t="s">
        <v>66</v>
      </c>
      <c r="K270">
        <v>1798.2599999999998</v>
      </c>
      <c r="L270">
        <v>1618.4339999999997</v>
      </c>
      <c r="M270">
        <v>1168.8689999999999</v>
      </c>
      <c r="N270">
        <v>449.56499999999983</v>
      </c>
      <c r="O270">
        <v>179.82600000000002</v>
      </c>
      <c r="P270" t="s">
        <v>23</v>
      </c>
      <c r="Q270" t="s">
        <v>34</v>
      </c>
      <c r="R270">
        <v>0</v>
      </c>
      <c r="S270" t="s">
        <v>964</v>
      </c>
      <c r="T270" t="s">
        <v>965</v>
      </c>
      <c r="U270">
        <v>48.02</v>
      </c>
      <c r="V270" s="18">
        <v>45292</v>
      </c>
      <c r="W270" s="18">
        <v>45294</v>
      </c>
      <c r="X270">
        <v>2</v>
      </c>
      <c r="Y270" t="s">
        <v>37</v>
      </c>
    </row>
    <row r="271" spans="1:25" x14ac:dyDescent="0.3">
      <c r="A271" s="18">
        <v>45365</v>
      </c>
      <c r="B271" t="s">
        <v>38</v>
      </c>
      <c r="C271" t="s">
        <v>39</v>
      </c>
      <c r="D271">
        <v>13</v>
      </c>
      <c r="E271">
        <v>588.79999999999995</v>
      </c>
      <c r="F271">
        <v>382.71999999999997</v>
      </c>
      <c r="G271" t="s">
        <v>55</v>
      </c>
      <c r="H271" t="s">
        <v>21</v>
      </c>
      <c r="I271">
        <v>0.15</v>
      </c>
      <c r="J271" t="s">
        <v>46</v>
      </c>
      <c r="K271">
        <v>7654.4</v>
      </c>
      <c r="L271">
        <v>6506.24</v>
      </c>
      <c r="M271">
        <v>4975.3599999999997</v>
      </c>
      <c r="N271">
        <v>1530.88</v>
      </c>
      <c r="O271">
        <v>1148.1599999999999</v>
      </c>
      <c r="P271" t="s">
        <v>63</v>
      </c>
      <c r="Q271" t="s">
        <v>34</v>
      </c>
      <c r="R271">
        <v>0</v>
      </c>
      <c r="S271" t="s">
        <v>968</v>
      </c>
      <c r="T271" t="s">
        <v>969</v>
      </c>
      <c r="U271">
        <v>45.03</v>
      </c>
      <c r="V271" s="18">
        <v>45365</v>
      </c>
      <c r="W271" s="18">
        <v>45372</v>
      </c>
      <c r="X271">
        <v>7</v>
      </c>
      <c r="Y271" t="s">
        <v>43</v>
      </c>
    </row>
    <row r="272" spans="1:25" x14ac:dyDescent="0.3">
      <c r="A272" s="18">
        <v>45733</v>
      </c>
      <c r="B272" t="s">
        <v>18</v>
      </c>
      <c r="C272" t="s">
        <v>39</v>
      </c>
      <c r="D272">
        <v>14</v>
      </c>
      <c r="E272">
        <v>123.04</v>
      </c>
      <c r="F272">
        <v>79.976000000000013</v>
      </c>
      <c r="G272" t="s">
        <v>30</v>
      </c>
      <c r="H272" t="s">
        <v>21</v>
      </c>
      <c r="I272">
        <v>0.1</v>
      </c>
      <c r="J272" t="s">
        <v>56</v>
      </c>
      <c r="K272">
        <v>1722.5600000000002</v>
      </c>
      <c r="L272">
        <v>1550.3040000000001</v>
      </c>
      <c r="M272">
        <v>1119.6640000000002</v>
      </c>
      <c r="N272">
        <v>430.63999999999987</v>
      </c>
      <c r="O272">
        <v>172.25600000000009</v>
      </c>
      <c r="P272" t="s">
        <v>63</v>
      </c>
      <c r="Q272" t="s">
        <v>40</v>
      </c>
      <c r="R272">
        <v>1</v>
      </c>
      <c r="S272" t="s">
        <v>993</v>
      </c>
      <c r="T272" t="s">
        <v>994</v>
      </c>
      <c r="U272">
        <v>43.28</v>
      </c>
      <c r="V272" s="18">
        <v>45733</v>
      </c>
      <c r="W272" s="18">
        <v>45742</v>
      </c>
      <c r="X272">
        <v>9</v>
      </c>
      <c r="Y272" t="s">
        <v>27</v>
      </c>
    </row>
    <row r="273" spans="1:25" x14ac:dyDescent="0.3">
      <c r="A273" s="18">
        <v>45155</v>
      </c>
      <c r="B273" t="s">
        <v>44</v>
      </c>
      <c r="C273" t="s">
        <v>39</v>
      </c>
      <c r="D273">
        <v>16</v>
      </c>
      <c r="E273">
        <v>454.54</v>
      </c>
      <c r="F273">
        <v>295.45100000000002</v>
      </c>
      <c r="G273" t="s">
        <v>20</v>
      </c>
      <c r="H273" t="s">
        <v>31</v>
      </c>
      <c r="I273">
        <v>0.1</v>
      </c>
      <c r="J273" t="s">
        <v>66</v>
      </c>
      <c r="K273">
        <v>7272.64</v>
      </c>
      <c r="L273">
        <v>6545.3760000000002</v>
      </c>
      <c r="M273">
        <v>4727.2160000000003</v>
      </c>
      <c r="N273">
        <v>1818.1599999999999</v>
      </c>
      <c r="O273">
        <v>727.26400000000012</v>
      </c>
      <c r="P273" t="s">
        <v>23</v>
      </c>
      <c r="Q273" t="s">
        <v>24</v>
      </c>
      <c r="R273">
        <v>0</v>
      </c>
      <c r="S273" t="s">
        <v>995</v>
      </c>
      <c r="T273" t="s">
        <v>996</v>
      </c>
      <c r="U273">
        <v>20.55</v>
      </c>
      <c r="V273" s="18">
        <v>45155</v>
      </c>
      <c r="W273" s="18">
        <v>45157</v>
      </c>
      <c r="X273">
        <v>2</v>
      </c>
      <c r="Y273" t="s">
        <v>49</v>
      </c>
    </row>
    <row r="274" spans="1:25" x14ac:dyDescent="0.3">
      <c r="A274" s="18">
        <v>45310</v>
      </c>
      <c r="B274" t="s">
        <v>69</v>
      </c>
      <c r="C274" t="s">
        <v>39</v>
      </c>
      <c r="D274">
        <v>6</v>
      </c>
      <c r="E274">
        <v>148.22999999999999</v>
      </c>
      <c r="F274">
        <v>96.349499999999992</v>
      </c>
      <c r="G274" t="s">
        <v>20</v>
      </c>
      <c r="H274" t="s">
        <v>31</v>
      </c>
      <c r="I274">
        <v>0.1</v>
      </c>
      <c r="J274" t="s">
        <v>22</v>
      </c>
      <c r="K274">
        <v>889.37999999999988</v>
      </c>
      <c r="L274">
        <v>800.44199999999989</v>
      </c>
      <c r="M274">
        <v>578.09699999999998</v>
      </c>
      <c r="N274">
        <v>222.34499999999991</v>
      </c>
      <c r="O274">
        <v>88.937999999999988</v>
      </c>
      <c r="P274" t="s">
        <v>57</v>
      </c>
      <c r="Q274" t="s">
        <v>24</v>
      </c>
      <c r="R274">
        <v>0</v>
      </c>
      <c r="S274" t="s">
        <v>1020</v>
      </c>
      <c r="T274" t="s">
        <v>1021</v>
      </c>
      <c r="U274">
        <v>19.579999999999998</v>
      </c>
      <c r="V274" s="18">
        <v>45310</v>
      </c>
      <c r="W274" s="18">
        <v>45320</v>
      </c>
      <c r="X274">
        <v>10</v>
      </c>
      <c r="Y274" t="s">
        <v>72</v>
      </c>
    </row>
    <row r="275" spans="1:25" x14ac:dyDescent="0.3">
      <c r="A275" s="18">
        <v>45235</v>
      </c>
      <c r="B275" t="s">
        <v>18</v>
      </c>
      <c r="C275" t="s">
        <v>39</v>
      </c>
      <c r="D275">
        <v>12</v>
      </c>
      <c r="E275">
        <v>159.85</v>
      </c>
      <c r="F275">
        <v>103.9025</v>
      </c>
      <c r="G275" t="s">
        <v>55</v>
      </c>
      <c r="H275" t="s">
        <v>31</v>
      </c>
      <c r="I275">
        <v>0.1</v>
      </c>
      <c r="J275" t="s">
        <v>32</v>
      </c>
      <c r="K275">
        <v>1918.1999999999998</v>
      </c>
      <c r="L275">
        <v>1726.3799999999999</v>
      </c>
      <c r="M275">
        <v>1246.83</v>
      </c>
      <c r="N275">
        <v>479.54999999999995</v>
      </c>
      <c r="O275">
        <v>191.81999999999994</v>
      </c>
      <c r="P275" t="s">
        <v>63</v>
      </c>
      <c r="Q275" t="s">
        <v>40</v>
      </c>
      <c r="R275">
        <v>0</v>
      </c>
      <c r="S275" t="s">
        <v>1031</v>
      </c>
      <c r="T275" t="s">
        <v>1032</v>
      </c>
      <c r="U275">
        <v>32.61</v>
      </c>
      <c r="V275" s="18">
        <v>45235</v>
      </c>
      <c r="W275" s="18">
        <v>45237</v>
      </c>
      <c r="X275">
        <v>2</v>
      </c>
      <c r="Y275" t="s">
        <v>27</v>
      </c>
    </row>
    <row r="276" spans="1:25" x14ac:dyDescent="0.3">
      <c r="A276" s="18">
        <v>45674</v>
      </c>
      <c r="B276" t="s">
        <v>38</v>
      </c>
      <c r="C276" t="s">
        <v>39</v>
      </c>
      <c r="D276">
        <v>12</v>
      </c>
      <c r="E276">
        <v>526.82000000000005</v>
      </c>
      <c r="F276">
        <v>342.43300000000005</v>
      </c>
      <c r="G276" t="s">
        <v>30</v>
      </c>
      <c r="H276" t="s">
        <v>31</v>
      </c>
      <c r="I276">
        <v>0</v>
      </c>
      <c r="J276" t="s">
        <v>46</v>
      </c>
      <c r="K276">
        <v>6321.84</v>
      </c>
      <c r="L276">
        <v>6321.84</v>
      </c>
      <c r="M276">
        <v>4109.1960000000008</v>
      </c>
      <c r="N276">
        <v>2212.6439999999993</v>
      </c>
      <c r="O276">
        <v>0</v>
      </c>
      <c r="P276" t="s">
        <v>57</v>
      </c>
      <c r="Q276" t="s">
        <v>40</v>
      </c>
      <c r="R276">
        <v>0</v>
      </c>
      <c r="S276" t="s">
        <v>1104</v>
      </c>
      <c r="T276" t="s">
        <v>1105</v>
      </c>
      <c r="U276">
        <v>29.75</v>
      </c>
      <c r="V276" s="18">
        <v>45674</v>
      </c>
      <c r="W276" s="18">
        <v>45682</v>
      </c>
      <c r="X276">
        <v>8</v>
      </c>
      <c r="Y276" t="s">
        <v>43</v>
      </c>
    </row>
    <row r="277" spans="1:25" x14ac:dyDescent="0.3">
      <c r="A277" s="18">
        <v>45102</v>
      </c>
      <c r="B277" t="s">
        <v>38</v>
      </c>
      <c r="C277" t="s">
        <v>39</v>
      </c>
      <c r="D277">
        <v>15</v>
      </c>
      <c r="E277">
        <v>365.61</v>
      </c>
      <c r="F277">
        <v>237.6465</v>
      </c>
      <c r="G277" t="s">
        <v>55</v>
      </c>
      <c r="H277" t="s">
        <v>31</v>
      </c>
      <c r="I277">
        <v>0.15</v>
      </c>
      <c r="J277" t="s">
        <v>66</v>
      </c>
      <c r="K277">
        <v>5484.1500000000005</v>
      </c>
      <c r="L277">
        <v>4661.5275000000001</v>
      </c>
      <c r="M277">
        <v>3564.6975000000002</v>
      </c>
      <c r="N277">
        <v>1096.83</v>
      </c>
      <c r="O277">
        <v>822.6225000000004</v>
      </c>
      <c r="P277" t="s">
        <v>63</v>
      </c>
      <c r="Q277" t="s">
        <v>24</v>
      </c>
      <c r="R277">
        <v>0</v>
      </c>
      <c r="S277" t="s">
        <v>1124</v>
      </c>
      <c r="T277" t="s">
        <v>1125</v>
      </c>
      <c r="U277">
        <v>35.840000000000003</v>
      </c>
      <c r="V277" s="18">
        <v>45102</v>
      </c>
      <c r="W277" s="18">
        <v>45104</v>
      </c>
      <c r="X277">
        <v>2</v>
      </c>
      <c r="Y277" t="s">
        <v>43</v>
      </c>
    </row>
    <row r="278" spans="1:25" x14ac:dyDescent="0.3">
      <c r="A278" s="18">
        <v>44934</v>
      </c>
      <c r="B278" t="s">
        <v>28</v>
      </c>
      <c r="C278" t="s">
        <v>39</v>
      </c>
      <c r="D278">
        <v>6</v>
      </c>
      <c r="E278">
        <v>581.66999999999996</v>
      </c>
      <c r="F278">
        <v>378.08549999999997</v>
      </c>
      <c r="G278" t="s">
        <v>30</v>
      </c>
      <c r="H278" t="s">
        <v>21</v>
      </c>
      <c r="I278">
        <v>0</v>
      </c>
      <c r="J278" t="s">
        <v>46</v>
      </c>
      <c r="K278">
        <v>3490.0199999999995</v>
      </c>
      <c r="L278">
        <v>3490.0199999999995</v>
      </c>
      <c r="M278">
        <v>2268.5129999999999</v>
      </c>
      <c r="N278">
        <v>1221.5069999999996</v>
      </c>
      <c r="O278">
        <v>0</v>
      </c>
      <c r="P278" t="s">
        <v>60</v>
      </c>
      <c r="Q278" t="s">
        <v>2930</v>
      </c>
      <c r="R278">
        <v>0</v>
      </c>
      <c r="S278" t="s">
        <v>1134</v>
      </c>
      <c r="T278" t="s">
        <v>1135</v>
      </c>
      <c r="U278">
        <v>39.4</v>
      </c>
      <c r="V278" s="18">
        <v>44934</v>
      </c>
      <c r="W278" s="18">
        <v>44937</v>
      </c>
      <c r="X278">
        <v>3</v>
      </c>
      <c r="Y278" t="s">
        <v>37</v>
      </c>
    </row>
    <row r="279" spans="1:25" x14ac:dyDescent="0.3">
      <c r="A279" s="18">
        <v>44979</v>
      </c>
      <c r="B279" t="s">
        <v>38</v>
      </c>
      <c r="C279" t="s">
        <v>39</v>
      </c>
      <c r="D279">
        <v>4</v>
      </c>
      <c r="E279">
        <v>85.96</v>
      </c>
      <c r="F279">
        <v>55.873999999999995</v>
      </c>
      <c r="G279" t="s">
        <v>30</v>
      </c>
      <c r="H279" t="s">
        <v>31</v>
      </c>
      <c r="I279">
        <v>0.1</v>
      </c>
      <c r="J279" t="s">
        <v>46</v>
      </c>
      <c r="K279">
        <v>343.84</v>
      </c>
      <c r="L279">
        <v>309.45599999999996</v>
      </c>
      <c r="M279">
        <v>223.49599999999998</v>
      </c>
      <c r="N279">
        <v>85.95999999999998</v>
      </c>
      <c r="O279">
        <v>34.384000000000015</v>
      </c>
      <c r="P279" t="s">
        <v>57</v>
      </c>
      <c r="Q279" t="s">
        <v>2930</v>
      </c>
      <c r="R279">
        <v>0</v>
      </c>
      <c r="S279" t="s">
        <v>1167</v>
      </c>
      <c r="T279" t="s">
        <v>1168</v>
      </c>
      <c r="U279">
        <v>32.119999999999997</v>
      </c>
      <c r="V279" s="18">
        <v>44979</v>
      </c>
      <c r="W279" s="18">
        <v>44988</v>
      </c>
      <c r="X279">
        <v>9</v>
      </c>
      <c r="Y279" t="s">
        <v>43</v>
      </c>
    </row>
    <row r="280" spans="1:25" x14ac:dyDescent="0.3">
      <c r="A280" s="18">
        <v>45694</v>
      </c>
      <c r="B280" t="s">
        <v>18</v>
      </c>
      <c r="C280" t="s">
        <v>39</v>
      </c>
      <c r="D280">
        <v>2</v>
      </c>
      <c r="E280">
        <v>93.49</v>
      </c>
      <c r="F280">
        <v>60.768499999999996</v>
      </c>
      <c r="G280" t="s">
        <v>30</v>
      </c>
      <c r="H280" t="s">
        <v>21</v>
      </c>
      <c r="I280">
        <v>0.1</v>
      </c>
      <c r="J280" t="s">
        <v>32</v>
      </c>
      <c r="K280">
        <v>186.98</v>
      </c>
      <c r="L280">
        <v>168.28199999999998</v>
      </c>
      <c r="M280">
        <v>121.53699999999999</v>
      </c>
      <c r="N280">
        <v>46.74499999999999</v>
      </c>
      <c r="O280">
        <v>18.698000000000008</v>
      </c>
      <c r="P280" t="s">
        <v>60</v>
      </c>
      <c r="Q280" t="s">
        <v>40</v>
      </c>
      <c r="R280">
        <v>0</v>
      </c>
      <c r="S280" t="s">
        <v>1169</v>
      </c>
      <c r="T280" t="s">
        <v>1170</v>
      </c>
      <c r="U280">
        <v>26.31</v>
      </c>
      <c r="V280" s="18">
        <v>45694</v>
      </c>
      <c r="W280" s="18">
        <v>45704</v>
      </c>
      <c r="X280">
        <v>10</v>
      </c>
      <c r="Y280" t="s">
        <v>27</v>
      </c>
    </row>
    <row r="281" spans="1:25" x14ac:dyDescent="0.3">
      <c r="A281" s="18">
        <v>45561</v>
      </c>
      <c r="B281" t="s">
        <v>18</v>
      </c>
      <c r="C281" t="s">
        <v>39</v>
      </c>
      <c r="D281">
        <v>11</v>
      </c>
      <c r="E281">
        <v>144.29</v>
      </c>
      <c r="F281">
        <v>93.788499999999999</v>
      </c>
      <c r="G281" t="s">
        <v>20</v>
      </c>
      <c r="H281" t="s">
        <v>31</v>
      </c>
      <c r="I281">
        <v>0.05</v>
      </c>
      <c r="J281" t="s">
        <v>66</v>
      </c>
      <c r="K281">
        <v>1587.1899999999998</v>
      </c>
      <c r="L281">
        <v>1507.8304999999998</v>
      </c>
      <c r="M281">
        <v>1031.6734999999999</v>
      </c>
      <c r="N281">
        <v>476.15699999999993</v>
      </c>
      <c r="O281">
        <v>79.359500000000025</v>
      </c>
      <c r="P281" t="s">
        <v>57</v>
      </c>
      <c r="Q281" t="s">
        <v>40</v>
      </c>
      <c r="R281">
        <v>0</v>
      </c>
      <c r="S281" t="s">
        <v>1171</v>
      </c>
      <c r="T281" t="s">
        <v>883</v>
      </c>
      <c r="U281">
        <v>11.91</v>
      </c>
      <c r="V281" s="18">
        <v>45561</v>
      </c>
      <c r="W281" s="18">
        <v>45565</v>
      </c>
      <c r="X281">
        <v>4</v>
      </c>
      <c r="Y281" t="s">
        <v>27</v>
      </c>
    </row>
    <row r="282" spans="1:25" x14ac:dyDescent="0.3">
      <c r="A282" s="18">
        <v>45045</v>
      </c>
      <c r="B282" t="s">
        <v>69</v>
      </c>
      <c r="C282" t="s">
        <v>39</v>
      </c>
      <c r="D282">
        <v>7</v>
      </c>
      <c r="E282">
        <v>235.94</v>
      </c>
      <c r="F282">
        <v>153.36099999999999</v>
      </c>
      <c r="G282" t="s">
        <v>55</v>
      </c>
      <c r="H282" t="s">
        <v>21</v>
      </c>
      <c r="I282">
        <v>0.1</v>
      </c>
      <c r="J282" t="s">
        <v>32</v>
      </c>
      <c r="K282">
        <v>1651.58</v>
      </c>
      <c r="L282">
        <v>1486.422</v>
      </c>
      <c r="M282">
        <v>1073.527</v>
      </c>
      <c r="N282">
        <v>412.89499999999998</v>
      </c>
      <c r="O282">
        <v>165.1579999999999</v>
      </c>
      <c r="P282" t="s">
        <v>33</v>
      </c>
      <c r="Q282" t="s">
        <v>24</v>
      </c>
      <c r="R282">
        <v>0</v>
      </c>
      <c r="S282" t="s">
        <v>1176</v>
      </c>
      <c r="T282" t="s">
        <v>1177</v>
      </c>
      <c r="U282">
        <v>8.44</v>
      </c>
      <c r="V282" s="18">
        <v>45045</v>
      </c>
      <c r="W282" s="18">
        <v>45050</v>
      </c>
      <c r="X282">
        <v>5</v>
      </c>
      <c r="Y282" t="s">
        <v>72</v>
      </c>
    </row>
    <row r="283" spans="1:25" x14ac:dyDescent="0.3">
      <c r="A283" s="18">
        <v>45008</v>
      </c>
      <c r="B283" t="s">
        <v>38</v>
      </c>
      <c r="C283" t="s">
        <v>39</v>
      </c>
      <c r="D283">
        <v>18</v>
      </c>
      <c r="E283">
        <v>209.65</v>
      </c>
      <c r="F283">
        <v>136.27250000000001</v>
      </c>
      <c r="G283" t="s">
        <v>30</v>
      </c>
      <c r="H283" t="s">
        <v>21</v>
      </c>
      <c r="I283">
        <v>0.1</v>
      </c>
      <c r="J283" t="s">
        <v>51</v>
      </c>
      <c r="K283">
        <v>3773.7000000000003</v>
      </c>
      <c r="L283">
        <v>3396.3300000000004</v>
      </c>
      <c r="M283">
        <v>2452.9050000000002</v>
      </c>
      <c r="N283">
        <v>943.42500000000018</v>
      </c>
      <c r="O283">
        <v>377.36999999999989</v>
      </c>
      <c r="P283" t="s">
        <v>60</v>
      </c>
      <c r="Q283" t="s">
        <v>2930</v>
      </c>
      <c r="R283">
        <v>0</v>
      </c>
      <c r="S283" t="s">
        <v>1190</v>
      </c>
      <c r="T283" t="s">
        <v>1191</v>
      </c>
      <c r="U283">
        <v>42.04</v>
      </c>
      <c r="V283" s="18">
        <v>45008</v>
      </c>
      <c r="W283" s="18">
        <v>45015</v>
      </c>
      <c r="X283">
        <v>7</v>
      </c>
      <c r="Y283" t="s">
        <v>43</v>
      </c>
    </row>
    <row r="284" spans="1:25" x14ac:dyDescent="0.3">
      <c r="A284" s="18">
        <v>45410</v>
      </c>
      <c r="B284" t="s">
        <v>44</v>
      </c>
      <c r="C284" t="s">
        <v>39</v>
      </c>
      <c r="D284">
        <v>5</v>
      </c>
      <c r="E284">
        <v>544.66</v>
      </c>
      <c r="F284">
        <v>354.029</v>
      </c>
      <c r="G284" t="s">
        <v>20</v>
      </c>
      <c r="H284" t="s">
        <v>31</v>
      </c>
      <c r="I284">
        <v>0.1</v>
      </c>
      <c r="J284" t="s">
        <v>56</v>
      </c>
      <c r="K284">
        <v>2723.2999999999997</v>
      </c>
      <c r="L284">
        <v>2450.9699999999998</v>
      </c>
      <c r="M284">
        <v>1770.145</v>
      </c>
      <c r="N284">
        <v>680.82499999999982</v>
      </c>
      <c r="O284">
        <v>272.32999999999993</v>
      </c>
      <c r="P284" t="s">
        <v>23</v>
      </c>
      <c r="Q284" t="s">
        <v>34</v>
      </c>
      <c r="R284">
        <v>0</v>
      </c>
      <c r="S284" t="s">
        <v>1239</v>
      </c>
      <c r="T284" t="s">
        <v>1240</v>
      </c>
      <c r="U284">
        <v>8.39</v>
      </c>
      <c r="V284" s="18">
        <v>45410</v>
      </c>
      <c r="W284" s="18">
        <v>45416</v>
      </c>
      <c r="X284">
        <v>6</v>
      </c>
      <c r="Y284" t="s">
        <v>49</v>
      </c>
    </row>
    <row r="285" spans="1:25" x14ac:dyDescent="0.3">
      <c r="A285" s="18">
        <v>45329</v>
      </c>
      <c r="B285" t="s">
        <v>44</v>
      </c>
      <c r="C285" t="s">
        <v>39</v>
      </c>
      <c r="D285">
        <v>8</v>
      </c>
      <c r="E285">
        <v>561.9</v>
      </c>
      <c r="F285">
        <v>365.23500000000001</v>
      </c>
      <c r="G285" t="s">
        <v>30</v>
      </c>
      <c r="H285" t="s">
        <v>31</v>
      </c>
      <c r="I285">
        <v>0.15</v>
      </c>
      <c r="J285" t="s">
        <v>66</v>
      </c>
      <c r="K285">
        <v>4495.2</v>
      </c>
      <c r="L285">
        <v>3820.9199999999996</v>
      </c>
      <c r="M285">
        <v>2921.88</v>
      </c>
      <c r="N285">
        <v>899.03999999999951</v>
      </c>
      <c r="O285">
        <v>674.2800000000002</v>
      </c>
      <c r="P285" t="s">
        <v>23</v>
      </c>
      <c r="Q285" t="s">
        <v>24</v>
      </c>
      <c r="R285">
        <v>1</v>
      </c>
      <c r="S285" t="s">
        <v>1241</v>
      </c>
      <c r="T285" t="s">
        <v>1242</v>
      </c>
      <c r="U285">
        <v>15.97</v>
      </c>
      <c r="V285" s="18">
        <v>45329</v>
      </c>
      <c r="W285" s="18">
        <v>45336</v>
      </c>
      <c r="X285">
        <v>7</v>
      </c>
      <c r="Y285" t="s">
        <v>49</v>
      </c>
    </row>
    <row r="286" spans="1:25" x14ac:dyDescent="0.3">
      <c r="A286" s="18">
        <v>44983</v>
      </c>
      <c r="B286" t="s">
        <v>44</v>
      </c>
      <c r="C286" t="s">
        <v>39</v>
      </c>
      <c r="D286">
        <v>16</v>
      </c>
      <c r="E286">
        <v>75.62</v>
      </c>
      <c r="F286">
        <v>49.153000000000006</v>
      </c>
      <c r="G286" t="s">
        <v>55</v>
      </c>
      <c r="H286" t="s">
        <v>31</v>
      </c>
      <c r="I286">
        <v>0.1</v>
      </c>
      <c r="J286" t="s">
        <v>56</v>
      </c>
      <c r="K286">
        <v>1209.92</v>
      </c>
      <c r="L286">
        <v>1088.9280000000001</v>
      </c>
      <c r="M286">
        <v>786.44800000000009</v>
      </c>
      <c r="N286">
        <v>302.48</v>
      </c>
      <c r="O286">
        <v>120.99199999999996</v>
      </c>
      <c r="P286" t="s">
        <v>63</v>
      </c>
      <c r="Q286" t="s">
        <v>40</v>
      </c>
      <c r="R286">
        <v>0</v>
      </c>
      <c r="S286" t="s">
        <v>1257</v>
      </c>
      <c r="T286" t="s">
        <v>1258</v>
      </c>
      <c r="U286">
        <v>27.39</v>
      </c>
      <c r="V286" s="18">
        <v>44983</v>
      </c>
      <c r="W286" s="18">
        <v>44987</v>
      </c>
      <c r="X286">
        <v>4</v>
      </c>
      <c r="Y286" t="s">
        <v>49</v>
      </c>
    </row>
    <row r="287" spans="1:25" x14ac:dyDescent="0.3">
      <c r="A287" s="18">
        <v>44933</v>
      </c>
      <c r="B287" t="s">
        <v>18</v>
      </c>
      <c r="C287" t="s">
        <v>39</v>
      </c>
      <c r="D287">
        <v>13</v>
      </c>
      <c r="E287">
        <v>561.62</v>
      </c>
      <c r="F287">
        <v>365.053</v>
      </c>
      <c r="G287" t="s">
        <v>50</v>
      </c>
      <c r="H287" t="s">
        <v>21</v>
      </c>
      <c r="I287">
        <v>0.05</v>
      </c>
      <c r="J287" t="s">
        <v>46</v>
      </c>
      <c r="K287">
        <v>7301.06</v>
      </c>
      <c r="L287">
        <v>6936.0069999999996</v>
      </c>
      <c r="M287">
        <v>4745.6890000000003</v>
      </c>
      <c r="N287">
        <v>2190.3179999999993</v>
      </c>
      <c r="O287">
        <v>365.05300000000079</v>
      </c>
      <c r="P287" t="s">
        <v>33</v>
      </c>
      <c r="Q287" t="s">
        <v>24</v>
      </c>
      <c r="R287">
        <v>0</v>
      </c>
      <c r="S287" t="s">
        <v>1259</v>
      </c>
      <c r="T287" t="s">
        <v>1260</v>
      </c>
      <c r="U287">
        <v>12.91</v>
      </c>
      <c r="V287" s="18">
        <v>44933</v>
      </c>
      <c r="W287" s="18">
        <v>44937</v>
      </c>
      <c r="X287">
        <v>4</v>
      </c>
      <c r="Y287" t="s">
        <v>27</v>
      </c>
    </row>
    <row r="288" spans="1:25" x14ac:dyDescent="0.3">
      <c r="A288" s="18">
        <v>45223</v>
      </c>
      <c r="B288" t="s">
        <v>28</v>
      </c>
      <c r="C288" t="s">
        <v>39</v>
      </c>
      <c r="D288">
        <v>5</v>
      </c>
      <c r="E288">
        <v>359.61</v>
      </c>
      <c r="F288">
        <v>233.74650000000003</v>
      </c>
      <c r="G288" t="s">
        <v>30</v>
      </c>
      <c r="H288" t="s">
        <v>31</v>
      </c>
      <c r="I288">
        <v>0</v>
      </c>
      <c r="J288" t="s">
        <v>66</v>
      </c>
      <c r="K288">
        <v>1798.0500000000002</v>
      </c>
      <c r="L288">
        <v>1798.0500000000002</v>
      </c>
      <c r="M288">
        <v>1168.7325000000001</v>
      </c>
      <c r="N288">
        <v>629.31750000000011</v>
      </c>
      <c r="O288">
        <v>0</v>
      </c>
      <c r="P288" t="s">
        <v>23</v>
      </c>
      <c r="Q288" t="s">
        <v>24</v>
      </c>
      <c r="R288">
        <v>0</v>
      </c>
      <c r="S288" t="s">
        <v>1261</v>
      </c>
      <c r="T288" t="s">
        <v>1262</v>
      </c>
      <c r="U288">
        <v>41.31</v>
      </c>
      <c r="V288" s="18">
        <v>45223</v>
      </c>
      <c r="W288" s="18">
        <v>45233</v>
      </c>
      <c r="X288">
        <v>10</v>
      </c>
      <c r="Y288" t="s">
        <v>37</v>
      </c>
    </row>
    <row r="289" spans="1:25" x14ac:dyDescent="0.3">
      <c r="A289" s="18">
        <v>45835</v>
      </c>
      <c r="B289" t="s">
        <v>69</v>
      </c>
      <c r="C289" t="s">
        <v>39</v>
      </c>
      <c r="D289">
        <v>13</v>
      </c>
      <c r="E289">
        <v>112.88</v>
      </c>
      <c r="F289">
        <v>73.372</v>
      </c>
      <c r="G289" t="s">
        <v>55</v>
      </c>
      <c r="H289" t="s">
        <v>31</v>
      </c>
      <c r="I289">
        <v>0</v>
      </c>
      <c r="J289" t="s">
        <v>46</v>
      </c>
      <c r="K289">
        <v>1467.44</v>
      </c>
      <c r="L289">
        <v>1467.44</v>
      </c>
      <c r="M289">
        <v>953.83600000000001</v>
      </c>
      <c r="N289">
        <v>513.60400000000004</v>
      </c>
      <c r="O289">
        <v>0</v>
      </c>
      <c r="P289" t="s">
        <v>60</v>
      </c>
      <c r="Q289" t="s">
        <v>2930</v>
      </c>
      <c r="R289">
        <v>0</v>
      </c>
      <c r="S289" t="s">
        <v>1269</v>
      </c>
      <c r="T289" t="s">
        <v>1270</v>
      </c>
      <c r="U289">
        <v>12.39</v>
      </c>
      <c r="V289" s="18">
        <v>45835</v>
      </c>
      <c r="W289" s="18">
        <v>45837</v>
      </c>
      <c r="X289">
        <v>2</v>
      </c>
      <c r="Y289" t="s">
        <v>72</v>
      </c>
    </row>
    <row r="290" spans="1:25" x14ac:dyDescent="0.3">
      <c r="A290" s="18">
        <v>45628</v>
      </c>
      <c r="B290" t="s">
        <v>18</v>
      </c>
      <c r="C290" t="s">
        <v>39</v>
      </c>
      <c r="D290">
        <v>9</v>
      </c>
      <c r="E290">
        <v>363.39</v>
      </c>
      <c r="F290">
        <v>236.20349999999999</v>
      </c>
      <c r="G290" t="s">
        <v>20</v>
      </c>
      <c r="H290" t="s">
        <v>21</v>
      </c>
      <c r="I290">
        <v>0.05</v>
      </c>
      <c r="J290" t="s">
        <v>56</v>
      </c>
      <c r="K290">
        <v>3270.5099999999998</v>
      </c>
      <c r="L290">
        <v>3106.9844999999996</v>
      </c>
      <c r="M290">
        <v>2125.8314999999998</v>
      </c>
      <c r="N290">
        <v>981.15299999999979</v>
      </c>
      <c r="O290">
        <v>163.52550000000019</v>
      </c>
      <c r="P290" t="s">
        <v>33</v>
      </c>
      <c r="Q290" t="s">
        <v>2930</v>
      </c>
      <c r="R290">
        <v>0</v>
      </c>
      <c r="S290" t="s">
        <v>1277</v>
      </c>
      <c r="T290" t="s">
        <v>258</v>
      </c>
      <c r="U290">
        <v>41.64</v>
      </c>
      <c r="V290" s="18">
        <v>45628</v>
      </c>
      <c r="W290" s="18">
        <v>45630</v>
      </c>
      <c r="X290">
        <v>2</v>
      </c>
      <c r="Y290" t="s">
        <v>27</v>
      </c>
    </row>
    <row r="291" spans="1:25" x14ac:dyDescent="0.3">
      <c r="A291" s="18">
        <v>45102</v>
      </c>
      <c r="B291" t="s">
        <v>28</v>
      </c>
      <c r="C291" t="s">
        <v>39</v>
      </c>
      <c r="D291">
        <v>12</v>
      </c>
      <c r="E291">
        <v>192.03</v>
      </c>
      <c r="F291">
        <v>124.81950000000001</v>
      </c>
      <c r="G291" t="s">
        <v>20</v>
      </c>
      <c r="H291" t="s">
        <v>21</v>
      </c>
      <c r="I291">
        <v>0.1</v>
      </c>
      <c r="J291" t="s">
        <v>51</v>
      </c>
      <c r="K291">
        <v>2304.36</v>
      </c>
      <c r="L291">
        <v>2073.924</v>
      </c>
      <c r="M291">
        <v>1497.8340000000001</v>
      </c>
      <c r="N291">
        <v>576.08999999999992</v>
      </c>
      <c r="O291">
        <v>230.43600000000015</v>
      </c>
      <c r="P291" t="s">
        <v>57</v>
      </c>
      <c r="Q291" t="s">
        <v>2930</v>
      </c>
      <c r="R291">
        <v>0</v>
      </c>
      <c r="S291" t="s">
        <v>1280</v>
      </c>
      <c r="T291" t="s">
        <v>1281</v>
      </c>
      <c r="U291">
        <v>41.08</v>
      </c>
      <c r="V291" s="18">
        <v>45102</v>
      </c>
      <c r="W291" s="18">
        <v>45110</v>
      </c>
      <c r="X291">
        <v>8</v>
      </c>
      <c r="Y291" t="s">
        <v>37</v>
      </c>
    </row>
    <row r="292" spans="1:25" x14ac:dyDescent="0.3">
      <c r="A292" s="18">
        <v>45781</v>
      </c>
      <c r="B292" t="s">
        <v>38</v>
      </c>
      <c r="C292" t="s">
        <v>39</v>
      </c>
      <c r="D292">
        <v>6</v>
      </c>
      <c r="E292">
        <v>249.09</v>
      </c>
      <c r="F292">
        <v>161.9085</v>
      </c>
      <c r="G292" t="s">
        <v>20</v>
      </c>
      <c r="H292" t="s">
        <v>31</v>
      </c>
      <c r="I292">
        <v>0.05</v>
      </c>
      <c r="J292" t="s">
        <v>46</v>
      </c>
      <c r="K292">
        <v>1494.54</v>
      </c>
      <c r="L292">
        <v>1419.8129999999999</v>
      </c>
      <c r="M292">
        <v>971.45100000000002</v>
      </c>
      <c r="N292">
        <v>448.36199999999985</v>
      </c>
      <c r="O292">
        <v>74.727000000000089</v>
      </c>
      <c r="P292" t="s">
        <v>63</v>
      </c>
      <c r="Q292" t="s">
        <v>2930</v>
      </c>
      <c r="R292">
        <v>0</v>
      </c>
      <c r="S292" t="s">
        <v>1298</v>
      </c>
      <c r="T292" t="s">
        <v>1299</v>
      </c>
      <c r="U292">
        <v>20.38</v>
      </c>
      <c r="V292" s="18">
        <v>45781</v>
      </c>
      <c r="W292" s="18">
        <v>45787</v>
      </c>
      <c r="X292">
        <v>6</v>
      </c>
      <c r="Y292" t="s">
        <v>43</v>
      </c>
    </row>
    <row r="293" spans="1:25" x14ac:dyDescent="0.3">
      <c r="A293" s="18">
        <v>45814</v>
      </c>
      <c r="B293" t="s">
        <v>18</v>
      </c>
      <c r="C293" t="s">
        <v>39</v>
      </c>
      <c r="D293">
        <v>3</v>
      </c>
      <c r="E293">
        <v>391.92</v>
      </c>
      <c r="F293">
        <v>254.74800000000002</v>
      </c>
      <c r="G293" t="s">
        <v>30</v>
      </c>
      <c r="H293" t="s">
        <v>21</v>
      </c>
      <c r="I293">
        <v>0.15</v>
      </c>
      <c r="J293" t="s">
        <v>32</v>
      </c>
      <c r="K293">
        <v>1175.76</v>
      </c>
      <c r="L293">
        <v>999.39599999999996</v>
      </c>
      <c r="M293">
        <v>764.24400000000003</v>
      </c>
      <c r="N293">
        <v>235.15199999999993</v>
      </c>
      <c r="O293">
        <v>176.36400000000003</v>
      </c>
      <c r="P293" t="s">
        <v>60</v>
      </c>
      <c r="Q293" t="s">
        <v>34</v>
      </c>
      <c r="R293">
        <v>0</v>
      </c>
      <c r="S293" t="s">
        <v>1313</v>
      </c>
      <c r="T293" t="s">
        <v>1314</v>
      </c>
      <c r="U293">
        <v>9.86</v>
      </c>
      <c r="V293" s="18">
        <v>45814</v>
      </c>
      <c r="W293" s="18">
        <v>45824</v>
      </c>
      <c r="X293">
        <v>10</v>
      </c>
      <c r="Y293" t="s">
        <v>27</v>
      </c>
    </row>
    <row r="294" spans="1:25" x14ac:dyDescent="0.3">
      <c r="A294" s="18">
        <v>44978</v>
      </c>
      <c r="B294" t="s">
        <v>44</v>
      </c>
      <c r="C294" t="s">
        <v>39</v>
      </c>
      <c r="D294">
        <v>11</v>
      </c>
      <c r="E294">
        <v>61.81</v>
      </c>
      <c r="F294">
        <v>40.176500000000004</v>
      </c>
      <c r="G294" t="s">
        <v>50</v>
      </c>
      <c r="H294" t="s">
        <v>31</v>
      </c>
      <c r="I294">
        <v>0.05</v>
      </c>
      <c r="J294" t="s">
        <v>66</v>
      </c>
      <c r="K294">
        <v>679.91000000000008</v>
      </c>
      <c r="L294">
        <v>645.91450000000009</v>
      </c>
      <c r="M294">
        <v>441.94150000000002</v>
      </c>
      <c r="N294">
        <v>203.97300000000007</v>
      </c>
      <c r="O294">
        <v>33.995499999999993</v>
      </c>
      <c r="P294" t="s">
        <v>33</v>
      </c>
      <c r="Q294" t="s">
        <v>40</v>
      </c>
      <c r="R294">
        <v>0</v>
      </c>
      <c r="S294" t="s">
        <v>1346</v>
      </c>
      <c r="T294" t="s">
        <v>1347</v>
      </c>
      <c r="U294">
        <v>47.95</v>
      </c>
      <c r="V294" s="18">
        <v>44978</v>
      </c>
      <c r="W294" s="18">
        <v>44988</v>
      </c>
      <c r="X294">
        <v>10</v>
      </c>
      <c r="Y294" t="s">
        <v>49</v>
      </c>
    </row>
    <row r="295" spans="1:25" x14ac:dyDescent="0.3">
      <c r="A295" s="18">
        <v>45154</v>
      </c>
      <c r="B295" t="s">
        <v>44</v>
      </c>
      <c r="C295" t="s">
        <v>39</v>
      </c>
      <c r="D295">
        <v>8</v>
      </c>
      <c r="E295">
        <v>355.15</v>
      </c>
      <c r="F295">
        <v>230.8475</v>
      </c>
      <c r="G295" t="s">
        <v>20</v>
      </c>
      <c r="H295" t="s">
        <v>31</v>
      </c>
      <c r="I295">
        <v>0.1</v>
      </c>
      <c r="J295" t="s">
        <v>51</v>
      </c>
      <c r="K295">
        <v>2841.2</v>
      </c>
      <c r="L295">
        <v>2557.08</v>
      </c>
      <c r="M295">
        <v>1846.78</v>
      </c>
      <c r="N295">
        <v>710.3</v>
      </c>
      <c r="O295">
        <v>284.11999999999989</v>
      </c>
      <c r="P295" t="s">
        <v>23</v>
      </c>
      <c r="Q295" t="s">
        <v>2930</v>
      </c>
      <c r="R295">
        <v>1</v>
      </c>
      <c r="S295" t="s">
        <v>1348</v>
      </c>
      <c r="T295" t="s">
        <v>1349</v>
      </c>
      <c r="U295">
        <v>38.590000000000003</v>
      </c>
      <c r="V295" s="18">
        <v>45154</v>
      </c>
      <c r="W295" s="18">
        <v>45162</v>
      </c>
      <c r="X295">
        <v>8</v>
      </c>
      <c r="Y295" t="s">
        <v>49</v>
      </c>
    </row>
    <row r="296" spans="1:25" x14ac:dyDescent="0.3">
      <c r="A296" s="18">
        <v>45573</v>
      </c>
      <c r="B296" t="s">
        <v>28</v>
      </c>
      <c r="C296" t="s">
        <v>39</v>
      </c>
      <c r="D296">
        <v>9</v>
      </c>
      <c r="E296">
        <v>446.49</v>
      </c>
      <c r="F296">
        <v>290.21850000000001</v>
      </c>
      <c r="G296" t="s">
        <v>55</v>
      </c>
      <c r="H296" t="s">
        <v>21</v>
      </c>
      <c r="I296">
        <v>0.15</v>
      </c>
      <c r="J296" t="s">
        <v>51</v>
      </c>
      <c r="K296">
        <v>4018.41</v>
      </c>
      <c r="L296">
        <v>3415.6484999999998</v>
      </c>
      <c r="M296">
        <v>2611.9665</v>
      </c>
      <c r="N296">
        <v>803.68199999999979</v>
      </c>
      <c r="O296">
        <v>602.76150000000007</v>
      </c>
      <c r="P296" t="s">
        <v>63</v>
      </c>
      <c r="Q296" t="s">
        <v>24</v>
      </c>
      <c r="R296">
        <v>0</v>
      </c>
      <c r="S296" t="s">
        <v>1354</v>
      </c>
      <c r="T296" t="s">
        <v>1355</v>
      </c>
      <c r="U296">
        <v>5.77</v>
      </c>
      <c r="V296" s="18">
        <v>45573</v>
      </c>
      <c r="W296" s="18">
        <v>45582</v>
      </c>
      <c r="X296">
        <v>9</v>
      </c>
      <c r="Y296" t="s">
        <v>37</v>
      </c>
    </row>
    <row r="297" spans="1:25" x14ac:dyDescent="0.3">
      <c r="A297" s="18">
        <v>44935</v>
      </c>
      <c r="B297" t="s">
        <v>28</v>
      </c>
      <c r="C297" t="s">
        <v>39</v>
      </c>
      <c r="D297">
        <v>16</v>
      </c>
      <c r="E297">
        <v>258.82</v>
      </c>
      <c r="F297">
        <v>168.233</v>
      </c>
      <c r="G297" t="s">
        <v>55</v>
      </c>
      <c r="H297" t="s">
        <v>31</v>
      </c>
      <c r="I297">
        <v>0.1</v>
      </c>
      <c r="J297" t="s">
        <v>56</v>
      </c>
      <c r="K297">
        <v>4141.12</v>
      </c>
      <c r="L297">
        <v>3727.0079999999998</v>
      </c>
      <c r="M297">
        <v>2691.7280000000001</v>
      </c>
      <c r="N297">
        <v>1035.2799999999997</v>
      </c>
      <c r="O297">
        <v>414.11200000000008</v>
      </c>
      <c r="P297" t="s">
        <v>23</v>
      </c>
      <c r="Q297" t="s">
        <v>34</v>
      </c>
      <c r="R297">
        <v>0</v>
      </c>
      <c r="S297" t="s">
        <v>1356</v>
      </c>
      <c r="T297" t="s">
        <v>1357</v>
      </c>
      <c r="U297">
        <v>46.93</v>
      </c>
      <c r="V297" s="18">
        <v>44935</v>
      </c>
      <c r="W297" s="18">
        <v>44943</v>
      </c>
      <c r="X297">
        <v>8</v>
      </c>
      <c r="Y297" t="s">
        <v>37</v>
      </c>
    </row>
    <row r="298" spans="1:25" x14ac:dyDescent="0.3">
      <c r="A298" s="18">
        <v>45689</v>
      </c>
      <c r="B298" t="s">
        <v>28</v>
      </c>
      <c r="C298" t="s">
        <v>39</v>
      </c>
      <c r="D298">
        <v>5</v>
      </c>
      <c r="E298">
        <v>38.229999999999997</v>
      </c>
      <c r="F298">
        <v>24.849499999999999</v>
      </c>
      <c r="G298" t="s">
        <v>50</v>
      </c>
      <c r="H298" t="s">
        <v>21</v>
      </c>
      <c r="I298">
        <v>0.15</v>
      </c>
      <c r="J298" t="s">
        <v>66</v>
      </c>
      <c r="K298">
        <v>191.14999999999998</v>
      </c>
      <c r="L298">
        <v>162.47749999999996</v>
      </c>
      <c r="M298">
        <v>124.2475</v>
      </c>
      <c r="N298">
        <v>38.229999999999961</v>
      </c>
      <c r="O298">
        <v>28.672500000000014</v>
      </c>
      <c r="P298" t="s">
        <v>60</v>
      </c>
      <c r="Q298" t="s">
        <v>2930</v>
      </c>
      <c r="R298">
        <v>0</v>
      </c>
      <c r="S298" t="s">
        <v>1372</v>
      </c>
      <c r="T298" t="s">
        <v>1373</v>
      </c>
      <c r="U298">
        <v>21.06</v>
      </c>
      <c r="V298" s="18">
        <v>45689</v>
      </c>
      <c r="W298" s="18">
        <v>45699</v>
      </c>
      <c r="X298">
        <v>10</v>
      </c>
      <c r="Y298" t="s">
        <v>37</v>
      </c>
    </row>
    <row r="299" spans="1:25" x14ac:dyDescent="0.3">
      <c r="A299" s="18">
        <v>45144</v>
      </c>
      <c r="B299" t="s">
        <v>44</v>
      </c>
      <c r="C299" t="s">
        <v>39</v>
      </c>
      <c r="D299">
        <v>8</v>
      </c>
      <c r="E299">
        <v>548.02</v>
      </c>
      <c r="F299">
        <v>356.21300000000002</v>
      </c>
      <c r="G299" t="s">
        <v>55</v>
      </c>
      <c r="H299" t="s">
        <v>31</v>
      </c>
      <c r="I299">
        <v>0.05</v>
      </c>
      <c r="J299" t="s">
        <v>22</v>
      </c>
      <c r="K299">
        <v>4384.16</v>
      </c>
      <c r="L299">
        <v>4164.9519999999993</v>
      </c>
      <c r="M299">
        <v>2849.7040000000002</v>
      </c>
      <c r="N299">
        <v>1315.2479999999991</v>
      </c>
      <c r="O299">
        <v>219.20800000000054</v>
      </c>
      <c r="P299" t="s">
        <v>23</v>
      </c>
      <c r="Q299" t="s">
        <v>2930</v>
      </c>
      <c r="R299">
        <v>0</v>
      </c>
      <c r="S299" t="s">
        <v>1376</v>
      </c>
      <c r="T299" t="s">
        <v>1377</v>
      </c>
      <c r="U299">
        <v>33.4</v>
      </c>
      <c r="V299" s="18">
        <v>45144</v>
      </c>
      <c r="W299" s="18">
        <v>45151</v>
      </c>
      <c r="X299">
        <v>7</v>
      </c>
      <c r="Y299" t="s">
        <v>49</v>
      </c>
    </row>
    <row r="300" spans="1:25" x14ac:dyDescent="0.3">
      <c r="A300" s="18">
        <v>45279</v>
      </c>
      <c r="B300" t="s">
        <v>44</v>
      </c>
      <c r="C300" t="s">
        <v>39</v>
      </c>
      <c r="D300">
        <v>20</v>
      </c>
      <c r="E300">
        <v>51.85</v>
      </c>
      <c r="F300">
        <v>33.702500000000001</v>
      </c>
      <c r="G300" t="s">
        <v>50</v>
      </c>
      <c r="H300" t="s">
        <v>21</v>
      </c>
      <c r="I300">
        <v>0.15</v>
      </c>
      <c r="J300" t="s">
        <v>51</v>
      </c>
      <c r="K300">
        <v>1037</v>
      </c>
      <c r="L300">
        <v>881.44999999999993</v>
      </c>
      <c r="M300">
        <v>674.05</v>
      </c>
      <c r="N300">
        <v>207.39999999999998</v>
      </c>
      <c r="O300">
        <v>155.55000000000007</v>
      </c>
      <c r="P300" t="s">
        <v>63</v>
      </c>
      <c r="Q300" t="s">
        <v>2930</v>
      </c>
      <c r="R300">
        <v>0</v>
      </c>
      <c r="S300" t="s">
        <v>1386</v>
      </c>
      <c r="T300" t="s">
        <v>1387</v>
      </c>
      <c r="U300">
        <v>33.159999999999997</v>
      </c>
      <c r="V300" s="18">
        <v>45279</v>
      </c>
      <c r="W300" s="18">
        <v>45281</v>
      </c>
      <c r="X300">
        <v>2</v>
      </c>
      <c r="Y300" t="s">
        <v>49</v>
      </c>
    </row>
    <row r="301" spans="1:25" x14ac:dyDescent="0.3">
      <c r="A301" s="18">
        <v>45533</v>
      </c>
      <c r="B301" t="s">
        <v>38</v>
      </c>
      <c r="C301" t="s">
        <v>39</v>
      </c>
      <c r="D301">
        <v>18</v>
      </c>
      <c r="E301">
        <v>523.87</v>
      </c>
      <c r="F301">
        <v>340.51550000000003</v>
      </c>
      <c r="G301" t="s">
        <v>50</v>
      </c>
      <c r="H301" t="s">
        <v>31</v>
      </c>
      <c r="I301">
        <v>0.15</v>
      </c>
      <c r="J301" t="s">
        <v>56</v>
      </c>
      <c r="K301">
        <v>9429.66</v>
      </c>
      <c r="L301">
        <v>8015.2109999999993</v>
      </c>
      <c r="M301">
        <v>6129.2790000000005</v>
      </c>
      <c r="N301">
        <v>1885.9319999999989</v>
      </c>
      <c r="O301">
        <v>1414.4490000000005</v>
      </c>
      <c r="P301" t="s">
        <v>33</v>
      </c>
      <c r="Q301" t="s">
        <v>40</v>
      </c>
      <c r="R301">
        <v>0</v>
      </c>
      <c r="S301" t="s">
        <v>1399</v>
      </c>
      <c r="T301" t="s">
        <v>1400</v>
      </c>
      <c r="U301">
        <v>42.63</v>
      </c>
      <c r="V301" s="18">
        <v>45533</v>
      </c>
      <c r="W301" s="18">
        <v>45537</v>
      </c>
      <c r="X301">
        <v>4</v>
      </c>
      <c r="Y301" t="s">
        <v>43</v>
      </c>
    </row>
    <row r="302" spans="1:25" x14ac:dyDescent="0.3">
      <c r="A302" s="18">
        <v>45286</v>
      </c>
      <c r="B302" t="s">
        <v>44</v>
      </c>
      <c r="C302" t="s">
        <v>39</v>
      </c>
      <c r="D302">
        <v>3</v>
      </c>
      <c r="E302">
        <v>232.13</v>
      </c>
      <c r="F302">
        <v>150.8845</v>
      </c>
      <c r="G302" t="s">
        <v>20</v>
      </c>
      <c r="H302" t="s">
        <v>31</v>
      </c>
      <c r="I302">
        <v>0.1</v>
      </c>
      <c r="J302" t="s">
        <v>56</v>
      </c>
      <c r="K302">
        <v>696.39</v>
      </c>
      <c r="L302">
        <v>626.75099999999998</v>
      </c>
      <c r="M302">
        <v>452.65350000000001</v>
      </c>
      <c r="N302">
        <v>174.09749999999997</v>
      </c>
      <c r="O302">
        <v>69.63900000000001</v>
      </c>
      <c r="P302" t="s">
        <v>63</v>
      </c>
      <c r="Q302" t="s">
        <v>2930</v>
      </c>
      <c r="R302">
        <v>1</v>
      </c>
      <c r="S302" t="s">
        <v>1401</v>
      </c>
      <c r="T302" t="s">
        <v>1402</v>
      </c>
      <c r="U302">
        <v>46.65</v>
      </c>
      <c r="V302" s="18">
        <v>45286</v>
      </c>
      <c r="W302" s="18">
        <v>45291</v>
      </c>
      <c r="X302">
        <v>5</v>
      </c>
      <c r="Y302" t="s">
        <v>49</v>
      </c>
    </row>
    <row r="303" spans="1:25" x14ac:dyDescent="0.3">
      <c r="A303" s="18">
        <v>45318</v>
      </c>
      <c r="B303" t="s">
        <v>44</v>
      </c>
      <c r="C303" t="s">
        <v>39</v>
      </c>
      <c r="D303">
        <v>17</v>
      </c>
      <c r="E303">
        <v>108.48</v>
      </c>
      <c r="F303">
        <v>70.512</v>
      </c>
      <c r="G303" t="s">
        <v>30</v>
      </c>
      <c r="H303" t="s">
        <v>21</v>
      </c>
      <c r="I303">
        <v>0.1</v>
      </c>
      <c r="J303" t="s">
        <v>51</v>
      </c>
      <c r="K303">
        <v>1844.16</v>
      </c>
      <c r="L303">
        <v>1659.7440000000001</v>
      </c>
      <c r="M303">
        <v>1198.704</v>
      </c>
      <c r="N303">
        <v>461.04000000000019</v>
      </c>
      <c r="O303">
        <v>184.41599999999994</v>
      </c>
      <c r="P303" t="s">
        <v>23</v>
      </c>
      <c r="Q303" t="s">
        <v>2930</v>
      </c>
      <c r="R303">
        <v>1</v>
      </c>
      <c r="S303" t="s">
        <v>1407</v>
      </c>
      <c r="T303" t="s">
        <v>1408</v>
      </c>
      <c r="U303">
        <v>48.9</v>
      </c>
      <c r="V303" s="18">
        <v>45318</v>
      </c>
      <c r="W303" s="18">
        <v>45327</v>
      </c>
      <c r="X303">
        <v>9</v>
      </c>
      <c r="Y303" t="s">
        <v>49</v>
      </c>
    </row>
    <row r="304" spans="1:25" x14ac:dyDescent="0.3">
      <c r="A304" s="18">
        <v>45782</v>
      </c>
      <c r="B304" t="s">
        <v>38</v>
      </c>
      <c r="C304" t="s">
        <v>39</v>
      </c>
      <c r="D304">
        <v>9</v>
      </c>
      <c r="E304">
        <v>292.45999999999998</v>
      </c>
      <c r="F304">
        <v>190.09899999999999</v>
      </c>
      <c r="G304" t="s">
        <v>30</v>
      </c>
      <c r="H304" t="s">
        <v>21</v>
      </c>
      <c r="I304">
        <v>0.05</v>
      </c>
      <c r="J304" t="s">
        <v>51</v>
      </c>
      <c r="K304">
        <v>2632.14</v>
      </c>
      <c r="L304">
        <v>2500.5329999999999</v>
      </c>
      <c r="M304">
        <v>1710.8909999999998</v>
      </c>
      <c r="N304">
        <v>789.64200000000005</v>
      </c>
      <c r="O304">
        <v>131.60699999999997</v>
      </c>
      <c r="P304" t="s">
        <v>57</v>
      </c>
      <c r="Q304" t="s">
        <v>2930</v>
      </c>
      <c r="R304">
        <v>0</v>
      </c>
      <c r="S304" t="s">
        <v>1419</v>
      </c>
      <c r="T304" t="s">
        <v>1420</v>
      </c>
      <c r="U304">
        <v>34.26</v>
      </c>
      <c r="V304" s="18">
        <v>45782</v>
      </c>
      <c r="W304" s="18">
        <v>45791</v>
      </c>
      <c r="X304">
        <v>9</v>
      </c>
      <c r="Y304" t="s">
        <v>43</v>
      </c>
    </row>
    <row r="305" spans="1:25" x14ac:dyDescent="0.3">
      <c r="A305" s="18">
        <v>45033</v>
      </c>
      <c r="B305" t="s">
        <v>44</v>
      </c>
      <c r="C305" t="s">
        <v>39</v>
      </c>
      <c r="D305">
        <v>5</v>
      </c>
      <c r="E305">
        <v>547.53</v>
      </c>
      <c r="F305">
        <v>355.89449999999999</v>
      </c>
      <c r="G305" t="s">
        <v>30</v>
      </c>
      <c r="H305" t="s">
        <v>31</v>
      </c>
      <c r="I305">
        <v>0.1</v>
      </c>
      <c r="J305" t="s">
        <v>22</v>
      </c>
      <c r="K305">
        <v>2737.6499999999996</v>
      </c>
      <c r="L305">
        <v>2463.8849999999998</v>
      </c>
      <c r="M305">
        <v>1779.4724999999999</v>
      </c>
      <c r="N305">
        <v>684.41249999999991</v>
      </c>
      <c r="O305">
        <v>273.76499999999987</v>
      </c>
      <c r="P305" t="s">
        <v>60</v>
      </c>
      <c r="Q305" t="s">
        <v>2930</v>
      </c>
      <c r="R305">
        <v>0</v>
      </c>
      <c r="S305" t="s">
        <v>1421</v>
      </c>
      <c r="T305" t="s">
        <v>1422</v>
      </c>
      <c r="U305">
        <v>24.68</v>
      </c>
      <c r="V305" s="18">
        <v>45033</v>
      </c>
      <c r="W305" s="18">
        <v>45037</v>
      </c>
      <c r="X305">
        <v>4</v>
      </c>
      <c r="Y305" t="s">
        <v>49</v>
      </c>
    </row>
    <row r="306" spans="1:25" x14ac:dyDescent="0.3">
      <c r="A306" s="18">
        <v>45459</v>
      </c>
      <c r="B306" t="s">
        <v>28</v>
      </c>
      <c r="C306" t="s">
        <v>39</v>
      </c>
      <c r="D306">
        <v>12</v>
      </c>
      <c r="E306">
        <v>348.88</v>
      </c>
      <c r="F306">
        <v>226.77199999999999</v>
      </c>
      <c r="G306" t="s">
        <v>50</v>
      </c>
      <c r="H306" t="s">
        <v>21</v>
      </c>
      <c r="I306">
        <v>0</v>
      </c>
      <c r="J306" t="s">
        <v>32</v>
      </c>
      <c r="K306">
        <v>4186.5599999999995</v>
      </c>
      <c r="L306">
        <v>4186.5599999999995</v>
      </c>
      <c r="M306">
        <v>2721.2640000000001</v>
      </c>
      <c r="N306">
        <v>1465.2959999999994</v>
      </c>
      <c r="O306">
        <v>0</v>
      </c>
      <c r="P306" t="s">
        <v>57</v>
      </c>
      <c r="Q306" t="s">
        <v>34</v>
      </c>
      <c r="R306">
        <v>0</v>
      </c>
      <c r="S306" t="s">
        <v>1423</v>
      </c>
      <c r="T306" t="s">
        <v>1424</v>
      </c>
      <c r="U306">
        <v>31.28</v>
      </c>
      <c r="V306" s="18">
        <v>45459</v>
      </c>
      <c r="W306" s="18">
        <v>45464</v>
      </c>
      <c r="X306">
        <v>5</v>
      </c>
      <c r="Y306" t="s">
        <v>37</v>
      </c>
    </row>
    <row r="307" spans="1:25" x14ac:dyDescent="0.3">
      <c r="A307" s="18">
        <v>45607</v>
      </c>
      <c r="B307" t="s">
        <v>44</v>
      </c>
      <c r="C307" t="s">
        <v>39</v>
      </c>
      <c r="D307">
        <v>2</v>
      </c>
      <c r="E307">
        <v>239.69</v>
      </c>
      <c r="F307">
        <v>155.79849999999999</v>
      </c>
      <c r="G307" t="s">
        <v>50</v>
      </c>
      <c r="H307" t="s">
        <v>31</v>
      </c>
      <c r="I307">
        <v>0</v>
      </c>
      <c r="J307" t="s">
        <v>56</v>
      </c>
      <c r="K307">
        <v>479.38</v>
      </c>
      <c r="L307">
        <v>479.38</v>
      </c>
      <c r="M307">
        <v>311.59699999999998</v>
      </c>
      <c r="N307">
        <v>167.78300000000002</v>
      </c>
      <c r="O307">
        <v>0</v>
      </c>
      <c r="P307" t="s">
        <v>57</v>
      </c>
      <c r="Q307" t="s">
        <v>40</v>
      </c>
      <c r="R307">
        <v>0</v>
      </c>
      <c r="S307" t="s">
        <v>1438</v>
      </c>
      <c r="T307" t="s">
        <v>1439</v>
      </c>
      <c r="U307">
        <v>28.96</v>
      </c>
      <c r="V307" s="18">
        <v>45607</v>
      </c>
      <c r="W307" s="18">
        <v>45615</v>
      </c>
      <c r="X307">
        <v>8</v>
      </c>
      <c r="Y307" t="s">
        <v>49</v>
      </c>
    </row>
    <row r="308" spans="1:25" x14ac:dyDescent="0.3">
      <c r="A308" s="18">
        <v>45178</v>
      </c>
      <c r="B308" t="s">
        <v>44</v>
      </c>
      <c r="C308" t="s">
        <v>39</v>
      </c>
      <c r="D308">
        <v>1</v>
      </c>
      <c r="E308">
        <v>223.56</v>
      </c>
      <c r="F308">
        <v>145.31399999999999</v>
      </c>
      <c r="G308" t="s">
        <v>20</v>
      </c>
      <c r="H308" t="s">
        <v>21</v>
      </c>
      <c r="I308">
        <v>0.15</v>
      </c>
      <c r="J308" t="s">
        <v>66</v>
      </c>
      <c r="K308">
        <v>223.56</v>
      </c>
      <c r="L308">
        <v>190.02600000000001</v>
      </c>
      <c r="M308">
        <v>145.31399999999999</v>
      </c>
      <c r="N308">
        <v>44.712000000000018</v>
      </c>
      <c r="O308">
        <v>33.533999999999992</v>
      </c>
      <c r="P308" t="s">
        <v>57</v>
      </c>
      <c r="Q308" t="s">
        <v>40</v>
      </c>
      <c r="R308">
        <v>0</v>
      </c>
      <c r="S308" t="s">
        <v>1452</v>
      </c>
      <c r="T308" t="s">
        <v>1453</v>
      </c>
      <c r="U308">
        <v>37.840000000000003</v>
      </c>
      <c r="V308" s="18">
        <v>45178</v>
      </c>
      <c r="W308" s="18">
        <v>45183</v>
      </c>
      <c r="X308">
        <v>5</v>
      </c>
      <c r="Y308" t="s">
        <v>49</v>
      </c>
    </row>
    <row r="309" spans="1:25" x14ac:dyDescent="0.3">
      <c r="A309" s="18">
        <v>45490</v>
      </c>
      <c r="B309" t="s">
        <v>38</v>
      </c>
      <c r="C309" t="s">
        <v>39</v>
      </c>
      <c r="D309">
        <v>17</v>
      </c>
      <c r="E309">
        <v>279.38</v>
      </c>
      <c r="F309">
        <v>181.59700000000001</v>
      </c>
      <c r="G309" t="s">
        <v>20</v>
      </c>
      <c r="H309" t="s">
        <v>21</v>
      </c>
      <c r="I309">
        <v>0.05</v>
      </c>
      <c r="J309" t="s">
        <v>46</v>
      </c>
      <c r="K309">
        <v>4749.46</v>
      </c>
      <c r="L309">
        <v>4511.9870000000001</v>
      </c>
      <c r="M309">
        <v>3087.1490000000003</v>
      </c>
      <c r="N309">
        <v>1424.8379999999997</v>
      </c>
      <c r="O309">
        <v>237.47299999999996</v>
      </c>
      <c r="P309" t="s">
        <v>57</v>
      </c>
      <c r="Q309" t="s">
        <v>40</v>
      </c>
      <c r="R309">
        <v>0</v>
      </c>
      <c r="S309" t="s">
        <v>1466</v>
      </c>
      <c r="T309" t="s">
        <v>1467</v>
      </c>
      <c r="U309">
        <v>30.3</v>
      </c>
      <c r="V309" s="18">
        <v>45490</v>
      </c>
      <c r="W309" s="18">
        <v>45493</v>
      </c>
      <c r="X309">
        <v>3</v>
      </c>
      <c r="Y309" t="s">
        <v>43</v>
      </c>
    </row>
    <row r="310" spans="1:25" x14ac:dyDescent="0.3">
      <c r="A310" s="18">
        <v>44941</v>
      </c>
      <c r="B310" t="s">
        <v>38</v>
      </c>
      <c r="C310" t="s">
        <v>39</v>
      </c>
      <c r="D310">
        <v>15</v>
      </c>
      <c r="E310">
        <v>185</v>
      </c>
      <c r="F310">
        <v>120.25</v>
      </c>
      <c r="G310" t="s">
        <v>20</v>
      </c>
      <c r="H310" t="s">
        <v>21</v>
      </c>
      <c r="I310">
        <v>0</v>
      </c>
      <c r="J310" t="s">
        <v>32</v>
      </c>
      <c r="K310">
        <v>2775</v>
      </c>
      <c r="L310">
        <v>2775</v>
      </c>
      <c r="M310">
        <v>1803.75</v>
      </c>
      <c r="N310">
        <v>971.25</v>
      </c>
      <c r="O310">
        <v>0</v>
      </c>
      <c r="P310" t="s">
        <v>63</v>
      </c>
      <c r="Q310" t="s">
        <v>24</v>
      </c>
      <c r="R310">
        <v>0</v>
      </c>
      <c r="S310" t="s">
        <v>1472</v>
      </c>
      <c r="T310" t="s">
        <v>1473</v>
      </c>
      <c r="U310">
        <v>29.31</v>
      </c>
      <c r="V310" s="18">
        <v>44941</v>
      </c>
      <c r="W310" s="18">
        <v>44943</v>
      </c>
      <c r="X310">
        <v>2</v>
      </c>
      <c r="Y310" t="s">
        <v>43</v>
      </c>
    </row>
    <row r="311" spans="1:25" x14ac:dyDescent="0.3">
      <c r="A311" s="18">
        <v>45385</v>
      </c>
      <c r="B311" t="s">
        <v>44</v>
      </c>
      <c r="C311" t="s">
        <v>39</v>
      </c>
      <c r="D311">
        <v>5</v>
      </c>
      <c r="E311">
        <v>84.91</v>
      </c>
      <c r="F311">
        <v>55.191499999999998</v>
      </c>
      <c r="G311" t="s">
        <v>30</v>
      </c>
      <c r="H311" t="s">
        <v>31</v>
      </c>
      <c r="I311">
        <v>0.1</v>
      </c>
      <c r="J311" t="s">
        <v>51</v>
      </c>
      <c r="K311">
        <v>424.54999999999995</v>
      </c>
      <c r="L311">
        <v>382.09499999999997</v>
      </c>
      <c r="M311">
        <v>275.95749999999998</v>
      </c>
      <c r="N311">
        <v>106.13749999999999</v>
      </c>
      <c r="O311">
        <v>42.454999999999984</v>
      </c>
      <c r="P311" t="s">
        <v>63</v>
      </c>
      <c r="Q311" t="s">
        <v>24</v>
      </c>
      <c r="R311">
        <v>1</v>
      </c>
      <c r="S311" t="s">
        <v>1484</v>
      </c>
      <c r="T311" t="s">
        <v>1485</v>
      </c>
      <c r="U311">
        <v>29.06</v>
      </c>
      <c r="V311" s="18">
        <v>45385</v>
      </c>
      <c r="W311" s="18">
        <v>45391</v>
      </c>
      <c r="X311">
        <v>6</v>
      </c>
      <c r="Y311" t="s">
        <v>49</v>
      </c>
    </row>
    <row r="312" spans="1:25" x14ac:dyDescent="0.3">
      <c r="A312" s="18">
        <v>45514</v>
      </c>
      <c r="B312" t="s">
        <v>44</v>
      </c>
      <c r="C312" t="s">
        <v>39</v>
      </c>
      <c r="D312">
        <v>4</v>
      </c>
      <c r="E312">
        <v>529.03</v>
      </c>
      <c r="F312">
        <v>343.86950000000002</v>
      </c>
      <c r="G312" t="s">
        <v>20</v>
      </c>
      <c r="H312" t="s">
        <v>21</v>
      </c>
      <c r="I312">
        <v>0.05</v>
      </c>
      <c r="J312" t="s">
        <v>51</v>
      </c>
      <c r="K312">
        <v>2116.12</v>
      </c>
      <c r="L312">
        <v>2010.3139999999999</v>
      </c>
      <c r="M312">
        <v>1375.4780000000001</v>
      </c>
      <c r="N312">
        <v>634.83599999999979</v>
      </c>
      <c r="O312">
        <v>105.80600000000004</v>
      </c>
      <c r="P312" t="s">
        <v>23</v>
      </c>
      <c r="Q312" t="s">
        <v>34</v>
      </c>
      <c r="R312">
        <v>0</v>
      </c>
      <c r="S312" t="s">
        <v>1502</v>
      </c>
      <c r="T312" t="s">
        <v>1503</v>
      </c>
      <c r="U312">
        <v>25.96</v>
      </c>
      <c r="V312" s="18">
        <v>45514</v>
      </c>
      <c r="W312" s="18">
        <v>45524</v>
      </c>
      <c r="X312">
        <v>10</v>
      </c>
      <c r="Y312" t="s">
        <v>49</v>
      </c>
    </row>
    <row r="313" spans="1:25" x14ac:dyDescent="0.3">
      <c r="A313" s="18">
        <v>45260</v>
      </c>
      <c r="B313" t="s">
        <v>69</v>
      </c>
      <c r="C313" t="s">
        <v>39</v>
      </c>
      <c r="D313">
        <v>6</v>
      </c>
      <c r="E313">
        <v>182.4</v>
      </c>
      <c r="F313">
        <v>118.56</v>
      </c>
      <c r="G313" t="s">
        <v>20</v>
      </c>
      <c r="H313" t="s">
        <v>21</v>
      </c>
      <c r="I313">
        <v>0</v>
      </c>
      <c r="J313" t="s">
        <v>32</v>
      </c>
      <c r="K313">
        <v>1094.4000000000001</v>
      </c>
      <c r="L313">
        <v>1094.4000000000001</v>
      </c>
      <c r="M313">
        <v>711.36</v>
      </c>
      <c r="N313">
        <v>383.04000000000008</v>
      </c>
      <c r="O313">
        <v>0</v>
      </c>
      <c r="P313" t="s">
        <v>23</v>
      </c>
      <c r="Q313" t="s">
        <v>24</v>
      </c>
      <c r="R313">
        <v>1</v>
      </c>
      <c r="S313" t="s">
        <v>1526</v>
      </c>
      <c r="T313" t="s">
        <v>1527</v>
      </c>
      <c r="U313">
        <v>49.49</v>
      </c>
      <c r="V313" s="18">
        <v>45260</v>
      </c>
      <c r="W313" s="18">
        <v>45269</v>
      </c>
      <c r="X313">
        <v>9</v>
      </c>
      <c r="Y313" t="s">
        <v>72</v>
      </c>
    </row>
    <row r="314" spans="1:25" x14ac:dyDescent="0.3">
      <c r="A314" s="18">
        <v>45144</v>
      </c>
      <c r="B314" t="s">
        <v>18</v>
      </c>
      <c r="C314" t="s">
        <v>39</v>
      </c>
      <c r="D314">
        <v>7</v>
      </c>
      <c r="E314">
        <v>373.66</v>
      </c>
      <c r="F314">
        <v>242.87900000000002</v>
      </c>
      <c r="G314" t="s">
        <v>20</v>
      </c>
      <c r="H314" t="s">
        <v>31</v>
      </c>
      <c r="I314">
        <v>0.05</v>
      </c>
      <c r="J314" t="s">
        <v>32</v>
      </c>
      <c r="K314">
        <v>2615.6200000000003</v>
      </c>
      <c r="L314">
        <v>2484.8390000000004</v>
      </c>
      <c r="M314">
        <v>1700.1530000000002</v>
      </c>
      <c r="N314">
        <v>784.68600000000015</v>
      </c>
      <c r="O314">
        <v>130.78099999999995</v>
      </c>
      <c r="P314" t="s">
        <v>33</v>
      </c>
      <c r="Q314" t="s">
        <v>34</v>
      </c>
      <c r="R314">
        <v>0</v>
      </c>
      <c r="S314" t="s">
        <v>1530</v>
      </c>
      <c r="T314" t="s">
        <v>1531</v>
      </c>
      <c r="U314">
        <v>46.33</v>
      </c>
      <c r="V314" s="18">
        <v>45144</v>
      </c>
      <c r="W314" s="18">
        <v>45150</v>
      </c>
      <c r="X314">
        <v>6</v>
      </c>
      <c r="Y314" t="s">
        <v>27</v>
      </c>
    </row>
    <row r="315" spans="1:25" x14ac:dyDescent="0.3">
      <c r="A315" s="18">
        <v>45464</v>
      </c>
      <c r="B315" t="s">
        <v>69</v>
      </c>
      <c r="C315" t="s">
        <v>39</v>
      </c>
      <c r="D315">
        <v>7</v>
      </c>
      <c r="E315">
        <v>355.66</v>
      </c>
      <c r="F315">
        <v>231.17900000000003</v>
      </c>
      <c r="G315" t="s">
        <v>50</v>
      </c>
      <c r="H315" t="s">
        <v>31</v>
      </c>
      <c r="I315">
        <v>0.15</v>
      </c>
      <c r="J315" t="s">
        <v>51</v>
      </c>
      <c r="K315">
        <v>2489.6200000000003</v>
      </c>
      <c r="L315">
        <v>2116.1770000000001</v>
      </c>
      <c r="M315">
        <v>1618.2530000000002</v>
      </c>
      <c r="N315">
        <v>497.92399999999998</v>
      </c>
      <c r="O315">
        <v>373.44300000000021</v>
      </c>
      <c r="P315" t="s">
        <v>33</v>
      </c>
      <c r="Q315" t="s">
        <v>24</v>
      </c>
      <c r="R315">
        <v>1</v>
      </c>
      <c r="S315" t="s">
        <v>1532</v>
      </c>
      <c r="T315" t="s">
        <v>1533</v>
      </c>
      <c r="U315">
        <v>28.77</v>
      </c>
      <c r="V315" s="18">
        <v>45464</v>
      </c>
      <c r="W315" s="18">
        <v>45470</v>
      </c>
      <c r="X315">
        <v>6</v>
      </c>
      <c r="Y315" t="s">
        <v>72</v>
      </c>
    </row>
    <row r="316" spans="1:25" x14ac:dyDescent="0.3">
      <c r="A316" s="18">
        <v>45728</v>
      </c>
      <c r="B316" t="s">
        <v>18</v>
      </c>
      <c r="C316" t="s">
        <v>39</v>
      </c>
      <c r="D316">
        <v>14</v>
      </c>
      <c r="E316">
        <v>554.08000000000004</v>
      </c>
      <c r="F316">
        <v>360.15200000000004</v>
      </c>
      <c r="G316" t="s">
        <v>30</v>
      </c>
      <c r="H316" t="s">
        <v>31</v>
      </c>
      <c r="I316">
        <v>0.05</v>
      </c>
      <c r="J316" t="s">
        <v>56</v>
      </c>
      <c r="K316">
        <v>7757.1200000000008</v>
      </c>
      <c r="L316">
        <v>7369.2640000000001</v>
      </c>
      <c r="M316">
        <v>5042.1280000000006</v>
      </c>
      <c r="N316">
        <v>2327.1359999999995</v>
      </c>
      <c r="O316">
        <v>387.85600000000068</v>
      </c>
      <c r="P316" t="s">
        <v>63</v>
      </c>
      <c r="Q316" t="s">
        <v>2930</v>
      </c>
      <c r="R316">
        <v>0</v>
      </c>
      <c r="S316" t="s">
        <v>1553</v>
      </c>
      <c r="T316" t="s">
        <v>1554</v>
      </c>
      <c r="U316">
        <v>36.72</v>
      </c>
      <c r="V316" s="18">
        <v>45728</v>
      </c>
      <c r="W316" s="18">
        <v>45737</v>
      </c>
      <c r="X316">
        <v>9</v>
      </c>
      <c r="Y316" t="s">
        <v>27</v>
      </c>
    </row>
    <row r="317" spans="1:25" x14ac:dyDescent="0.3">
      <c r="A317" s="18">
        <v>45435</v>
      </c>
      <c r="B317" t="s">
        <v>18</v>
      </c>
      <c r="C317" t="s">
        <v>39</v>
      </c>
      <c r="D317">
        <v>4</v>
      </c>
      <c r="E317">
        <v>20.96</v>
      </c>
      <c r="F317">
        <v>13.624000000000001</v>
      </c>
      <c r="G317" t="s">
        <v>55</v>
      </c>
      <c r="H317" t="s">
        <v>21</v>
      </c>
      <c r="I317">
        <v>0.05</v>
      </c>
      <c r="J317" t="s">
        <v>66</v>
      </c>
      <c r="K317">
        <v>83.84</v>
      </c>
      <c r="L317">
        <v>79.647999999999996</v>
      </c>
      <c r="M317">
        <v>54.496000000000002</v>
      </c>
      <c r="N317">
        <v>25.151999999999994</v>
      </c>
      <c r="O317">
        <v>4.1920000000000073</v>
      </c>
      <c r="P317" t="s">
        <v>23</v>
      </c>
      <c r="Q317" t="s">
        <v>24</v>
      </c>
      <c r="R317">
        <v>1</v>
      </c>
      <c r="S317" t="s">
        <v>1557</v>
      </c>
      <c r="T317" t="s">
        <v>1558</v>
      </c>
      <c r="U317">
        <v>33.67</v>
      </c>
      <c r="V317" s="18">
        <v>45435</v>
      </c>
      <c r="W317" s="18">
        <v>45443</v>
      </c>
      <c r="X317">
        <v>8</v>
      </c>
      <c r="Y317" t="s">
        <v>27</v>
      </c>
    </row>
    <row r="318" spans="1:25" x14ac:dyDescent="0.3">
      <c r="A318" s="18">
        <v>45186</v>
      </c>
      <c r="B318" t="s">
        <v>38</v>
      </c>
      <c r="C318" t="s">
        <v>39</v>
      </c>
      <c r="D318">
        <v>18</v>
      </c>
      <c r="E318">
        <v>132.29</v>
      </c>
      <c r="F318">
        <v>85.988500000000002</v>
      </c>
      <c r="G318" t="s">
        <v>30</v>
      </c>
      <c r="H318" t="s">
        <v>21</v>
      </c>
      <c r="I318">
        <v>0.05</v>
      </c>
      <c r="J318" t="s">
        <v>56</v>
      </c>
      <c r="K318">
        <v>2381.2199999999998</v>
      </c>
      <c r="L318">
        <v>2262.1589999999997</v>
      </c>
      <c r="M318">
        <v>1547.7930000000001</v>
      </c>
      <c r="N318">
        <v>714.36599999999953</v>
      </c>
      <c r="O318">
        <v>119.06100000000015</v>
      </c>
      <c r="P318" t="s">
        <v>57</v>
      </c>
      <c r="Q318" t="s">
        <v>2930</v>
      </c>
      <c r="R318">
        <v>1</v>
      </c>
      <c r="S318" t="s">
        <v>1559</v>
      </c>
      <c r="T318" t="s">
        <v>1560</v>
      </c>
      <c r="U318">
        <v>24.3</v>
      </c>
      <c r="V318" s="18">
        <v>45186</v>
      </c>
      <c r="W318" s="18">
        <v>45189</v>
      </c>
      <c r="X318">
        <v>3</v>
      </c>
      <c r="Y318" t="s">
        <v>43</v>
      </c>
    </row>
    <row r="319" spans="1:25" x14ac:dyDescent="0.3">
      <c r="A319" s="18">
        <v>45693</v>
      </c>
      <c r="B319" t="s">
        <v>28</v>
      </c>
      <c r="C319" t="s">
        <v>39</v>
      </c>
      <c r="D319">
        <v>9</v>
      </c>
      <c r="E319">
        <v>188.03</v>
      </c>
      <c r="F319">
        <v>122.21950000000001</v>
      </c>
      <c r="G319" t="s">
        <v>20</v>
      </c>
      <c r="H319" t="s">
        <v>31</v>
      </c>
      <c r="I319">
        <v>0</v>
      </c>
      <c r="J319" t="s">
        <v>46</v>
      </c>
      <c r="K319">
        <v>1692.27</v>
      </c>
      <c r="L319">
        <v>1692.27</v>
      </c>
      <c r="M319">
        <v>1099.9755</v>
      </c>
      <c r="N319">
        <v>592.29449999999997</v>
      </c>
      <c r="O319">
        <v>0</v>
      </c>
      <c r="P319" t="s">
        <v>63</v>
      </c>
      <c r="Q319" t="s">
        <v>24</v>
      </c>
      <c r="R319">
        <v>0</v>
      </c>
      <c r="S319" t="s">
        <v>1577</v>
      </c>
      <c r="T319" t="s">
        <v>1578</v>
      </c>
      <c r="U319">
        <v>11.44</v>
      </c>
      <c r="V319" s="18">
        <v>45693</v>
      </c>
      <c r="W319" s="18">
        <v>45695</v>
      </c>
      <c r="X319">
        <v>2</v>
      </c>
      <c r="Y319" t="s">
        <v>37</v>
      </c>
    </row>
    <row r="320" spans="1:25" x14ac:dyDescent="0.3">
      <c r="A320" s="18">
        <v>45431</v>
      </c>
      <c r="B320" t="s">
        <v>18</v>
      </c>
      <c r="C320" t="s">
        <v>39</v>
      </c>
      <c r="D320">
        <v>17</v>
      </c>
      <c r="E320">
        <v>238.17</v>
      </c>
      <c r="F320">
        <v>154.81049999999999</v>
      </c>
      <c r="G320" t="s">
        <v>55</v>
      </c>
      <c r="H320" t="s">
        <v>21</v>
      </c>
      <c r="I320">
        <v>0.15</v>
      </c>
      <c r="J320" t="s">
        <v>46</v>
      </c>
      <c r="K320">
        <v>4048.89</v>
      </c>
      <c r="L320">
        <v>3441.5564999999997</v>
      </c>
      <c r="M320">
        <v>2631.7784999999999</v>
      </c>
      <c r="N320">
        <v>809.77799999999979</v>
      </c>
      <c r="O320">
        <v>607.33350000000019</v>
      </c>
      <c r="P320" t="s">
        <v>63</v>
      </c>
      <c r="Q320" t="s">
        <v>24</v>
      </c>
      <c r="R320">
        <v>0</v>
      </c>
      <c r="S320" t="s">
        <v>1579</v>
      </c>
      <c r="T320" t="s">
        <v>1580</v>
      </c>
      <c r="U320">
        <v>21.64</v>
      </c>
      <c r="V320" s="18">
        <v>45431</v>
      </c>
      <c r="W320" s="18">
        <v>45441</v>
      </c>
      <c r="X320">
        <v>10</v>
      </c>
      <c r="Y320" t="s">
        <v>27</v>
      </c>
    </row>
    <row r="321" spans="1:25" x14ac:dyDescent="0.3">
      <c r="A321" s="18">
        <v>45390</v>
      </c>
      <c r="B321" t="s">
        <v>38</v>
      </c>
      <c r="C321" t="s">
        <v>39</v>
      </c>
      <c r="D321">
        <v>6</v>
      </c>
      <c r="E321">
        <v>126.86</v>
      </c>
      <c r="F321">
        <v>82.459000000000003</v>
      </c>
      <c r="G321" t="s">
        <v>50</v>
      </c>
      <c r="H321" t="s">
        <v>21</v>
      </c>
      <c r="I321">
        <v>0.05</v>
      </c>
      <c r="J321" t="s">
        <v>22</v>
      </c>
      <c r="K321">
        <v>761.16</v>
      </c>
      <c r="L321">
        <v>723.10199999999998</v>
      </c>
      <c r="M321">
        <v>494.75400000000002</v>
      </c>
      <c r="N321">
        <v>228.34799999999996</v>
      </c>
      <c r="O321">
        <v>38.057999999999993</v>
      </c>
      <c r="P321" t="s">
        <v>60</v>
      </c>
      <c r="Q321" t="s">
        <v>24</v>
      </c>
      <c r="R321">
        <v>0</v>
      </c>
      <c r="S321" t="s">
        <v>1618</v>
      </c>
      <c r="T321" t="s">
        <v>1619</v>
      </c>
      <c r="U321">
        <v>35.49</v>
      </c>
      <c r="V321" s="18">
        <v>45390</v>
      </c>
      <c r="W321" s="18">
        <v>45399</v>
      </c>
      <c r="X321">
        <v>9</v>
      </c>
      <c r="Y321" t="s">
        <v>43</v>
      </c>
    </row>
    <row r="322" spans="1:25" x14ac:dyDescent="0.3">
      <c r="A322" s="18">
        <v>45098</v>
      </c>
      <c r="B322" t="s">
        <v>44</v>
      </c>
      <c r="C322" t="s">
        <v>39</v>
      </c>
      <c r="D322">
        <v>10</v>
      </c>
      <c r="E322">
        <v>110.07</v>
      </c>
      <c r="F322">
        <v>71.545500000000004</v>
      </c>
      <c r="G322" t="s">
        <v>20</v>
      </c>
      <c r="H322" t="s">
        <v>21</v>
      </c>
      <c r="I322">
        <v>0</v>
      </c>
      <c r="J322" t="s">
        <v>46</v>
      </c>
      <c r="K322">
        <v>1100.6999999999998</v>
      </c>
      <c r="L322">
        <v>1100.6999999999998</v>
      </c>
      <c r="M322">
        <v>715.45500000000004</v>
      </c>
      <c r="N322">
        <v>385.24499999999978</v>
      </c>
      <c r="O322">
        <v>0</v>
      </c>
      <c r="P322" t="s">
        <v>57</v>
      </c>
      <c r="Q322" t="s">
        <v>2930</v>
      </c>
      <c r="R322">
        <v>0</v>
      </c>
      <c r="S322" t="s">
        <v>1626</v>
      </c>
      <c r="T322" t="s">
        <v>1627</v>
      </c>
      <c r="U322">
        <v>18.47</v>
      </c>
      <c r="V322" s="18">
        <v>45098</v>
      </c>
      <c r="W322" s="18">
        <v>45106</v>
      </c>
      <c r="X322">
        <v>8</v>
      </c>
      <c r="Y322" t="s">
        <v>49</v>
      </c>
    </row>
    <row r="323" spans="1:25" x14ac:dyDescent="0.3">
      <c r="A323" s="18">
        <v>45660</v>
      </c>
      <c r="B323" t="s">
        <v>44</v>
      </c>
      <c r="C323" t="s">
        <v>39</v>
      </c>
      <c r="D323">
        <v>10</v>
      </c>
      <c r="E323">
        <v>451.14</v>
      </c>
      <c r="F323">
        <v>293.24099999999999</v>
      </c>
      <c r="G323" t="s">
        <v>30</v>
      </c>
      <c r="H323" t="s">
        <v>31</v>
      </c>
      <c r="I323">
        <v>0</v>
      </c>
      <c r="J323" t="s">
        <v>66</v>
      </c>
      <c r="K323">
        <v>4511.3999999999996</v>
      </c>
      <c r="L323">
        <v>4511.3999999999996</v>
      </c>
      <c r="M323">
        <v>2932.41</v>
      </c>
      <c r="N323">
        <v>1578.9899999999998</v>
      </c>
      <c r="O323">
        <v>0</v>
      </c>
      <c r="P323" t="s">
        <v>33</v>
      </c>
      <c r="Q323" t="s">
        <v>24</v>
      </c>
      <c r="R323">
        <v>0</v>
      </c>
      <c r="S323" t="s">
        <v>1630</v>
      </c>
      <c r="T323" t="s">
        <v>1631</v>
      </c>
      <c r="U323">
        <v>29.96</v>
      </c>
      <c r="V323" s="18">
        <v>45660</v>
      </c>
      <c r="W323" s="18">
        <v>45670</v>
      </c>
      <c r="X323">
        <v>10</v>
      </c>
      <c r="Y323" t="s">
        <v>49</v>
      </c>
    </row>
    <row r="324" spans="1:25" x14ac:dyDescent="0.3">
      <c r="A324" s="18">
        <v>45052</v>
      </c>
      <c r="B324" t="s">
        <v>18</v>
      </c>
      <c r="C324" t="s">
        <v>39</v>
      </c>
      <c r="D324">
        <v>14</v>
      </c>
      <c r="E324">
        <v>175.66</v>
      </c>
      <c r="F324">
        <v>114.179</v>
      </c>
      <c r="G324" t="s">
        <v>20</v>
      </c>
      <c r="H324" t="s">
        <v>21</v>
      </c>
      <c r="I324">
        <v>0.05</v>
      </c>
      <c r="J324" t="s">
        <v>66</v>
      </c>
      <c r="K324">
        <v>2459.2399999999998</v>
      </c>
      <c r="L324">
        <v>2336.2779999999998</v>
      </c>
      <c r="M324">
        <v>1598.5060000000001</v>
      </c>
      <c r="N324">
        <v>737.77199999999971</v>
      </c>
      <c r="O324">
        <v>122.96199999999999</v>
      </c>
      <c r="P324" t="s">
        <v>63</v>
      </c>
      <c r="Q324" t="s">
        <v>34</v>
      </c>
      <c r="R324">
        <v>0</v>
      </c>
      <c r="S324" t="s">
        <v>1643</v>
      </c>
      <c r="T324" t="s">
        <v>1644</v>
      </c>
      <c r="U324">
        <v>26.12</v>
      </c>
      <c r="V324" s="18">
        <v>45052</v>
      </c>
      <c r="W324" s="18">
        <v>45060</v>
      </c>
      <c r="X324">
        <v>8</v>
      </c>
      <c r="Y324" t="s">
        <v>27</v>
      </c>
    </row>
    <row r="325" spans="1:25" x14ac:dyDescent="0.3">
      <c r="A325" s="18">
        <v>45454</v>
      </c>
      <c r="B325" t="s">
        <v>44</v>
      </c>
      <c r="C325" t="s">
        <v>39</v>
      </c>
      <c r="D325">
        <v>5</v>
      </c>
      <c r="E325">
        <v>538.52</v>
      </c>
      <c r="F325">
        <v>350.03800000000001</v>
      </c>
      <c r="G325" t="s">
        <v>20</v>
      </c>
      <c r="H325" t="s">
        <v>21</v>
      </c>
      <c r="I325">
        <v>0.05</v>
      </c>
      <c r="J325" t="s">
        <v>32</v>
      </c>
      <c r="K325">
        <v>2692.6</v>
      </c>
      <c r="L325">
        <v>2557.9699999999998</v>
      </c>
      <c r="M325">
        <v>1750.19</v>
      </c>
      <c r="N325">
        <v>807.77999999999975</v>
      </c>
      <c r="O325">
        <v>134.63000000000011</v>
      </c>
      <c r="P325" t="s">
        <v>33</v>
      </c>
      <c r="Q325" t="s">
        <v>2930</v>
      </c>
      <c r="R325">
        <v>0</v>
      </c>
      <c r="S325" t="s">
        <v>1651</v>
      </c>
      <c r="T325" t="s">
        <v>1652</v>
      </c>
      <c r="U325">
        <v>45.81</v>
      </c>
      <c r="V325" s="18">
        <v>45454</v>
      </c>
      <c r="W325" s="18">
        <v>45460</v>
      </c>
      <c r="X325">
        <v>6</v>
      </c>
      <c r="Y325" t="s">
        <v>49</v>
      </c>
    </row>
    <row r="326" spans="1:25" x14ac:dyDescent="0.3">
      <c r="A326" s="18">
        <v>45012</v>
      </c>
      <c r="B326" t="s">
        <v>28</v>
      </c>
      <c r="C326" t="s">
        <v>39</v>
      </c>
      <c r="D326">
        <v>7</v>
      </c>
      <c r="E326">
        <v>290.22000000000003</v>
      </c>
      <c r="F326">
        <v>188.64300000000003</v>
      </c>
      <c r="G326" t="s">
        <v>30</v>
      </c>
      <c r="H326" t="s">
        <v>31</v>
      </c>
      <c r="I326">
        <v>0.1</v>
      </c>
      <c r="J326" t="s">
        <v>32</v>
      </c>
      <c r="K326">
        <v>2031.5400000000002</v>
      </c>
      <c r="L326">
        <v>1828.3860000000002</v>
      </c>
      <c r="M326">
        <v>1320.5010000000002</v>
      </c>
      <c r="N326">
        <v>507.88499999999999</v>
      </c>
      <c r="O326">
        <v>203.154</v>
      </c>
      <c r="P326" t="s">
        <v>63</v>
      </c>
      <c r="Q326" t="s">
        <v>40</v>
      </c>
      <c r="R326">
        <v>0</v>
      </c>
      <c r="S326" t="s">
        <v>1655</v>
      </c>
      <c r="T326" t="s">
        <v>1656</v>
      </c>
      <c r="U326">
        <v>33.15</v>
      </c>
      <c r="V326" s="18">
        <v>45012</v>
      </c>
      <c r="W326" s="18">
        <v>45020</v>
      </c>
      <c r="X326">
        <v>8</v>
      </c>
      <c r="Y326" t="s">
        <v>37</v>
      </c>
    </row>
    <row r="327" spans="1:25" x14ac:dyDescent="0.3">
      <c r="A327" s="18">
        <v>45516</v>
      </c>
      <c r="B327" t="s">
        <v>69</v>
      </c>
      <c r="C327" t="s">
        <v>39</v>
      </c>
      <c r="D327">
        <v>5</v>
      </c>
      <c r="E327">
        <v>448.86</v>
      </c>
      <c r="F327">
        <v>291.75900000000001</v>
      </c>
      <c r="G327" t="s">
        <v>50</v>
      </c>
      <c r="H327" t="s">
        <v>21</v>
      </c>
      <c r="I327">
        <v>0.15</v>
      </c>
      <c r="J327" t="s">
        <v>46</v>
      </c>
      <c r="K327">
        <v>2244.3000000000002</v>
      </c>
      <c r="L327">
        <v>1907.6550000000002</v>
      </c>
      <c r="M327">
        <v>1458.7950000000001</v>
      </c>
      <c r="N327">
        <v>448.86000000000013</v>
      </c>
      <c r="O327">
        <v>336.64499999999998</v>
      </c>
      <c r="P327" t="s">
        <v>57</v>
      </c>
      <c r="Q327" t="s">
        <v>34</v>
      </c>
      <c r="R327">
        <v>1</v>
      </c>
      <c r="S327" t="s">
        <v>1677</v>
      </c>
      <c r="T327" t="s">
        <v>1678</v>
      </c>
      <c r="U327">
        <v>21.22</v>
      </c>
      <c r="V327" s="18">
        <v>45516</v>
      </c>
      <c r="W327" s="18">
        <v>45525</v>
      </c>
      <c r="X327">
        <v>9</v>
      </c>
      <c r="Y327" t="s">
        <v>72</v>
      </c>
    </row>
    <row r="328" spans="1:25" x14ac:dyDescent="0.3">
      <c r="A328" s="18">
        <v>44974</v>
      </c>
      <c r="B328" t="s">
        <v>69</v>
      </c>
      <c r="C328" t="s">
        <v>39</v>
      </c>
      <c r="D328">
        <v>6</v>
      </c>
      <c r="E328">
        <v>327.69</v>
      </c>
      <c r="F328">
        <v>212.99850000000001</v>
      </c>
      <c r="G328" t="s">
        <v>55</v>
      </c>
      <c r="H328" t="s">
        <v>21</v>
      </c>
      <c r="I328">
        <v>0.05</v>
      </c>
      <c r="J328" t="s">
        <v>56</v>
      </c>
      <c r="K328">
        <v>1966.1399999999999</v>
      </c>
      <c r="L328">
        <v>1867.8329999999999</v>
      </c>
      <c r="M328">
        <v>1277.991</v>
      </c>
      <c r="N328">
        <v>589.84199999999987</v>
      </c>
      <c r="O328">
        <v>98.307000000000016</v>
      </c>
      <c r="P328" t="s">
        <v>63</v>
      </c>
      <c r="Q328" t="s">
        <v>2930</v>
      </c>
      <c r="R328">
        <v>0</v>
      </c>
      <c r="S328" t="s">
        <v>1683</v>
      </c>
      <c r="T328" t="s">
        <v>1684</v>
      </c>
      <c r="U328">
        <v>22.34</v>
      </c>
      <c r="V328" s="18">
        <v>44974</v>
      </c>
      <c r="W328" s="18">
        <v>44978</v>
      </c>
      <c r="X328">
        <v>4</v>
      </c>
      <c r="Y328" t="s">
        <v>72</v>
      </c>
    </row>
    <row r="329" spans="1:25" x14ac:dyDescent="0.3">
      <c r="A329" s="18">
        <v>45220</v>
      </c>
      <c r="B329" t="s">
        <v>38</v>
      </c>
      <c r="C329" t="s">
        <v>39</v>
      </c>
      <c r="D329">
        <v>4</v>
      </c>
      <c r="E329">
        <v>390.3</v>
      </c>
      <c r="F329">
        <v>253.69500000000002</v>
      </c>
      <c r="G329" t="s">
        <v>30</v>
      </c>
      <c r="H329" t="s">
        <v>31</v>
      </c>
      <c r="I329">
        <v>0.15</v>
      </c>
      <c r="J329" t="s">
        <v>56</v>
      </c>
      <c r="K329">
        <v>1561.2</v>
      </c>
      <c r="L329">
        <v>1327.02</v>
      </c>
      <c r="M329">
        <v>1014.7800000000001</v>
      </c>
      <c r="N329">
        <v>312.2399999999999</v>
      </c>
      <c r="O329">
        <v>234.18000000000006</v>
      </c>
      <c r="P329" t="s">
        <v>60</v>
      </c>
      <c r="Q329" t="s">
        <v>2930</v>
      </c>
      <c r="R329">
        <v>0</v>
      </c>
      <c r="S329" t="s">
        <v>1695</v>
      </c>
      <c r="T329" t="s">
        <v>1696</v>
      </c>
      <c r="U329">
        <v>43.56</v>
      </c>
      <c r="V329" s="18">
        <v>45220</v>
      </c>
      <c r="W329" s="18">
        <v>45225</v>
      </c>
      <c r="X329">
        <v>5</v>
      </c>
      <c r="Y329" t="s">
        <v>43</v>
      </c>
    </row>
    <row r="330" spans="1:25" x14ac:dyDescent="0.3">
      <c r="A330" s="18">
        <v>45767</v>
      </c>
      <c r="B330" t="s">
        <v>18</v>
      </c>
      <c r="C330" t="s">
        <v>39</v>
      </c>
      <c r="D330">
        <v>17</v>
      </c>
      <c r="E330">
        <v>469.25</v>
      </c>
      <c r="F330">
        <v>305.01249999999999</v>
      </c>
      <c r="G330" t="s">
        <v>20</v>
      </c>
      <c r="H330" t="s">
        <v>21</v>
      </c>
      <c r="I330">
        <v>0.05</v>
      </c>
      <c r="J330" t="s">
        <v>66</v>
      </c>
      <c r="K330">
        <v>7977.25</v>
      </c>
      <c r="L330">
        <v>7578.3874999999998</v>
      </c>
      <c r="M330">
        <v>5185.2124999999996</v>
      </c>
      <c r="N330">
        <v>2393.1750000000002</v>
      </c>
      <c r="O330">
        <v>398.86250000000018</v>
      </c>
      <c r="P330" t="s">
        <v>57</v>
      </c>
      <c r="Q330" t="s">
        <v>2930</v>
      </c>
      <c r="R330">
        <v>0</v>
      </c>
      <c r="S330" t="s">
        <v>1709</v>
      </c>
      <c r="T330" t="s">
        <v>1710</v>
      </c>
      <c r="U330">
        <v>45.76</v>
      </c>
      <c r="V330" s="18">
        <v>45767</v>
      </c>
      <c r="W330" s="18">
        <v>45773</v>
      </c>
      <c r="X330">
        <v>6</v>
      </c>
      <c r="Y330" t="s">
        <v>27</v>
      </c>
    </row>
    <row r="331" spans="1:25" x14ac:dyDescent="0.3">
      <c r="A331" s="18">
        <v>45550</v>
      </c>
      <c r="B331" t="s">
        <v>38</v>
      </c>
      <c r="C331" t="s">
        <v>39</v>
      </c>
      <c r="D331">
        <v>14</v>
      </c>
      <c r="E331">
        <v>472.51</v>
      </c>
      <c r="F331">
        <v>307.13150000000002</v>
      </c>
      <c r="G331" t="s">
        <v>55</v>
      </c>
      <c r="H331" t="s">
        <v>21</v>
      </c>
      <c r="I331">
        <v>0.05</v>
      </c>
      <c r="J331" t="s">
        <v>66</v>
      </c>
      <c r="K331">
        <v>6615.1399999999994</v>
      </c>
      <c r="L331">
        <v>6284.3829999999989</v>
      </c>
      <c r="M331">
        <v>4299.8410000000003</v>
      </c>
      <c r="N331">
        <v>1984.5419999999986</v>
      </c>
      <c r="O331">
        <v>330.75700000000052</v>
      </c>
      <c r="P331" t="s">
        <v>33</v>
      </c>
      <c r="Q331" t="s">
        <v>2930</v>
      </c>
      <c r="R331">
        <v>0</v>
      </c>
      <c r="S331" t="s">
        <v>1717</v>
      </c>
      <c r="T331" t="s">
        <v>1718</v>
      </c>
      <c r="U331">
        <v>13.54</v>
      </c>
      <c r="V331" s="18">
        <v>45550</v>
      </c>
      <c r="W331" s="18">
        <v>45555</v>
      </c>
      <c r="X331">
        <v>5</v>
      </c>
      <c r="Y331" t="s">
        <v>43</v>
      </c>
    </row>
    <row r="332" spans="1:25" x14ac:dyDescent="0.3">
      <c r="A332" s="18">
        <v>45449</v>
      </c>
      <c r="B332" t="s">
        <v>18</v>
      </c>
      <c r="C332" t="s">
        <v>39</v>
      </c>
      <c r="D332">
        <v>18</v>
      </c>
      <c r="E332">
        <v>333.6</v>
      </c>
      <c r="F332">
        <v>216.84000000000003</v>
      </c>
      <c r="G332" t="s">
        <v>30</v>
      </c>
      <c r="H332" t="s">
        <v>31</v>
      </c>
      <c r="I332">
        <v>0.1</v>
      </c>
      <c r="J332" t="s">
        <v>51</v>
      </c>
      <c r="K332">
        <v>6004.8</v>
      </c>
      <c r="L332">
        <v>5404.3200000000006</v>
      </c>
      <c r="M332">
        <v>3903.1200000000008</v>
      </c>
      <c r="N332">
        <v>1501.1999999999998</v>
      </c>
      <c r="O332">
        <v>600.47999999999956</v>
      </c>
      <c r="P332" t="s">
        <v>60</v>
      </c>
      <c r="Q332" t="s">
        <v>24</v>
      </c>
      <c r="R332">
        <v>1</v>
      </c>
      <c r="S332" t="s">
        <v>1724</v>
      </c>
      <c r="T332" t="s">
        <v>1725</v>
      </c>
      <c r="U332">
        <v>33.79</v>
      </c>
      <c r="V332" s="18">
        <v>45449</v>
      </c>
      <c r="W332" s="18">
        <v>45451</v>
      </c>
      <c r="X332">
        <v>2</v>
      </c>
      <c r="Y332" t="s">
        <v>27</v>
      </c>
    </row>
    <row r="333" spans="1:25" x14ac:dyDescent="0.3">
      <c r="A333" s="18">
        <v>45753</v>
      </c>
      <c r="B333" t="s">
        <v>18</v>
      </c>
      <c r="C333" t="s">
        <v>39</v>
      </c>
      <c r="D333">
        <v>3</v>
      </c>
      <c r="E333">
        <v>32.07</v>
      </c>
      <c r="F333">
        <v>20.845500000000001</v>
      </c>
      <c r="G333" t="s">
        <v>55</v>
      </c>
      <c r="H333" t="s">
        <v>31</v>
      </c>
      <c r="I333">
        <v>0.15</v>
      </c>
      <c r="J333" t="s">
        <v>32</v>
      </c>
      <c r="K333">
        <v>96.210000000000008</v>
      </c>
      <c r="L333">
        <v>81.778500000000008</v>
      </c>
      <c r="M333">
        <v>62.536500000000004</v>
      </c>
      <c r="N333">
        <v>19.242000000000004</v>
      </c>
      <c r="O333">
        <v>14.4315</v>
      </c>
      <c r="P333" t="s">
        <v>23</v>
      </c>
      <c r="Q333" t="s">
        <v>40</v>
      </c>
      <c r="R333">
        <v>1</v>
      </c>
      <c r="S333" t="s">
        <v>1755</v>
      </c>
      <c r="T333" t="s">
        <v>1756</v>
      </c>
      <c r="U333">
        <v>43.18</v>
      </c>
      <c r="V333" s="18">
        <v>45753</v>
      </c>
      <c r="W333" s="18">
        <v>45755</v>
      </c>
      <c r="X333">
        <v>2</v>
      </c>
      <c r="Y333" t="s">
        <v>27</v>
      </c>
    </row>
    <row r="334" spans="1:25" x14ac:dyDescent="0.3">
      <c r="A334" s="18">
        <v>45370</v>
      </c>
      <c r="B334" t="s">
        <v>44</v>
      </c>
      <c r="C334" t="s">
        <v>39</v>
      </c>
      <c r="D334">
        <v>10</v>
      </c>
      <c r="E334">
        <v>19.73</v>
      </c>
      <c r="F334">
        <v>12.8245</v>
      </c>
      <c r="G334" t="s">
        <v>55</v>
      </c>
      <c r="H334" t="s">
        <v>31</v>
      </c>
      <c r="I334">
        <v>0.1</v>
      </c>
      <c r="J334" t="s">
        <v>51</v>
      </c>
      <c r="K334">
        <v>197.3</v>
      </c>
      <c r="L334">
        <v>177.57000000000002</v>
      </c>
      <c r="M334">
        <v>128.245</v>
      </c>
      <c r="N334">
        <v>49.325000000000017</v>
      </c>
      <c r="O334">
        <v>19.72999999999999</v>
      </c>
      <c r="P334" t="s">
        <v>60</v>
      </c>
      <c r="Q334" t="s">
        <v>2930</v>
      </c>
      <c r="R334">
        <v>0</v>
      </c>
      <c r="S334" t="s">
        <v>1776</v>
      </c>
      <c r="T334" t="s">
        <v>1777</v>
      </c>
      <c r="U334">
        <v>16.059999999999999</v>
      </c>
      <c r="V334" s="18">
        <v>45370</v>
      </c>
      <c r="W334" s="18">
        <v>45373</v>
      </c>
      <c r="X334">
        <v>3</v>
      </c>
      <c r="Y334" t="s">
        <v>49</v>
      </c>
    </row>
    <row r="335" spans="1:25" x14ac:dyDescent="0.3">
      <c r="A335" s="18">
        <v>45192</v>
      </c>
      <c r="B335" t="s">
        <v>69</v>
      </c>
      <c r="C335" t="s">
        <v>39</v>
      </c>
      <c r="D335">
        <v>7</v>
      </c>
      <c r="E335">
        <v>41.57</v>
      </c>
      <c r="F335">
        <v>27.020500000000002</v>
      </c>
      <c r="G335" t="s">
        <v>55</v>
      </c>
      <c r="H335" t="s">
        <v>31</v>
      </c>
      <c r="I335">
        <v>0</v>
      </c>
      <c r="J335" t="s">
        <v>51</v>
      </c>
      <c r="K335">
        <v>290.99</v>
      </c>
      <c r="L335">
        <v>290.99</v>
      </c>
      <c r="M335">
        <v>189.14350000000002</v>
      </c>
      <c r="N335">
        <v>101.84649999999999</v>
      </c>
      <c r="O335">
        <v>0</v>
      </c>
      <c r="P335" t="s">
        <v>23</v>
      </c>
      <c r="Q335" t="s">
        <v>2930</v>
      </c>
      <c r="R335">
        <v>0</v>
      </c>
      <c r="S335" t="s">
        <v>1798</v>
      </c>
      <c r="T335" t="s">
        <v>1799</v>
      </c>
      <c r="U335">
        <v>16.59</v>
      </c>
      <c r="V335" s="18">
        <v>45192</v>
      </c>
      <c r="W335" s="18">
        <v>45198</v>
      </c>
      <c r="X335">
        <v>6</v>
      </c>
      <c r="Y335" t="s">
        <v>72</v>
      </c>
    </row>
    <row r="336" spans="1:25" x14ac:dyDescent="0.3">
      <c r="A336" s="18">
        <v>45417</v>
      </c>
      <c r="B336" t="s">
        <v>69</v>
      </c>
      <c r="C336" t="s">
        <v>39</v>
      </c>
      <c r="D336">
        <v>16</v>
      </c>
      <c r="E336">
        <v>301.07</v>
      </c>
      <c r="F336">
        <v>195.69550000000001</v>
      </c>
      <c r="G336" t="s">
        <v>20</v>
      </c>
      <c r="H336" t="s">
        <v>31</v>
      </c>
      <c r="I336">
        <v>0.1</v>
      </c>
      <c r="J336" t="s">
        <v>51</v>
      </c>
      <c r="K336">
        <v>4817.12</v>
      </c>
      <c r="L336">
        <v>4335.4080000000004</v>
      </c>
      <c r="M336">
        <v>3131.1280000000002</v>
      </c>
      <c r="N336">
        <v>1204.2800000000002</v>
      </c>
      <c r="O336">
        <v>481.71199999999953</v>
      </c>
      <c r="P336" t="s">
        <v>33</v>
      </c>
      <c r="Q336" t="s">
        <v>40</v>
      </c>
      <c r="R336">
        <v>0</v>
      </c>
      <c r="S336" t="s">
        <v>1819</v>
      </c>
      <c r="T336" t="s">
        <v>1820</v>
      </c>
      <c r="U336">
        <v>5.58</v>
      </c>
      <c r="V336" s="18">
        <v>45417</v>
      </c>
      <c r="W336" s="18">
        <v>45426</v>
      </c>
      <c r="X336">
        <v>9</v>
      </c>
      <c r="Y336" t="s">
        <v>72</v>
      </c>
    </row>
    <row r="337" spans="1:25" x14ac:dyDescent="0.3">
      <c r="A337" s="18">
        <v>44952</v>
      </c>
      <c r="B337" t="s">
        <v>44</v>
      </c>
      <c r="C337" t="s">
        <v>39</v>
      </c>
      <c r="D337">
        <v>7</v>
      </c>
      <c r="E337">
        <v>228.32</v>
      </c>
      <c r="F337">
        <v>148.40799999999999</v>
      </c>
      <c r="G337" t="s">
        <v>50</v>
      </c>
      <c r="H337" t="s">
        <v>21</v>
      </c>
      <c r="I337">
        <v>0.15</v>
      </c>
      <c r="J337" t="s">
        <v>22</v>
      </c>
      <c r="K337">
        <v>1598.24</v>
      </c>
      <c r="L337">
        <v>1358.5039999999999</v>
      </c>
      <c r="M337">
        <v>1038.856</v>
      </c>
      <c r="N337">
        <v>319.64799999999991</v>
      </c>
      <c r="O337">
        <v>239.7360000000001</v>
      </c>
      <c r="P337" t="s">
        <v>60</v>
      </c>
      <c r="Q337" t="s">
        <v>24</v>
      </c>
      <c r="R337">
        <v>0</v>
      </c>
      <c r="S337" t="s">
        <v>1829</v>
      </c>
      <c r="T337" t="s">
        <v>1830</v>
      </c>
      <c r="U337">
        <v>22.16</v>
      </c>
      <c r="V337" s="18">
        <v>44952</v>
      </c>
      <c r="W337" s="18">
        <v>44956</v>
      </c>
      <c r="X337">
        <v>4</v>
      </c>
      <c r="Y337" t="s">
        <v>49</v>
      </c>
    </row>
    <row r="338" spans="1:25" x14ac:dyDescent="0.3">
      <c r="A338" s="18">
        <v>45672</v>
      </c>
      <c r="B338" t="s">
        <v>38</v>
      </c>
      <c r="C338" t="s">
        <v>39</v>
      </c>
      <c r="D338">
        <v>18</v>
      </c>
      <c r="E338">
        <v>375.83</v>
      </c>
      <c r="F338">
        <v>244.2895</v>
      </c>
      <c r="G338" t="s">
        <v>50</v>
      </c>
      <c r="H338" t="s">
        <v>31</v>
      </c>
      <c r="I338">
        <v>0.1</v>
      </c>
      <c r="J338" t="s">
        <v>51</v>
      </c>
      <c r="K338">
        <v>6764.94</v>
      </c>
      <c r="L338">
        <v>6088.4459999999999</v>
      </c>
      <c r="M338">
        <v>4397.2110000000002</v>
      </c>
      <c r="N338">
        <v>1691.2349999999997</v>
      </c>
      <c r="O338">
        <v>676.49399999999969</v>
      </c>
      <c r="P338" t="s">
        <v>33</v>
      </c>
      <c r="Q338" t="s">
        <v>2930</v>
      </c>
      <c r="R338">
        <v>0</v>
      </c>
      <c r="S338" t="s">
        <v>1833</v>
      </c>
      <c r="T338" t="s">
        <v>1834</v>
      </c>
      <c r="U338">
        <v>15.13</v>
      </c>
      <c r="V338" s="18">
        <v>45672</v>
      </c>
      <c r="W338" s="18">
        <v>45680</v>
      </c>
      <c r="X338">
        <v>8</v>
      </c>
      <c r="Y338" t="s">
        <v>43</v>
      </c>
    </row>
    <row r="339" spans="1:25" x14ac:dyDescent="0.3">
      <c r="A339" s="18">
        <v>45819</v>
      </c>
      <c r="B339" t="s">
        <v>38</v>
      </c>
      <c r="C339" t="s">
        <v>39</v>
      </c>
      <c r="D339">
        <v>19</v>
      </c>
      <c r="E339">
        <v>278.04000000000002</v>
      </c>
      <c r="F339">
        <v>180.72600000000003</v>
      </c>
      <c r="G339" t="s">
        <v>20</v>
      </c>
      <c r="H339" t="s">
        <v>31</v>
      </c>
      <c r="I339">
        <v>0.05</v>
      </c>
      <c r="J339" t="s">
        <v>66</v>
      </c>
      <c r="K339">
        <v>5282.76</v>
      </c>
      <c r="L339">
        <v>5018.6220000000003</v>
      </c>
      <c r="M339">
        <v>3433.7940000000003</v>
      </c>
      <c r="N339">
        <v>1584.828</v>
      </c>
      <c r="O339">
        <v>264.13799999999992</v>
      </c>
      <c r="P339" t="s">
        <v>57</v>
      </c>
      <c r="Q339" t="s">
        <v>34</v>
      </c>
      <c r="R339">
        <v>0</v>
      </c>
      <c r="S339" t="s">
        <v>1839</v>
      </c>
      <c r="T339" t="s">
        <v>1840</v>
      </c>
      <c r="U339">
        <v>16.399999999999999</v>
      </c>
      <c r="V339" s="18">
        <v>45819</v>
      </c>
      <c r="W339" s="18">
        <v>45823</v>
      </c>
      <c r="X339">
        <v>4</v>
      </c>
      <c r="Y339" t="s">
        <v>43</v>
      </c>
    </row>
    <row r="340" spans="1:25" x14ac:dyDescent="0.3">
      <c r="A340" s="18">
        <v>45736</v>
      </c>
      <c r="B340" t="s">
        <v>18</v>
      </c>
      <c r="C340" t="s">
        <v>39</v>
      </c>
      <c r="D340">
        <v>3</v>
      </c>
      <c r="E340">
        <v>466.64</v>
      </c>
      <c r="F340">
        <v>303.31599999999997</v>
      </c>
      <c r="G340" t="s">
        <v>30</v>
      </c>
      <c r="H340" t="s">
        <v>31</v>
      </c>
      <c r="I340">
        <v>0.15</v>
      </c>
      <c r="J340" t="s">
        <v>66</v>
      </c>
      <c r="K340">
        <v>1399.92</v>
      </c>
      <c r="L340">
        <v>1189.932</v>
      </c>
      <c r="M340">
        <v>909.94799999999987</v>
      </c>
      <c r="N340">
        <v>279.98400000000015</v>
      </c>
      <c r="O340">
        <v>209.98800000000006</v>
      </c>
      <c r="P340" t="s">
        <v>23</v>
      </c>
      <c r="Q340" t="s">
        <v>24</v>
      </c>
      <c r="R340">
        <v>0</v>
      </c>
      <c r="S340" t="s">
        <v>1868</v>
      </c>
      <c r="T340" t="s">
        <v>1869</v>
      </c>
      <c r="U340">
        <v>30.33</v>
      </c>
      <c r="V340" s="18">
        <v>45736</v>
      </c>
      <c r="W340" s="18">
        <v>45742</v>
      </c>
      <c r="X340">
        <v>6</v>
      </c>
      <c r="Y340" t="s">
        <v>27</v>
      </c>
    </row>
    <row r="341" spans="1:25" x14ac:dyDescent="0.3">
      <c r="A341" s="18">
        <v>45343</v>
      </c>
      <c r="B341" t="s">
        <v>18</v>
      </c>
      <c r="C341" t="s">
        <v>39</v>
      </c>
      <c r="D341">
        <v>5</v>
      </c>
      <c r="E341">
        <v>34.06</v>
      </c>
      <c r="F341">
        <v>22.139000000000003</v>
      </c>
      <c r="G341" t="s">
        <v>55</v>
      </c>
      <c r="H341" t="s">
        <v>21</v>
      </c>
      <c r="I341">
        <v>0.05</v>
      </c>
      <c r="J341" t="s">
        <v>56</v>
      </c>
      <c r="K341">
        <v>170.3</v>
      </c>
      <c r="L341">
        <v>161.785</v>
      </c>
      <c r="M341">
        <v>110.69500000000002</v>
      </c>
      <c r="N341">
        <v>51.089999999999975</v>
      </c>
      <c r="O341">
        <v>8.5150000000000148</v>
      </c>
      <c r="P341" t="s">
        <v>33</v>
      </c>
      <c r="Q341" t="s">
        <v>2930</v>
      </c>
      <c r="R341">
        <v>0</v>
      </c>
      <c r="S341" t="s">
        <v>1884</v>
      </c>
      <c r="T341" t="s">
        <v>1885</v>
      </c>
      <c r="U341">
        <v>19.72</v>
      </c>
      <c r="V341" s="18">
        <v>45343</v>
      </c>
      <c r="W341" s="18">
        <v>45353</v>
      </c>
      <c r="X341">
        <v>10</v>
      </c>
      <c r="Y341" t="s">
        <v>27</v>
      </c>
    </row>
    <row r="342" spans="1:25" x14ac:dyDescent="0.3">
      <c r="A342" s="18">
        <v>45009</v>
      </c>
      <c r="B342" t="s">
        <v>18</v>
      </c>
      <c r="C342" t="s">
        <v>39</v>
      </c>
      <c r="D342">
        <v>17</v>
      </c>
      <c r="E342">
        <v>502.6</v>
      </c>
      <c r="F342">
        <v>326.69</v>
      </c>
      <c r="G342" t="s">
        <v>30</v>
      </c>
      <c r="H342" t="s">
        <v>21</v>
      </c>
      <c r="I342">
        <v>0.1</v>
      </c>
      <c r="J342" t="s">
        <v>46</v>
      </c>
      <c r="K342">
        <v>8544.2000000000007</v>
      </c>
      <c r="L342">
        <v>7689.7800000000007</v>
      </c>
      <c r="M342">
        <v>5553.73</v>
      </c>
      <c r="N342">
        <v>2136.0500000000011</v>
      </c>
      <c r="O342">
        <v>854.42000000000007</v>
      </c>
      <c r="P342" t="s">
        <v>63</v>
      </c>
      <c r="Q342" t="s">
        <v>2930</v>
      </c>
      <c r="R342">
        <v>0</v>
      </c>
      <c r="S342" t="s">
        <v>1886</v>
      </c>
      <c r="T342" t="s">
        <v>1887</v>
      </c>
      <c r="U342">
        <v>15.38</v>
      </c>
      <c r="V342" s="18">
        <v>45009</v>
      </c>
      <c r="W342" s="18">
        <v>45014</v>
      </c>
      <c r="X342">
        <v>5</v>
      </c>
      <c r="Y342" t="s">
        <v>27</v>
      </c>
    </row>
    <row r="343" spans="1:25" x14ac:dyDescent="0.3">
      <c r="A343" s="18">
        <v>45714</v>
      </c>
      <c r="B343" t="s">
        <v>18</v>
      </c>
      <c r="C343" t="s">
        <v>39</v>
      </c>
      <c r="D343">
        <v>9</v>
      </c>
      <c r="E343">
        <v>562.54</v>
      </c>
      <c r="F343">
        <v>365.65100000000001</v>
      </c>
      <c r="G343" t="s">
        <v>30</v>
      </c>
      <c r="H343" t="s">
        <v>21</v>
      </c>
      <c r="I343">
        <v>0</v>
      </c>
      <c r="J343" t="s">
        <v>32</v>
      </c>
      <c r="K343">
        <v>5062.8599999999997</v>
      </c>
      <c r="L343">
        <v>5062.8599999999997</v>
      </c>
      <c r="M343">
        <v>3290.8589999999999</v>
      </c>
      <c r="N343">
        <v>1772.0009999999997</v>
      </c>
      <c r="O343">
        <v>0</v>
      </c>
      <c r="P343" t="s">
        <v>57</v>
      </c>
      <c r="Q343" t="s">
        <v>24</v>
      </c>
      <c r="R343">
        <v>0</v>
      </c>
      <c r="S343" t="s">
        <v>1904</v>
      </c>
      <c r="T343" t="s">
        <v>1905</v>
      </c>
      <c r="U343">
        <v>30.27</v>
      </c>
      <c r="V343" s="18">
        <v>45714</v>
      </c>
      <c r="W343" s="18">
        <v>45716</v>
      </c>
      <c r="X343">
        <v>2</v>
      </c>
      <c r="Y343" t="s">
        <v>27</v>
      </c>
    </row>
    <row r="344" spans="1:25" x14ac:dyDescent="0.3">
      <c r="A344" s="18">
        <v>45805</v>
      </c>
      <c r="B344" t="s">
        <v>69</v>
      </c>
      <c r="C344" t="s">
        <v>39</v>
      </c>
      <c r="D344">
        <v>3</v>
      </c>
      <c r="E344">
        <v>470.09</v>
      </c>
      <c r="F344">
        <v>305.55849999999998</v>
      </c>
      <c r="G344" t="s">
        <v>20</v>
      </c>
      <c r="H344" t="s">
        <v>21</v>
      </c>
      <c r="I344">
        <v>0</v>
      </c>
      <c r="J344" t="s">
        <v>22</v>
      </c>
      <c r="K344">
        <v>1410.27</v>
      </c>
      <c r="L344">
        <v>1410.27</v>
      </c>
      <c r="M344">
        <v>916.67549999999994</v>
      </c>
      <c r="N344">
        <v>493.59450000000004</v>
      </c>
      <c r="O344">
        <v>0</v>
      </c>
      <c r="P344" t="s">
        <v>33</v>
      </c>
      <c r="Q344" t="s">
        <v>2930</v>
      </c>
      <c r="R344">
        <v>0</v>
      </c>
      <c r="S344" t="s">
        <v>1908</v>
      </c>
      <c r="T344" t="s">
        <v>1909</v>
      </c>
      <c r="U344">
        <v>38.29</v>
      </c>
      <c r="V344" s="18">
        <v>45805</v>
      </c>
      <c r="W344" s="18">
        <v>45809</v>
      </c>
      <c r="X344">
        <v>4</v>
      </c>
      <c r="Y344" t="s">
        <v>72</v>
      </c>
    </row>
    <row r="345" spans="1:25" x14ac:dyDescent="0.3">
      <c r="A345" s="18">
        <v>45481</v>
      </c>
      <c r="B345" t="s">
        <v>38</v>
      </c>
      <c r="C345" t="s">
        <v>39</v>
      </c>
      <c r="D345">
        <v>5</v>
      </c>
      <c r="E345">
        <v>186.32</v>
      </c>
      <c r="F345">
        <v>121.108</v>
      </c>
      <c r="G345" t="s">
        <v>30</v>
      </c>
      <c r="H345" t="s">
        <v>21</v>
      </c>
      <c r="I345">
        <v>0.1</v>
      </c>
      <c r="J345" t="s">
        <v>51</v>
      </c>
      <c r="K345">
        <v>931.59999999999991</v>
      </c>
      <c r="L345">
        <v>838.43999999999994</v>
      </c>
      <c r="M345">
        <v>605.54</v>
      </c>
      <c r="N345">
        <v>232.89999999999998</v>
      </c>
      <c r="O345">
        <v>93.159999999999968</v>
      </c>
      <c r="P345" t="s">
        <v>33</v>
      </c>
      <c r="Q345" t="s">
        <v>40</v>
      </c>
      <c r="R345">
        <v>0</v>
      </c>
      <c r="S345" t="s">
        <v>1919</v>
      </c>
      <c r="T345" t="s">
        <v>304</v>
      </c>
      <c r="U345">
        <v>17.09</v>
      </c>
      <c r="V345" s="18">
        <v>45481</v>
      </c>
      <c r="W345" s="18">
        <v>45487</v>
      </c>
      <c r="X345">
        <v>6</v>
      </c>
      <c r="Y345" t="s">
        <v>43</v>
      </c>
    </row>
    <row r="346" spans="1:25" x14ac:dyDescent="0.3">
      <c r="A346" s="18">
        <v>45355</v>
      </c>
      <c r="B346" t="s">
        <v>38</v>
      </c>
      <c r="C346" t="s">
        <v>39</v>
      </c>
      <c r="D346">
        <v>2</v>
      </c>
      <c r="E346">
        <v>239.04</v>
      </c>
      <c r="F346">
        <v>155.376</v>
      </c>
      <c r="G346" t="s">
        <v>30</v>
      </c>
      <c r="H346" t="s">
        <v>21</v>
      </c>
      <c r="I346">
        <v>0</v>
      </c>
      <c r="J346" t="s">
        <v>66</v>
      </c>
      <c r="K346">
        <v>478.08</v>
      </c>
      <c r="L346">
        <v>478.08</v>
      </c>
      <c r="M346">
        <v>310.75200000000001</v>
      </c>
      <c r="N346">
        <v>167.32799999999997</v>
      </c>
      <c r="O346">
        <v>0</v>
      </c>
      <c r="P346" t="s">
        <v>60</v>
      </c>
      <c r="Q346" t="s">
        <v>34</v>
      </c>
      <c r="R346">
        <v>1</v>
      </c>
      <c r="S346" t="s">
        <v>1967</v>
      </c>
      <c r="T346" t="s">
        <v>1968</v>
      </c>
      <c r="U346">
        <v>43.84</v>
      </c>
      <c r="V346" s="18">
        <v>45355</v>
      </c>
      <c r="W346" s="18">
        <v>45362</v>
      </c>
      <c r="X346">
        <v>7</v>
      </c>
      <c r="Y346" t="s">
        <v>43</v>
      </c>
    </row>
    <row r="347" spans="1:25" x14ac:dyDescent="0.3">
      <c r="A347" s="18">
        <v>45125</v>
      </c>
      <c r="B347" t="s">
        <v>18</v>
      </c>
      <c r="C347" t="s">
        <v>39</v>
      </c>
      <c r="D347">
        <v>3</v>
      </c>
      <c r="E347">
        <v>121.56</v>
      </c>
      <c r="F347">
        <v>79.01400000000001</v>
      </c>
      <c r="G347" t="s">
        <v>55</v>
      </c>
      <c r="H347" t="s">
        <v>21</v>
      </c>
      <c r="I347">
        <v>0</v>
      </c>
      <c r="J347" t="s">
        <v>22</v>
      </c>
      <c r="K347">
        <v>364.68</v>
      </c>
      <c r="L347">
        <v>364.68</v>
      </c>
      <c r="M347">
        <v>237.04200000000003</v>
      </c>
      <c r="N347">
        <v>127.63799999999998</v>
      </c>
      <c r="O347">
        <v>0</v>
      </c>
      <c r="P347" t="s">
        <v>60</v>
      </c>
      <c r="Q347" t="s">
        <v>40</v>
      </c>
      <c r="R347">
        <v>0</v>
      </c>
      <c r="S347" t="s">
        <v>1997</v>
      </c>
      <c r="T347" t="s">
        <v>1998</v>
      </c>
      <c r="U347">
        <v>29.06</v>
      </c>
      <c r="V347" s="18">
        <v>45125</v>
      </c>
      <c r="W347" s="18">
        <v>45132</v>
      </c>
      <c r="X347">
        <v>7</v>
      </c>
      <c r="Y347" t="s">
        <v>27</v>
      </c>
    </row>
    <row r="348" spans="1:25" x14ac:dyDescent="0.3">
      <c r="A348" s="18">
        <v>45567</v>
      </c>
      <c r="B348" t="s">
        <v>38</v>
      </c>
      <c r="C348" t="s">
        <v>39</v>
      </c>
      <c r="D348">
        <v>12</v>
      </c>
      <c r="E348">
        <v>465.94</v>
      </c>
      <c r="F348">
        <v>302.86099999999999</v>
      </c>
      <c r="G348" t="s">
        <v>55</v>
      </c>
      <c r="H348" t="s">
        <v>21</v>
      </c>
      <c r="I348">
        <v>0</v>
      </c>
      <c r="J348" t="s">
        <v>32</v>
      </c>
      <c r="K348">
        <v>5591.28</v>
      </c>
      <c r="L348">
        <v>5591.28</v>
      </c>
      <c r="M348">
        <v>3634.3319999999999</v>
      </c>
      <c r="N348">
        <v>1956.9479999999999</v>
      </c>
      <c r="O348">
        <v>0</v>
      </c>
      <c r="P348" t="s">
        <v>57</v>
      </c>
      <c r="Q348" t="s">
        <v>40</v>
      </c>
      <c r="R348">
        <v>0</v>
      </c>
      <c r="S348" t="s">
        <v>1999</v>
      </c>
      <c r="T348" t="s">
        <v>2000</v>
      </c>
      <c r="U348">
        <v>34.159999999999997</v>
      </c>
      <c r="V348" s="18">
        <v>45567</v>
      </c>
      <c r="W348" s="18">
        <v>45571</v>
      </c>
      <c r="X348">
        <v>4</v>
      </c>
      <c r="Y348" t="s">
        <v>43</v>
      </c>
    </row>
    <row r="349" spans="1:25" x14ac:dyDescent="0.3">
      <c r="A349" s="18">
        <v>45538</v>
      </c>
      <c r="B349" t="s">
        <v>18</v>
      </c>
      <c r="C349" t="s">
        <v>39</v>
      </c>
      <c r="D349">
        <v>1</v>
      </c>
      <c r="E349">
        <v>561.29999999999995</v>
      </c>
      <c r="F349">
        <v>364.84499999999997</v>
      </c>
      <c r="G349" t="s">
        <v>55</v>
      </c>
      <c r="H349" t="s">
        <v>31</v>
      </c>
      <c r="I349">
        <v>0.15</v>
      </c>
      <c r="J349" t="s">
        <v>46</v>
      </c>
      <c r="K349">
        <v>561.29999999999995</v>
      </c>
      <c r="L349">
        <v>477.10499999999996</v>
      </c>
      <c r="M349">
        <v>364.84499999999997</v>
      </c>
      <c r="N349">
        <v>112.25999999999999</v>
      </c>
      <c r="O349">
        <v>84.194999999999993</v>
      </c>
      <c r="P349" t="s">
        <v>33</v>
      </c>
      <c r="Q349" t="s">
        <v>2930</v>
      </c>
      <c r="R349">
        <v>0</v>
      </c>
      <c r="S349" t="s">
        <v>2003</v>
      </c>
      <c r="T349" t="s">
        <v>2004</v>
      </c>
      <c r="U349">
        <v>5.19</v>
      </c>
      <c r="V349" s="18">
        <v>45538</v>
      </c>
      <c r="W349" s="18">
        <v>45547</v>
      </c>
      <c r="X349">
        <v>9</v>
      </c>
      <c r="Y349" t="s">
        <v>27</v>
      </c>
    </row>
    <row r="350" spans="1:25" x14ac:dyDescent="0.3">
      <c r="A350" s="18">
        <v>45172</v>
      </c>
      <c r="B350" t="s">
        <v>38</v>
      </c>
      <c r="C350" t="s">
        <v>39</v>
      </c>
      <c r="D350">
        <v>16</v>
      </c>
      <c r="E350">
        <v>440.48</v>
      </c>
      <c r="F350">
        <v>286.31200000000001</v>
      </c>
      <c r="G350" t="s">
        <v>20</v>
      </c>
      <c r="H350" t="s">
        <v>31</v>
      </c>
      <c r="I350">
        <v>0.05</v>
      </c>
      <c r="J350" t="s">
        <v>46</v>
      </c>
      <c r="K350">
        <v>7047.68</v>
      </c>
      <c r="L350">
        <v>6695.2960000000003</v>
      </c>
      <c r="M350">
        <v>4580.9920000000002</v>
      </c>
      <c r="N350">
        <v>2114.3040000000001</v>
      </c>
      <c r="O350">
        <v>352.38400000000001</v>
      </c>
      <c r="P350" t="s">
        <v>63</v>
      </c>
      <c r="Q350" t="s">
        <v>24</v>
      </c>
      <c r="R350">
        <v>1</v>
      </c>
      <c r="S350" t="s">
        <v>2014</v>
      </c>
      <c r="T350" t="s">
        <v>2015</v>
      </c>
      <c r="U350">
        <v>26.87</v>
      </c>
      <c r="V350" s="18">
        <v>45172</v>
      </c>
      <c r="W350" s="18">
        <v>45179</v>
      </c>
      <c r="X350">
        <v>7</v>
      </c>
      <c r="Y350" t="s">
        <v>43</v>
      </c>
    </row>
    <row r="351" spans="1:25" x14ac:dyDescent="0.3">
      <c r="A351" s="18">
        <v>45063</v>
      </c>
      <c r="B351" t="s">
        <v>18</v>
      </c>
      <c r="C351" t="s">
        <v>39</v>
      </c>
      <c r="D351">
        <v>7</v>
      </c>
      <c r="E351">
        <v>87.88</v>
      </c>
      <c r="F351">
        <v>57.122</v>
      </c>
      <c r="G351" t="s">
        <v>50</v>
      </c>
      <c r="H351" t="s">
        <v>21</v>
      </c>
      <c r="I351">
        <v>0.15</v>
      </c>
      <c r="J351" t="s">
        <v>32</v>
      </c>
      <c r="K351">
        <v>615.16</v>
      </c>
      <c r="L351">
        <v>522.88599999999997</v>
      </c>
      <c r="M351">
        <v>399.85399999999998</v>
      </c>
      <c r="N351">
        <v>123.03199999999998</v>
      </c>
      <c r="O351">
        <v>92.274000000000001</v>
      </c>
      <c r="P351" t="s">
        <v>23</v>
      </c>
      <c r="Q351" t="s">
        <v>40</v>
      </c>
      <c r="R351">
        <v>1</v>
      </c>
      <c r="S351" t="s">
        <v>2041</v>
      </c>
      <c r="T351" t="s">
        <v>2042</v>
      </c>
      <c r="U351">
        <v>22.2</v>
      </c>
      <c r="V351" s="18">
        <v>45063</v>
      </c>
      <c r="W351" s="18">
        <v>45072</v>
      </c>
      <c r="X351">
        <v>9</v>
      </c>
      <c r="Y351" t="s">
        <v>27</v>
      </c>
    </row>
    <row r="352" spans="1:25" x14ac:dyDescent="0.3">
      <c r="A352" s="18">
        <v>45786</v>
      </c>
      <c r="B352" t="s">
        <v>38</v>
      </c>
      <c r="C352" t="s">
        <v>39</v>
      </c>
      <c r="D352">
        <v>4</v>
      </c>
      <c r="E352">
        <v>242.8</v>
      </c>
      <c r="F352">
        <v>157.82000000000002</v>
      </c>
      <c r="G352" t="s">
        <v>55</v>
      </c>
      <c r="H352" t="s">
        <v>21</v>
      </c>
      <c r="I352">
        <v>0.05</v>
      </c>
      <c r="J352" t="s">
        <v>56</v>
      </c>
      <c r="K352">
        <v>971.2</v>
      </c>
      <c r="L352">
        <v>922.64</v>
      </c>
      <c r="M352">
        <v>631.28000000000009</v>
      </c>
      <c r="N352">
        <v>291.3599999999999</v>
      </c>
      <c r="O352">
        <v>48.560000000000059</v>
      </c>
      <c r="P352" t="s">
        <v>60</v>
      </c>
      <c r="Q352" t="s">
        <v>24</v>
      </c>
      <c r="R352">
        <v>0</v>
      </c>
      <c r="S352" t="s">
        <v>2045</v>
      </c>
      <c r="T352" t="s">
        <v>2046</v>
      </c>
      <c r="U352">
        <v>30.03</v>
      </c>
      <c r="V352" s="18">
        <v>45786</v>
      </c>
      <c r="W352" s="18">
        <v>45795</v>
      </c>
      <c r="X352">
        <v>9</v>
      </c>
      <c r="Y352" t="s">
        <v>43</v>
      </c>
    </row>
    <row r="353" spans="1:25" x14ac:dyDescent="0.3">
      <c r="A353" s="18">
        <v>45006</v>
      </c>
      <c r="B353" t="s">
        <v>69</v>
      </c>
      <c r="C353" t="s">
        <v>39</v>
      </c>
      <c r="D353">
        <v>19</v>
      </c>
      <c r="E353">
        <v>322.35000000000002</v>
      </c>
      <c r="F353">
        <v>209.52750000000003</v>
      </c>
      <c r="G353" t="s">
        <v>55</v>
      </c>
      <c r="H353" t="s">
        <v>21</v>
      </c>
      <c r="I353">
        <v>0.1</v>
      </c>
      <c r="J353" t="s">
        <v>32</v>
      </c>
      <c r="K353">
        <v>6124.6500000000005</v>
      </c>
      <c r="L353">
        <v>5512.1850000000004</v>
      </c>
      <c r="M353">
        <v>3981.0225000000005</v>
      </c>
      <c r="N353">
        <v>1531.1624999999999</v>
      </c>
      <c r="O353">
        <v>612.46500000000015</v>
      </c>
      <c r="P353" t="s">
        <v>60</v>
      </c>
      <c r="Q353" t="s">
        <v>40</v>
      </c>
      <c r="R353">
        <v>0</v>
      </c>
      <c r="S353" t="s">
        <v>2070</v>
      </c>
      <c r="T353" t="s">
        <v>2071</v>
      </c>
      <c r="U353">
        <v>30.06</v>
      </c>
      <c r="V353" s="18">
        <v>45006</v>
      </c>
      <c r="W353" s="18">
        <v>45016</v>
      </c>
      <c r="X353">
        <v>10</v>
      </c>
      <c r="Y353" t="s">
        <v>72</v>
      </c>
    </row>
    <row r="354" spans="1:25" x14ac:dyDescent="0.3">
      <c r="A354" s="18">
        <v>45012</v>
      </c>
      <c r="B354" t="s">
        <v>69</v>
      </c>
      <c r="C354" t="s">
        <v>39</v>
      </c>
      <c r="D354">
        <v>20</v>
      </c>
      <c r="E354">
        <v>332.48</v>
      </c>
      <c r="F354">
        <v>216.11200000000002</v>
      </c>
      <c r="G354" t="s">
        <v>20</v>
      </c>
      <c r="H354" t="s">
        <v>21</v>
      </c>
      <c r="I354">
        <v>0</v>
      </c>
      <c r="J354" t="s">
        <v>22</v>
      </c>
      <c r="K354">
        <v>6649.6</v>
      </c>
      <c r="L354">
        <v>6649.6</v>
      </c>
      <c r="M354">
        <v>4322.2400000000007</v>
      </c>
      <c r="N354">
        <v>2327.3599999999997</v>
      </c>
      <c r="O354">
        <v>0</v>
      </c>
      <c r="P354" t="s">
        <v>23</v>
      </c>
      <c r="Q354" t="s">
        <v>34</v>
      </c>
      <c r="R354">
        <v>1</v>
      </c>
      <c r="S354" t="s">
        <v>2074</v>
      </c>
      <c r="T354" t="s">
        <v>2075</v>
      </c>
      <c r="U354">
        <v>7.79</v>
      </c>
      <c r="V354" s="18">
        <v>45012</v>
      </c>
      <c r="W354" s="18">
        <v>45015</v>
      </c>
      <c r="X354">
        <v>3</v>
      </c>
      <c r="Y354" t="s">
        <v>72</v>
      </c>
    </row>
    <row r="355" spans="1:25" x14ac:dyDescent="0.3">
      <c r="A355" s="18">
        <v>45009</v>
      </c>
      <c r="B355" t="s">
        <v>69</v>
      </c>
      <c r="C355" t="s">
        <v>39</v>
      </c>
      <c r="D355">
        <v>8</v>
      </c>
      <c r="E355">
        <v>384.3</v>
      </c>
      <c r="F355">
        <v>249.79500000000002</v>
      </c>
      <c r="G355" t="s">
        <v>50</v>
      </c>
      <c r="H355" t="s">
        <v>21</v>
      </c>
      <c r="I355">
        <v>0.1</v>
      </c>
      <c r="J355" t="s">
        <v>46</v>
      </c>
      <c r="K355">
        <v>3074.4</v>
      </c>
      <c r="L355">
        <v>2766.96</v>
      </c>
      <c r="M355">
        <v>1998.3600000000001</v>
      </c>
      <c r="N355">
        <v>768.59999999999991</v>
      </c>
      <c r="O355">
        <v>307.44000000000005</v>
      </c>
      <c r="P355" t="s">
        <v>33</v>
      </c>
      <c r="Q355" t="s">
        <v>24</v>
      </c>
      <c r="R355">
        <v>0</v>
      </c>
      <c r="S355" t="s">
        <v>2086</v>
      </c>
      <c r="T355" t="s">
        <v>300</v>
      </c>
      <c r="U355">
        <v>48.83</v>
      </c>
      <c r="V355" s="18">
        <v>45009</v>
      </c>
      <c r="W355" s="18">
        <v>45019</v>
      </c>
      <c r="X355">
        <v>10</v>
      </c>
      <c r="Y355" t="s">
        <v>72</v>
      </c>
    </row>
    <row r="356" spans="1:25" x14ac:dyDescent="0.3">
      <c r="A356" s="18">
        <v>45640</v>
      </c>
      <c r="B356" t="s">
        <v>38</v>
      </c>
      <c r="C356" t="s">
        <v>39</v>
      </c>
      <c r="D356">
        <v>1</v>
      </c>
      <c r="E356">
        <v>461.35</v>
      </c>
      <c r="F356">
        <v>299.8775</v>
      </c>
      <c r="G356" t="s">
        <v>55</v>
      </c>
      <c r="H356" t="s">
        <v>31</v>
      </c>
      <c r="I356">
        <v>0</v>
      </c>
      <c r="J356" t="s">
        <v>66</v>
      </c>
      <c r="K356">
        <v>461.35</v>
      </c>
      <c r="L356">
        <v>461.35</v>
      </c>
      <c r="M356">
        <v>299.8775</v>
      </c>
      <c r="N356">
        <v>161.47250000000003</v>
      </c>
      <c r="O356">
        <v>0</v>
      </c>
      <c r="P356" t="s">
        <v>60</v>
      </c>
      <c r="Q356" t="s">
        <v>24</v>
      </c>
      <c r="R356">
        <v>1</v>
      </c>
      <c r="S356" t="s">
        <v>2088</v>
      </c>
      <c r="T356" t="s">
        <v>2089</v>
      </c>
      <c r="U356">
        <v>43.74</v>
      </c>
      <c r="V356" s="18">
        <v>45640</v>
      </c>
      <c r="W356" s="18">
        <v>45642</v>
      </c>
      <c r="X356">
        <v>2</v>
      </c>
      <c r="Y356" t="s">
        <v>43</v>
      </c>
    </row>
    <row r="357" spans="1:25" x14ac:dyDescent="0.3">
      <c r="A357" s="18">
        <v>44950</v>
      </c>
      <c r="B357" t="s">
        <v>69</v>
      </c>
      <c r="C357" t="s">
        <v>39</v>
      </c>
      <c r="D357">
        <v>7</v>
      </c>
      <c r="E357">
        <v>438.41</v>
      </c>
      <c r="F357">
        <v>284.96650000000005</v>
      </c>
      <c r="G357" t="s">
        <v>50</v>
      </c>
      <c r="H357" t="s">
        <v>31</v>
      </c>
      <c r="I357">
        <v>0.1</v>
      </c>
      <c r="J357" t="s">
        <v>56</v>
      </c>
      <c r="K357">
        <v>3068.8700000000003</v>
      </c>
      <c r="L357">
        <v>2761.9830000000002</v>
      </c>
      <c r="M357">
        <v>1994.7655000000004</v>
      </c>
      <c r="N357">
        <v>767.21749999999975</v>
      </c>
      <c r="O357">
        <v>306.88700000000017</v>
      </c>
      <c r="P357" t="s">
        <v>60</v>
      </c>
      <c r="Q357" t="s">
        <v>34</v>
      </c>
      <c r="R357">
        <v>1</v>
      </c>
      <c r="S357" t="s">
        <v>2092</v>
      </c>
      <c r="T357" t="s">
        <v>2093</v>
      </c>
      <c r="U357">
        <v>47.77</v>
      </c>
      <c r="V357" s="18">
        <v>44950</v>
      </c>
      <c r="W357" s="18">
        <v>44954</v>
      </c>
      <c r="X357">
        <v>4</v>
      </c>
      <c r="Y357" t="s">
        <v>72</v>
      </c>
    </row>
    <row r="358" spans="1:25" x14ac:dyDescent="0.3">
      <c r="A358" s="18">
        <v>45224</v>
      </c>
      <c r="B358" t="s">
        <v>69</v>
      </c>
      <c r="C358" t="s">
        <v>39</v>
      </c>
      <c r="D358">
        <v>14</v>
      </c>
      <c r="E358">
        <v>147.37</v>
      </c>
      <c r="F358">
        <v>95.790500000000009</v>
      </c>
      <c r="G358" t="s">
        <v>55</v>
      </c>
      <c r="H358" t="s">
        <v>21</v>
      </c>
      <c r="I358">
        <v>0.15</v>
      </c>
      <c r="J358" t="s">
        <v>46</v>
      </c>
      <c r="K358">
        <v>2063.1800000000003</v>
      </c>
      <c r="L358">
        <v>1753.7030000000002</v>
      </c>
      <c r="M358">
        <v>1341.067</v>
      </c>
      <c r="N358">
        <v>412.63600000000019</v>
      </c>
      <c r="O358">
        <v>309.47700000000009</v>
      </c>
      <c r="P358" t="s">
        <v>60</v>
      </c>
      <c r="Q358" t="s">
        <v>40</v>
      </c>
      <c r="R358">
        <v>1</v>
      </c>
      <c r="S358" t="s">
        <v>2103</v>
      </c>
      <c r="T358" t="s">
        <v>2104</v>
      </c>
      <c r="U358">
        <v>45.75</v>
      </c>
      <c r="V358" s="18">
        <v>45224</v>
      </c>
      <c r="W358" s="18">
        <v>45230</v>
      </c>
      <c r="X358">
        <v>6</v>
      </c>
      <c r="Y358" t="s">
        <v>72</v>
      </c>
    </row>
    <row r="359" spans="1:25" x14ac:dyDescent="0.3">
      <c r="A359" s="18">
        <v>45642</v>
      </c>
      <c r="B359" t="s">
        <v>69</v>
      </c>
      <c r="C359" t="s">
        <v>39</v>
      </c>
      <c r="D359">
        <v>9</v>
      </c>
      <c r="E359">
        <v>215.29</v>
      </c>
      <c r="F359">
        <v>139.9385</v>
      </c>
      <c r="G359" t="s">
        <v>50</v>
      </c>
      <c r="H359" t="s">
        <v>21</v>
      </c>
      <c r="I359">
        <v>0.1</v>
      </c>
      <c r="J359" t="s">
        <v>32</v>
      </c>
      <c r="K359">
        <v>1937.61</v>
      </c>
      <c r="L359">
        <v>1743.8489999999999</v>
      </c>
      <c r="M359">
        <v>1259.4465</v>
      </c>
      <c r="N359">
        <v>484.40249999999992</v>
      </c>
      <c r="O359">
        <v>193.76099999999997</v>
      </c>
      <c r="P359" t="s">
        <v>57</v>
      </c>
      <c r="Q359" t="s">
        <v>40</v>
      </c>
      <c r="R359">
        <v>0</v>
      </c>
      <c r="S359" t="s">
        <v>2157</v>
      </c>
      <c r="T359" t="s">
        <v>2158</v>
      </c>
      <c r="U359">
        <v>5.84</v>
      </c>
      <c r="V359" s="18">
        <v>45642</v>
      </c>
      <c r="W359" s="18">
        <v>45645</v>
      </c>
      <c r="X359">
        <v>3</v>
      </c>
      <c r="Y359" t="s">
        <v>72</v>
      </c>
    </row>
    <row r="360" spans="1:25" x14ac:dyDescent="0.3">
      <c r="A360" s="18">
        <v>44936</v>
      </c>
      <c r="B360" t="s">
        <v>18</v>
      </c>
      <c r="C360" t="s">
        <v>39</v>
      </c>
      <c r="D360">
        <v>13</v>
      </c>
      <c r="E360">
        <v>347.73</v>
      </c>
      <c r="F360">
        <v>226.02450000000002</v>
      </c>
      <c r="G360" t="s">
        <v>20</v>
      </c>
      <c r="H360" t="s">
        <v>21</v>
      </c>
      <c r="I360">
        <v>0.05</v>
      </c>
      <c r="J360" t="s">
        <v>56</v>
      </c>
      <c r="K360">
        <v>4520.49</v>
      </c>
      <c r="L360">
        <v>4294.4654999999993</v>
      </c>
      <c r="M360">
        <v>2938.3185000000003</v>
      </c>
      <c r="N360">
        <v>1356.146999999999</v>
      </c>
      <c r="O360">
        <v>226.02450000000044</v>
      </c>
      <c r="P360" t="s">
        <v>33</v>
      </c>
      <c r="Q360" t="s">
        <v>24</v>
      </c>
      <c r="R360">
        <v>1</v>
      </c>
      <c r="S360" t="s">
        <v>2161</v>
      </c>
      <c r="T360" t="s">
        <v>2162</v>
      </c>
      <c r="U360">
        <v>31.81</v>
      </c>
      <c r="V360" s="18">
        <v>44936</v>
      </c>
      <c r="W360" s="18">
        <v>44946</v>
      </c>
      <c r="X360">
        <v>10</v>
      </c>
      <c r="Y360" t="s">
        <v>27</v>
      </c>
    </row>
    <row r="361" spans="1:25" x14ac:dyDescent="0.3">
      <c r="A361" s="18">
        <v>45067</v>
      </c>
      <c r="B361" t="s">
        <v>69</v>
      </c>
      <c r="C361" t="s">
        <v>39</v>
      </c>
      <c r="D361">
        <v>6</v>
      </c>
      <c r="E361">
        <v>294.97000000000003</v>
      </c>
      <c r="F361">
        <v>191.73050000000003</v>
      </c>
      <c r="G361" t="s">
        <v>30</v>
      </c>
      <c r="H361" t="s">
        <v>21</v>
      </c>
      <c r="I361">
        <v>0.05</v>
      </c>
      <c r="J361" t="s">
        <v>66</v>
      </c>
      <c r="K361">
        <v>1769.8200000000002</v>
      </c>
      <c r="L361">
        <v>1681.3290000000002</v>
      </c>
      <c r="M361">
        <v>1150.3830000000003</v>
      </c>
      <c r="N361">
        <v>530.94599999999991</v>
      </c>
      <c r="O361">
        <v>88.490999999999985</v>
      </c>
      <c r="P361" t="s">
        <v>57</v>
      </c>
      <c r="Q361" t="s">
        <v>40</v>
      </c>
      <c r="R361">
        <v>0</v>
      </c>
      <c r="S361" t="s">
        <v>2168</v>
      </c>
      <c r="T361" t="s">
        <v>2169</v>
      </c>
      <c r="U361">
        <v>48.08</v>
      </c>
      <c r="V361" s="18">
        <v>45067</v>
      </c>
      <c r="W361" s="18">
        <v>45075</v>
      </c>
      <c r="X361">
        <v>8</v>
      </c>
      <c r="Y361" t="s">
        <v>72</v>
      </c>
    </row>
    <row r="362" spans="1:25" x14ac:dyDescent="0.3">
      <c r="A362" s="18">
        <v>45560</v>
      </c>
      <c r="B362" t="s">
        <v>28</v>
      </c>
      <c r="C362" t="s">
        <v>39</v>
      </c>
      <c r="D362">
        <v>12</v>
      </c>
      <c r="E362">
        <v>149.37</v>
      </c>
      <c r="F362">
        <v>97.090500000000006</v>
      </c>
      <c r="G362" t="s">
        <v>55</v>
      </c>
      <c r="H362" t="s">
        <v>31</v>
      </c>
      <c r="I362">
        <v>0.1</v>
      </c>
      <c r="J362" t="s">
        <v>66</v>
      </c>
      <c r="K362">
        <v>1792.44</v>
      </c>
      <c r="L362">
        <v>1613.1960000000001</v>
      </c>
      <c r="M362">
        <v>1165.086</v>
      </c>
      <c r="N362">
        <v>448.11000000000013</v>
      </c>
      <c r="O362">
        <v>179.24399999999991</v>
      </c>
      <c r="P362" t="s">
        <v>57</v>
      </c>
      <c r="Q362" t="s">
        <v>2930</v>
      </c>
      <c r="R362">
        <v>0</v>
      </c>
      <c r="S362" t="s">
        <v>2174</v>
      </c>
      <c r="T362" t="s">
        <v>2175</v>
      </c>
      <c r="U362">
        <v>20.21</v>
      </c>
      <c r="V362" s="18">
        <v>45560</v>
      </c>
      <c r="W362" s="18">
        <v>45567</v>
      </c>
      <c r="X362">
        <v>7</v>
      </c>
      <c r="Y362" t="s">
        <v>37</v>
      </c>
    </row>
    <row r="363" spans="1:25" x14ac:dyDescent="0.3">
      <c r="A363" s="18">
        <v>45568</v>
      </c>
      <c r="B363" t="s">
        <v>38</v>
      </c>
      <c r="C363" t="s">
        <v>39</v>
      </c>
      <c r="D363">
        <v>19</v>
      </c>
      <c r="E363">
        <v>25.61</v>
      </c>
      <c r="F363">
        <v>16.6465</v>
      </c>
      <c r="G363" t="s">
        <v>20</v>
      </c>
      <c r="H363" t="s">
        <v>31</v>
      </c>
      <c r="I363">
        <v>0</v>
      </c>
      <c r="J363" t="s">
        <v>66</v>
      </c>
      <c r="K363">
        <v>486.59</v>
      </c>
      <c r="L363">
        <v>486.59</v>
      </c>
      <c r="M363">
        <v>316.2835</v>
      </c>
      <c r="N363">
        <v>170.30649999999997</v>
      </c>
      <c r="O363">
        <v>0</v>
      </c>
      <c r="P363" t="s">
        <v>33</v>
      </c>
      <c r="Q363" t="s">
        <v>2930</v>
      </c>
      <c r="R363">
        <v>0</v>
      </c>
      <c r="S363" t="s">
        <v>2182</v>
      </c>
      <c r="T363" t="s">
        <v>1069</v>
      </c>
      <c r="U363">
        <v>30.32</v>
      </c>
      <c r="V363" s="18">
        <v>45568</v>
      </c>
      <c r="W363" s="18">
        <v>45576</v>
      </c>
      <c r="X363">
        <v>8</v>
      </c>
      <c r="Y363" t="s">
        <v>43</v>
      </c>
    </row>
    <row r="364" spans="1:25" x14ac:dyDescent="0.3">
      <c r="A364" s="18">
        <v>45172</v>
      </c>
      <c r="B364" t="s">
        <v>28</v>
      </c>
      <c r="C364" t="s">
        <v>39</v>
      </c>
      <c r="D364">
        <v>4</v>
      </c>
      <c r="E364">
        <v>467.45</v>
      </c>
      <c r="F364">
        <v>303.84250000000003</v>
      </c>
      <c r="G364" t="s">
        <v>50</v>
      </c>
      <c r="H364" t="s">
        <v>21</v>
      </c>
      <c r="I364">
        <v>0.05</v>
      </c>
      <c r="J364" t="s">
        <v>46</v>
      </c>
      <c r="K364">
        <v>1869.8</v>
      </c>
      <c r="L364">
        <v>1776.31</v>
      </c>
      <c r="M364">
        <v>1215.3700000000001</v>
      </c>
      <c r="N364">
        <v>560.93999999999983</v>
      </c>
      <c r="O364">
        <v>93.490000000000009</v>
      </c>
      <c r="P364" t="s">
        <v>33</v>
      </c>
      <c r="Q364" t="s">
        <v>40</v>
      </c>
      <c r="R364">
        <v>0</v>
      </c>
      <c r="S364" t="s">
        <v>2183</v>
      </c>
      <c r="T364" t="s">
        <v>2184</v>
      </c>
      <c r="U364">
        <v>25.05</v>
      </c>
      <c r="V364" s="18">
        <v>45172</v>
      </c>
      <c r="W364" s="18">
        <v>45182</v>
      </c>
      <c r="X364">
        <v>10</v>
      </c>
      <c r="Y364" t="s">
        <v>37</v>
      </c>
    </row>
    <row r="365" spans="1:25" x14ac:dyDescent="0.3">
      <c r="A365" s="18">
        <v>45365</v>
      </c>
      <c r="B365" t="s">
        <v>18</v>
      </c>
      <c r="C365" t="s">
        <v>39</v>
      </c>
      <c r="D365">
        <v>16</v>
      </c>
      <c r="E365">
        <v>544.91</v>
      </c>
      <c r="F365">
        <v>354.19150000000002</v>
      </c>
      <c r="G365" t="s">
        <v>20</v>
      </c>
      <c r="H365" t="s">
        <v>31</v>
      </c>
      <c r="I365">
        <v>0.1</v>
      </c>
      <c r="J365" t="s">
        <v>46</v>
      </c>
      <c r="K365">
        <v>8718.56</v>
      </c>
      <c r="L365">
        <v>7846.7039999999997</v>
      </c>
      <c r="M365">
        <v>5667.0640000000003</v>
      </c>
      <c r="N365">
        <v>2179.6399999999994</v>
      </c>
      <c r="O365">
        <v>871.85599999999977</v>
      </c>
      <c r="P365" t="s">
        <v>57</v>
      </c>
      <c r="Q365" t="s">
        <v>24</v>
      </c>
      <c r="R365">
        <v>0</v>
      </c>
      <c r="S365" t="s">
        <v>2204</v>
      </c>
      <c r="T365" t="s">
        <v>2205</v>
      </c>
      <c r="U365">
        <v>39.26</v>
      </c>
      <c r="V365" s="18">
        <v>45365</v>
      </c>
      <c r="W365" s="18">
        <v>45372</v>
      </c>
      <c r="X365">
        <v>7</v>
      </c>
      <c r="Y365" t="s">
        <v>27</v>
      </c>
    </row>
    <row r="366" spans="1:25" x14ac:dyDescent="0.3">
      <c r="A366" s="18">
        <v>45320</v>
      </c>
      <c r="B366" t="s">
        <v>38</v>
      </c>
      <c r="C366" t="s">
        <v>39</v>
      </c>
      <c r="D366">
        <v>19</v>
      </c>
      <c r="E366">
        <v>113.42</v>
      </c>
      <c r="F366">
        <v>73.722999999999999</v>
      </c>
      <c r="G366" t="s">
        <v>30</v>
      </c>
      <c r="H366" t="s">
        <v>31</v>
      </c>
      <c r="I366">
        <v>0</v>
      </c>
      <c r="J366" t="s">
        <v>22</v>
      </c>
      <c r="K366">
        <v>2154.98</v>
      </c>
      <c r="L366">
        <v>2154.98</v>
      </c>
      <c r="M366">
        <v>1400.7370000000001</v>
      </c>
      <c r="N366">
        <v>754.24299999999994</v>
      </c>
      <c r="O366">
        <v>0</v>
      </c>
      <c r="P366" t="s">
        <v>60</v>
      </c>
      <c r="Q366" t="s">
        <v>40</v>
      </c>
      <c r="R366">
        <v>0</v>
      </c>
      <c r="S366" t="s">
        <v>2206</v>
      </c>
      <c r="T366" t="s">
        <v>2207</v>
      </c>
      <c r="U366">
        <v>44.96</v>
      </c>
      <c r="V366" s="18">
        <v>45320</v>
      </c>
      <c r="W366" s="18">
        <v>45329</v>
      </c>
      <c r="X366">
        <v>9</v>
      </c>
      <c r="Y366" t="s">
        <v>43</v>
      </c>
    </row>
    <row r="367" spans="1:25" x14ac:dyDescent="0.3">
      <c r="A367" s="18">
        <v>45158</v>
      </c>
      <c r="B367" t="s">
        <v>44</v>
      </c>
      <c r="C367" t="s">
        <v>39</v>
      </c>
      <c r="D367">
        <v>1</v>
      </c>
      <c r="E367">
        <v>182.11</v>
      </c>
      <c r="F367">
        <v>118.37150000000001</v>
      </c>
      <c r="G367" t="s">
        <v>30</v>
      </c>
      <c r="H367" t="s">
        <v>31</v>
      </c>
      <c r="I367">
        <v>0.1</v>
      </c>
      <c r="J367" t="s">
        <v>51</v>
      </c>
      <c r="K367">
        <v>182.11</v>
      </c>
      <c r="L367">
        <v>163.89900000000003</v>
      </c>
      <c r="M367">
        <v>118.37150000000001</v>
      </c>
      <c r="N367">
        <v>45.527500000000018</v>
      </c>
      <c r="O367">
        <v>18.210999999999984</v>
      </c>
      <c r="P367" t="s">
        <v>57</v>
      </c>
      <c r="Q367" t="s">
        <v>40</v>
      </c>
      <c r="R367">
        <v>0</v>
      </c>
      <c r="S367" t="s">
        <v>2218</v>
      </c>
      <c r="T367" t="s">
        <v>2219</v>
      </c>
      <c r="U367">
        <v>7.31</v>
      </c>
      <c r="V367" s="18">
        <v>45158</v>
      </c>
      <c r="W367" s="18">
        <v>45165</v>
      </c>
      <c r="X367">
        <v>7</v>
      </c>
      <c r="Y367" t="s">
        <v>49</v>
      </c>
    </row>
    <row r="368" spans="1:25" x14ac:dyDescent="0.3">
      <c r="A368" s="18">
        <v>45593</v>
      </c>
      <c r="B368" t="s">
        <v>69</v>
      </c>
      <c r="C368" t="s">
        <v>39</v>
      </c>
      <c r="D368">
        <v>7</v>
      </c>
      <c r="E368">
        <v>466.36</v>
      </c>
      <c r="F368">
        <v>303.13400000000001</v>
      </c>
      <c r="G368" t="s">
        <v>55</v>
      </c>
      <c r="H368" t="s">
        <v>21</v>
      </c>
      <c r="I368">
        <v>0.05</v>
      </c>
      <c r="J368" t="s">
        <v>66</v>
      </c>
      <c r="K368">
        <v>3264.52</v>
      </c>
      <c r="L368">
        <v>3101.2939999999999</v>
      </c>
      <c r="M368">
        <v>2121.9380000000001</v>
      </c>
      <c r="N368">
        <v>979.35599999999977</v>
      </c>
      <c r="O368">
        <v>163.22600000000011</v>
      </c>
      <c r="P368" t="s">
        <v>23</v>
      </c>
      <c r="Q368" t="s">
        <v>34</v>
      </c>
      <c r="R368">
        <v>1</v>
      </c>
      <c r="S368" t="s">
        <v>2220</v>
      </c>
      <c r="T368" t="s">
        <v>2221</v>
      </c>
      <c r="U368">
        <v>11.45</v>
      </c>
      <c r="V368" s="18">
        <v>45593</v>
      </c>
      <c r="W368" s="18">
        <v>45602</v>
      </c>
      <c r="X368">
        <v>9</v>
      </c>
      <c r="Y368" t="s">
        <v>72</v>
      </c>
    </row>
    <row r="369" spans="1:25" x14ac:dyDescent="0.3">
      <c r="A369" s="18">
        <v>45267</v>
      </c>
      <c r="B369" t="s">
        <v>69</v>
      </c>
      <c r="C369" t="s">
        <v>39</v>
      </c>
      <c r="D369">
        <v>17</v>
      </c>
      <c r="E369">
        <v>460.31</v>
      </c>
      <c r="F369">
        <v>299.20150000000001</v>
      </c>
      <c r="G369" t="s">
        <v>30</v>
      </c>
      <c r="H369" t="s">
        <v>31</v>
      </c>
      <c r="I369">
        <v>0.15</v>
      </c>
      <c r="J369" t="s">
        <v>56</v>
      </c>
      <c r="K369">
        <v>7825.27</v>
      </c>
      <c r="L369">
        <v>6651.4795000000004</v>
      </c>
      <c r="M369">
        <v>5086.4255000000003</v>
      </c>
      <c r="N369">
        <v>1565.0540000000001</v>
      </c>
      <c r="O369">
        <v>1173.7905000000001</v>
      </c>
      <c r="P369" t="s">
        <v>23</v>
      </c>
      <c r="Q369" t="s">
        <v>40</v>
      </c>
      <c r="R369">
        <v>0</v>
      </c>
      <c r="S369" t="s">
        <v>2224</v>
      </c>
      <c r="T369" t="s">
        <v>2225</v>
      </c>
      <c r="U369">
        <v>40.18</v>
      </c>
      <c r="V369" s="18">
        <v>45267</v>
      </c>
      <c r="W369" s="18">
        <v>45275</v>
      </c>
      <c r="X369">
        <v>8</v>
      </c>
      <c r="Y369" t="s">
        <v>72</v>
      </c>
    </row>
    <row r="370" spans="1:25" x14ac:dyDescent="0.3">
      <c r="A370" s="18">
        <v>45116</v>
      </c>
      <c r="B370" t="s">
        <v>69</v>
      </c>
      <c r="C370" t="s">
        <v>39</v>
      </c>
      <c r="D370">
        <v>6</v>
      </c>
      <c r="E370">
        <v>287.72000000000003</v>
      </c>
      <c r="F370">
        <v>187.01800000000003</v>
      </c>
      <c r="G370" t="s">
        <v>30</v>
      </c>
      <c r="H370" t="s">
        <v>31</v>
      </c>
      <c r="I370">
        <v>0.05</v>
      </c>
      <c r="J370" t="s">
        <v>66</v>
      </c>
      <c r="K370">
        <v>1726.3200000000002</v>
      </c>
      <c r="L370">
        <v>1640.0040000000001</v>
      </c>
      <c r="M370">
        <v>1122.1080000000002</v>
      </c>
      <c r="N370">
        <v>517.89599999999996</v>
      </c>
      <c r="O370">
        <v>86.316000000000031</v>
      </c>
      <c r="P370" t="s">
        <v>60</v>
      </c>
      <c r="Q370" t="s">
        <v>40</v>
      </c>
      <c r="R370">
        <v>0</v>
      </c>
      <c r="S370" t="s">
        <v>2236</v>
      </c>
      <c r="T370" t="s">
        <v>2237</v>
      </c>
      <c r="U370">
        <v>17.14</v>
      </c>
      <c r="V370" s="18">
        <v>45116</v>
      </c>
      <c r="W370" s="18">
        <v>45121</v>
      </c>
      <c r="X370">
        <v>5</v>
      </c>
      <c r="Y370" t="s">
        <v>72</v>
      </c>
    </row>
    <row r="371" spans="1:25" x14ac:dyDescent="0.3">
      <c r="A371" s="18">
        <v>45493</v>
      </c>
      <c r="B371" t="s">
        <v>38</v>
      </c>
      <c r="C371" t="s">
        <v>39</v>
      </c>
      <c r="D371">
        <v>5</v>
      </c>
      <c r="E371">
        <v>202.12</v>
      </c>
      <c r="F371">
        <v>131.37800000000001</v>
      </c>
      <c r="G371" t="s">
        <v>30</v>
      </c>
      <c r="H371" t="s">
        <v>31</v>
      </c>
      <c r="I371">
        <v>0.1</v>
      </c>
      <c r="J371" t="s">
        <v>56</v>
      </c>
      <c r="K371">
        <v>1010.6</v>
      </c>
      <c r="L371">
        <v>909.54000000000008</v>
      </c>
      <c r="M371">
        <v>656.8900000000001</v>
      </c>
      <c r="N371">
        <v>252.64999999999998</v>
      </c>
      <c r="O371">
        <v>101.05999999999995</v>
      </c>
      <c r="P371" t="s">
        <v>23</v>
      </c>
      <c r="Q371" t="s">
        <v>24</v>
      </c>
      <c r="R371">
        <v>1</v>
      </c>
      <c r="S371" t="s">
        <v>2257</v>
      </c>
      <c r="T371" t="s">
        <v>2213</v>
      </c>
      <c r="U371">
        <v>45.61</v>
      </c>
      <c r="V371" s="18">
        <v>45493</v>
      </c>
      <c r="W371" s="18">
        <v>45501</v>
      </c>
      <c r="X371">
        <v>8</v>
      </c>
      <c r="Y371" t="s">
        <v>43</v>
      </c>
    </row>
    <row r="372" spans="1:25" x14ac:dyDescent="0.3">
      <c r="A372" s="18">
        <v>45066</v>
      </c>
      <c r="B372" t="s">
        <v>38</v>
      </c>
      <c r="C372" t="s">
        <v>39</v>
      </c>
      <c r="D372">
        <v>4</v>
      </c>
      <c r="E372">
        <v>334.57</v>
      </c>
      <c r="F372">
        <v>217.47050000000002</v>
      </c>
      <c r="G372" t="s">
        <v>50</v>
      </c>
      <c r="H372" t="s">
        <v>31</v>
      </c>
      <c r="I372">
        <v>0.15</v>
      </c>
      <c r="J372" t="s">
        <v>51</v>
      </c>
      <c r="K372">
        <v>1338.28</v>
      </c>
      <c r="L372">
        <v>1137.538</v>
      </c>
      <c r="M372">
        <v>869.88200000000006</v>
      </c>
      <c r="N372">
        <v>267.65599999999995</v>
      </c>
      <c r="O372">
        <v>200.74199999999996</v>
      </c>
      <c r="P372" t="s">
        <v>33</v>
      </c>
      <c r="Q372" t="s">
        <v>2930</v>
      </c>
      <c r="R372">
        <v>0</v>
      </c>
      <c r="S372" t="s">
        <v>2258</v>
      </c>
      <c r="T372" t="s">
        <v>2259</v>
      </c>
      <c r="U372">
        <v>11.49</v>
      </c>
      <c r="V372" s="18">
        <v>45066</v>
      </c>
      <c r="W372" s="18">
        <v>45073</v>
      </c>
      <c r="X372">
        <v>7</v>
      </c>
      <c r="Y372" t="s">
        <v>43</v>
      </c>
    </row>
    <row r="373" spans="1:25" x14ac:dyDescent="0.3">
      <c r="A373" s="18">
        <v>45130</v>
      </c>
      <c r="B373" t="s">
        <v>18</v>
      </c>
      <c r="C373" t="s">
        <v>39</v>
      </c>
      <c r="D373">
        <v>6</v>
      </c>
      <c r="E373">
        <v>358.27</v>
      </c>
      <c r="F373">
        <v>232.87549999999999</v>
      </c>
      <c r="G373" t="s">
        <v>20</v>
      </c>
      <c r="H373" t="s">
        <v>31</v>
      </c>
      <c r="I373">
        <v>0.1</v>
      </c>
      <c r="J373" t="s">
        <v>46</v>
      </c>
      <c r="K373">
        <v>2149.62</v>
      </c>
      <c r="L373">
        <v>1934.6579999999999</v>
      </c>
      <c r="M373">
        <v>1397.2529999999999</v>
      </c>
      <c r="N373">
        <v>537.40499999999997</v>
      </c>
      <c r="O373">
        <v>214.96199999999999</v>
      </c>
      <c r="P373" t="s">
        <v>33</v>
      </c>
      <c r="Q373" t="s">
        <v>2930</v>
      </c>
      <c r="R373">
        <v>0</v>
      </c>
      <c r="S373" t="s">
        <v>2266</v>
      </c>
      <c r="T373" t="s">
        <v>2134</v>
      </c>
      <c r="U373">
        <v>7.34</v>
      </c>
      <c r="V373" s="18">
        <v>45130</v>
      </c>
      <c r="W373" s="18">
        <v>45140</v>
      </c>
      <c r="X373">
        <v>10</v>
      </c>
      <c r="Y373" t="s">
        <v>27</v>
      </c>
    </row>
    <row r="374" spans="1:25" x14ac:dyDescent="0.3">
      <c r="A374" s="18">
        <v>45697</v>
      </c>
      <c r="B374" t="s">
        <v>38</v>
      </c>
      <c r="C374" t="s">
        <v>39</v>
      </c>
      <c r="D374">
        <v>13</v>
      </c>
      <c r="E374">
        <v>492.66</v>
      </c>
      <c r="F374">
        <v>320.22900000000004</v>
      </c>
      <c r="G374" t="s">
        <v>20</v>
      </c>
      <c r="H374" t="s">
        <v>31</v>
      </c>
      <c r="I374">
        <v>0.1</v>
      </c>
      <c r="J374" t="s">
        <v>46</v>
      </c>
      <c r="K374">
        <v>6404.58</v>
      </c>
      <c r="L374">
        <v>5764.1220000000003</v>
      </c>
      <c r="M374">
        <v>4162.9770000000008</v>
      </c>
      <c r="N374">
        <v>1601.1449999999995</v>
      </c>
      <c r="O374">
        <v>640.45799999999963</v>
      </c>
      <c r="P374" t="s">
        <v>33</v>
      </c>
      <c r="Q374" t="s">
        <v>24</v>
      </c>
      <c r="R374">
        <v>0</v>
      </c>
      <c r="S374" t="s">
        <v>2267</v>
      </c>
      <c r="T374" t="s">
        <v>2268</v>
      </c>
      <c r="U374">
        <v>46.21</v>
      </c>
      <c r="V374" s="18">
        <v>45697</v>
      </c>
      <c r="W374" s="18">
        <v>45702</v>
      </c>
      <c r="X374">
        <v>5</v>
      </c>
      <c r="Y374" t="s">
        <v>43</v>
      </c>
    </row>
    <row r="375" spans="1:25" x14ac:dyDescent="0.3">
      <c r="A375" s="18">
        <v>45674</v>
      </c>
      <c r="B375" t="s">
        <v>28</v>
      </c>
      <c r="C375" t="s">
        <v>39</v>
      </c>
      <c r="D375">
        <v>9</v>
      </c>
      <c r="E375">
        <v>96.97</v>
      </c>
      <c r="F375">
        <v>63.030500000000004</v>
      </c>
      <c r="G375" t="s">
        <v>55</v>
      </c>
      <c r="H375" t="s">
        <v>31</v>
      </c>
      <c r="I375">
        <v>0.15</v>
      </c>
      <c r="J375" t="s">
        <v>66</v>
      </c>
      <c r="K375">
        <v>872.73</v>
      </c>
      <c r="L375">
        <v>741.82050000000004</v>
      </c>
      <c r="M375">
        <v>567.27449999999999</v>
      </c>
      <c r="N375">
        <v>174.54600000000005</v>
      </c>
      <c r="O375">
        <v>130.90949999999998</v>
      </c>
      <c r="P375" t="s">
        <v>57</v>
      </c>
      <c r="Q375" t="s">
        <v>40</v>
      </c>
      <c r="R375">
        <v>1</v>
      </c>
      <c r="S375" t="s">
        <v>2282</v>
      </c>
      <c r="T375" t="s">
        <v>2283</v>
      </c>
      <c r="U375">
        <v>30.87</v>
      </c>
      <c r="V375" s="18">
        <v>45674</v>
      </c>
      <c r="W375" s="18">
        <v>45681</v>
      </c>
      <c r="X375">
        <v>7</v>
      </c>
      <c r="Y375" t="s">
        <v>37</v>
      </c>
    </row>
    <row r="376" spans="1:25" x14ac:dyDescent="0.3">
      <c r="A376" s="18">
        <v>44986</v>
      </c>
      <c r="B376" t="s">
        <v>28</v>
      </c>
      <c r="C376" t="s">
        <v>39</v>
      </c>
      <c r="D376">
        <v>2</v>
      </c>
      <c r="E376">
        <v>153.33000000000001</v>
      </c>
      <c r="F376">
        <v>99.664500000000018</v>
      </c>
      <c r="G376" t="s">
        <v>50</v>
      </c>
      <c r="H376" t="s">
        <v>21</v>
      </c>
      <c r="I376">
        <v>0.05</v>
      </c>
      <c r="J376" t="s">
        <v>51</v>
      </c>
      <c r="K376">
        <v>306.66000000000003</v>
      </c>
      <c r="L376">
        <v>291.327</v>
      </c>
      <c r="M376">
        <v>199.32900000000004</v>
      </c>
      <c r="N376">
        <v>91.997999999999962</v>
      </c>
      <c r="O376">
        <v>15.333000000000027</v>
      </c>
      <c r="P376" t="s">
        <v>63</v>
      </c>
      <c r="Q376" t="s">
        <v>2930</v>
      </c>
      <c r="R376">
        <v>0</v>
      </c>
      <c r="S376" t="s">
        <v>2286</v>
      </c>
      <c r="T376" t="s">
        <v>2287</v>
      </c>
      <c r="U376">
        <v>31.55</v>
      </c>
      <c r="V376" s="18">
        <v>44986</v>
      </c>
      <c r="W376" s="18">
        <v>44989</v>
      </c>
      <c r="X376">
        <v>3</v>
      </c>
      <c r="Y376" t="s">
        <v>37</v>
      </c>
    </row>
    <row r="377" spans="1:25" x14ac:dyDescent="0.3">
      <c r="A377" s="18">
        <v>45512</v>
      </c>
      <c r="B377" t="s">
        <v>44</v>
      </c>
      <c r="C377" t="s">
        <v>39</v>
      </c>
      <c r="D377">
        <v>14</v>
      </c>
      <c r="E377">
        <v>115.77</v>
      </c>
      <c r="F377">
        <v>75.250500000000002</v>
      </c>
      <c r="G377" t="s">
        <v>20</v>
      </c>
      <c r="H377" t="s">
        <v>21</v>
      </c>
      <c r="I377">
        <v>0.15</v>
      </c>
      <c r="J377" t="s">
        <v>46</v>
      </c>
      <c r="K377">
        <v>1620.78</v>
      </c>
      <c r="L377">
        <v>1377.663</v>
      </c>
      <c r="M377">
        <v>1053.5070000000001</v>
      </c>
      <c r="N377">
        <v>324.15599999999995</v>
      </c>
      <c r="O377">
        <v>243.11699999999996</v>
      </c>
      <c r="P377" t="s">
        <v>57</v>
      </c>
      <c r="Q377" t="s">
        <v>34</v>
      </c>
      <c r="R377">
        <v>1</v>
      </c>
      <c r="S377" t="s">
        <v>2300</v>
      </c>
      <c r="T377" t="s">
        <v>2301</v>
      </c>
      <c r="U377">
        <v>20.12</v>
      </c>
      <c r="V377" s="18">
        <v>45512</v>
      </c>
      <c r="W377" s="18">
        <v>45515</v>
      </c>
      <c r="X377">
        <v>3</v>
      </c>
      <c r="Y377" t="s">
        <v>49</v>
      </c>
    </row>
    <row r="378" spans="1:25" x14ac:dyDescent="0.3">
      <c r="A378" s="18">
        <v>45304</v>
      </c>
      <c r="B378" t="s">
        <v>28</v>
      </c>
      <c r="C378" t="s">
        <v>39</v>
      </c>
      <c r="D378">
        <v>12</v>
      </c>
      <c r="E378">
        <v>103.59</v>
      </c>
      <c r="F378">
        <v>67.333500000000001</v>
      </c>
      <c r="G378" t="s">
        <v>30</v>
      </c>
      <c r="H378" t="s">
        <v>31</v>
      </c>
      <c r="I378">
        <v>0.1</v>
      </c>
      <c r="J378" t="s">
        <v>46</v>
      </c>
      <c r="K378">
        <v>1243.08</v>
      </c>
      <c r="L378">
        <v>1118.7719999999999</v>
      </c>
      <c r="M378">
        <v>808.00199999999995</v>
      </c>
      <c r="N378">
        <v>310.77</v>
      </c>
      <c r="O378">
        <v>124.30799999999999</v>
      </c>
      <c r="P378" t="s">
        <v>60</v>
      </c>
      <c r="Q378" t="s">
        <v>24</v>
      </c>
      <c r="R378">
        <v>0</v>
      </c>
      <c r="S378" t="s">
        <v>2304</v>
      </c>
      <c r="T378" t="s">
        <v>2305</v>
      </c>
      <c r="U378">
        <v>48.11</v>
      </c>
      <c r="V378" s="18">
        <v>45304</v>
      </c>
      <c r="W378" s="18">
        <v>45312</v>
      </c>
      <c r="X378">
        <v>8</v>
      </c>
      <c r="Y378" t="s">
        <v>37</v>
      </c>
    </row>
    <row r="379" spans="1:25" x14ac:dyDescent="0.3">
      <c r="A379" s="18">
        <v>45014</v>
      </c>
      <c r="B379" t="s">
        <v>44</v>
      </c>
      <c r="C379" t="s">
        <v>39</v>
      </c>
      <c r="D379">
        <v>18</v>
      </c>
      <c r="E379">
        <v>179.97</v>
      </c>
      <c r="F379">
        <v>116.98050000000001</v>
      </c>
      <c r="G379" t="s">
        <v>50</v>
      </c>
      <c r="H379" t="s">
        <v>21</v>
      </c>
      <c r="I379">
        <v>0.1</v>
      </c>
      <c r="J379" t="s">
        <v>22</v>
      </c>
      <c r="K379">
        <v>3239.46</v>
      </c>
      <c r="L379">
        <v>2915.5140000000001</v>
      </c>
      <c r="M379">
        <v>2105.6490000000003</v>
      </c>
      <c r="N379">
        <v>809.86499999999978</v>
      </c>
      <c r="O379">
        <v>323.94599999999991</v>
      </c>
      <c r="P379" t="s">
        <v>63</v>
      </c>
      <c r="Q379" t="s">
        <v>34</v>
      </c>
      <c r="R379">
        <v>0</v>
      </c>
      <c r="S379" t="s">
        <v>2337</v>
      </c>
      <c r="T379" t="s">
        <v>2338</v>
      </c>
      <c r="U379">
        <v>22.15</v>
      </c>
      <c r="V379" s="18">
        <v>45014</v>
      </c>
      <c r="W379" s="18">
        <v>45016</v>
      </c>
      <c r="X379">
        <v>2</v>
      </c>
      <c r="Y379" t="s">
        <v>49</v>
      </c>
    </row>
    <row r="380" spans="1:25" x14ac:dyDescent="0.3">
      <c r="A380" s="18">
        <v>45163</v>
      </c>
      <c r="B380" t="s">
        <v>28</v>
      </c>
      <c r="C380" t="s">
        <v>39</v>
      </c>
      <c r="D380">
        <v>2</v>
      </c>
      <c r="E380">
        <v>35.69</v>
      </c>
      <c r="F380">
        <v>23.198499999999999</v>
      </c>
      <c r="G380" t="s">
        <v>50</v>
      </c>
      <c r="H380" t="s">
        <v>31</v>
      </c>
      <c r="I380">
        <v>0</v>
      </c>
      <c r="J380" t="s">
        <v>22</v>
      </c>
      <c r="K380">
        <v>71.38</v>
      </c>
      <c r="L380">
        <v>71.38</v>
      </c>
      <c r="M380">
        <v>46.396999999999998</v>
      </c>
      <c r="N380">
        <v>24.982999999999997</v>
      </c>
      <c r="O380">
        <v>0</v>
      </c>
      <c r="P380" t="s">
        <v>60</v>
      </c>
      <c r="Q380" t="s">
        <v>24</v>
      </c>
      <c r="R380">
        <v>0</v>
      </c>
      <c r="S380" t="s">
        <v>2347</v>
      </c>
      <c r="T380" t="s">
        <v>2348</v>
      </c>
      <c r="U380">
        <v>39.89</v>
      </c>
      <c r="V380" s="18">
        <v>45163</v>
      </c>
      <c r="W380" s="18">
        <v>45166</v>
      </c>
      <c r="X380">
        <v>3</v>
      </c>
      <c r="Y380" t="s">
        <v>37</v>
      </c>
    </row>
    <row r="381" spans="1:25" x14ac:dyDescent="0.3">
      <c r="A381" s="18">
        <v>45793</v>
      </c>
      <c r="B381" t="s">
        <v>38</v>
      </c>
      <c r="C381" t="s">
        <v>39</v>
      </c>
      <c r="D381">
        <v>6</v>
      </c>
      <c r="E381">
        <v>451.93</v>
      </c>
      <c r="F381">
        <v>293.75450000000001</v>
      </c>
      <c r="G381" t="s">
        <v>30</v>
      </c>
      <c r="H381" t="s">
        <v>21</v>
      </c>
      <c r="I381">
        <v>0.15</v>
      </c>
      <c r="J381" t="s">
        <v>22</v>
      </c>
      <c r="K381">
        <v>2711.58</v>
      </c>
      <c r="L381">
        <v>2304.8429999999998</v>
      </c>
      <c r="M381">
        <v>1762.527</v>
      </c>
      <c r="N381">
        <v>542.3159999999998</v>
      </c>
      <c r="O381">
        <v>406.73700000000008</v>
      </c>
      <c r="P381" t="s">
        <v>63</v>
      </c>
      <c r="Q381" t="s">
        <v>40</v>
      </c>
      <c r="R381">
        <v>1</v>
      </c>
      <c r="S381" t="s">
        <v>2349</v>
      </c>
      <c r="T381" t="s">
        <v>2350</v>
      </c>
      <c r="U381">
        <v>49.37</v>
      </c>
      <c r="V381" s="18">
        <v>45793</v>
      </c>
      <c r="W381" s="18">
        <v>45802</v>
      </c>
      <c r="X381">
        <v>9</v>
      </c>
      <c r="Y381" t="s">
        <v>43</v>
      </c>
    </row>
    <row r="382" spans="1:25" x14ac:dyDescent="0.3">
      <c r="A382" s="18">
        <v>45180</v>
      </c>
      <c r="B382" t="s">
        <v>18</v>
      </c>
      <c r="C382" t="s">
        <v>39</v>
      </c>
      <c r="D382">
        <v>7</v>
      </c>
      <c r="E382">
        <v>67.05</v>
      </c>
      <c r="F382">
        <v>43.582500000000003</v>
      </c>
      <c r="G382" t="s">
        <v>55</v>
      </c>
      <c r="H382" t="s">
        <v>21</v>
      </c>
      <c r="I382">
        <v>0.1</v>
      </c>
      <c r="J382" t="s">
        <v>51</v>
      </c>
      <c r="K382">
        <v>469.34999999999997</v>
      </c>
      <c r="L382">
        <v>422.41499999999996</v>
      </c>
      <c r="M382">
        <v>305.07750000000004</v>
      </c>
      <c r="N382">
        <v>117.33749999999992</v>
      </c>
      <c r="O382">
        <v>46.935000000000002</v>
      </c>
      <c r="P382" t="s">
        <v>63</v>
      </c>
      <c r="Q382" t="s">
        <v>24</v>
      </c>
      <c r="R382">
        <v>0</v>
      </c>
      <c r="S382" t="s">
        <v>2364</v>
      </c>
      <c r="T382" t="s">
        <v>270</v>
      </c>
      <c r="U382">
        <v>36.67</v>
      </c>
      <c r="V382" s="18">
        <v>45180</v>
      </c>
      <c r="W382" s="18">
        <v>45187</v>
      </c>
      <c r="X382">
        <v>7</v>
      </c>
      <c r="Y382" t="s">
        <v>27</v>
      </c>
    </row>
    <row r="383" spans="1:25" x14ac:dyDescent="0.3">
      <c r="A383" s="18">
        <v>44968</v>
      </c>
      <c r="B383" t="s">
        <v>44</v>
      </c>
      <c r="C383" t="s">
        <v>39</v>
      </c>
      <c r="D383">
        <v>18</v>
      </c>
      <c r="E383">
        <v>268.38</v>
      </c>
      <c r="F383">
        <v>174.447</v>
      </c>
      <c r="G383" t="s">
        <v>55</v>
      </c>
      <c r="H383" t="s">
        <v>21</v>
      </c>
      <c r="I383">
        <v>0.15</v>
      </c>
      <c r="J383" t="s">
        <v>32</v>
      </c>
      <c r="K383">
        <v>4830.84</v>
      </c>
      <c r="L383">
        <v>4106.2139999999999</v>
      </c>
      <c r="M383">
        <v>3140.0460000000003</v>
      </c>
      <c r="N383">
        <v>966.16799999999967</v>
      </c>
      <c r="O383">
        <v>724.6260000000002</v>
      </c>
      <c r="P383" t="s">
        <v>63</v>
      </c>
      <c r="Q383" t="s">
        <v>24</v>
      </c>
      <c r="R383">
        <v>0</v>
      </c>
      <c r="S383" t="s">
        <v>2390</v>
      </c>
      <c r="T383" t="s">
        <v>2391</v>
      </c>
      <c r="U383">
        <v>48.38</v>
      </c>
      <c r="V383" s="18">
        <v>44968</v>
      </c>
      <c r="W383" s="18">
        <v>44971</v>
      </c>
      <c r="X383">
        <v>3</v>
      </c>
      <c r="Y383" t="s">
        <v>49</v>
      </c>
    </row>
    <row r="384" spans="1:25" x14ac:dyDescent="0.3">
      <c r="A384" s="18">
        <v>44960</v>
      </c>
      <c r="B384" t="s">
        <v>69</v>
      </c>
      <c r="C384" t="s">
        <v>39</v>
      </c>
      <c r="D384">
        <v>2</v>
      </c>
      <c r="E384">
        <v>438.06</v>
      </c>
      <c r="F384">
        <v>284.73900000000003</v>
      </c>
      <c r="G384" t="s">
        <v>20</v>
      </c>
      <c r="H384" t="s">
        <v>31</v>
      </c>
      <c r="I384">
        <v>0</v>
      </c>
      <c r="J384" t="s">
        <v>46</v>
      </c>
      <c r="K384">
        <v>876.12</v>
      </c>
      <c r="L384">
        <v>876.12</v>
      </c>
      <c r="M384">
        <v>569.47800000000007</v>
      </c>
      <c r="N384">
        <v>306.64199999999994</v>
      </c>
      <c r="O384">
        <v>0</v>
      </c>
      <c r="P384" t="s">
        <v>23</v>
      </c>
      <c r="Q384" t="s">
        <v>24</v>
      </c>
      <c r="R384">
        <v>1</v>
      </c>
      <c r="S384" t="s">
        <v>2400</v>
      </c>
      <c r="T384" t="s">
        <v>2401</v>
      </c>
      <c r="U384">
        <v>12.9</v>
      </c>
      <c r="V384" s="18">
        <v>44960</v>
      </c>
      <c r="W384" s="18">
        <v>44966</v>
      </c>
      <c r="X384">
        <v>6</v>
      </c>
      <c r="Y384" t="s">
        <v>72</v>
      </c>
    </row>
    <row r="385" spans="1:25" x14ac:dyDescent="0.3">
      <c r="A385" s="18">
        <v>45717</v>
      </c>
      <c r="B385" t="s">
        <v>69</v>
      </c>
      <c r="C385" t="s">
        <v>39</v>
      </c>
      <c r="D385">
        <v>4</v>
      </c>
      <c r="E385">
        <v>209.3</v>
      </c>
      <c r="F385">
        <v>136.04500000000002</v>
      </c>
      <c r="G385" t="s">
        <v>20</v>
      </c>
      <c r="H385" t="s">
        <v>31</v>
      </c>
      <c r="I385">
        <v>0.05</v>
      </c>
      <c r="J385" t="s">
        <v>32</v>
      </c>
      <c r="K385">
        <v>837.2</v>
      </c>
      <c r="L385">
        <v>795.34</v>
      </c>
      <c r="M385">
        <v>544.18000000000006</v>
      </c>
      <c r="N385">
        <v>251.15999999999997</v>
      </c>
      <c r="O385">
        <v>41.860000000000014</v>
      </c>
      <c r="P385" t="s">
        <v>33</v>
      </c>
      <c r="Q385" t="s">
        <v>2930</v>
      </c>
      <c r="R385">
        <v>0</v>
      </c>
      <c r="S385" t="s">
        <v>2428</v>
      </c>
      <c r="T385" t="s">
        <v>2429</v>
      </c>
      <c r="U385">
        <v>6.89</v>
      </c>
      <c r="V385" s="18">
        <v>45717</v>
      </c>
      <c r="W385" s="18">
        <v>45722</v>
      </c>
      <c r="X385">
        <v>5</v>
      </c>
      <c r="Y385" t="s">
        <v>72</v>
      </c>
    </row>
    <row r="386" spans="1:25" x14ac:dyDescent="0.3">
      <c r="A386" s="18">
        <v>44980</v>
      </c>
      <c r="B386" t="s">
        <v>44</v>
      </c>
      <c r="C386" t="s">
        <v>39</v>
      </c>
      <c r="D386">
        <v>16</v>
      </c>
      <c r="E386">
        <v>326.16000000000003</v>
      </c>
      <c r="F386">
        <v>212.00400000000002</v>
      </c>
      <c r="G386" t="s">
        <v>50</v>
      </c>
      <c r="H386" t="s">
        <v>21</v>
      </c>
      <c r="I386">
        <v>0.1</v>
      </c>
      <c r="J386" t="s">
        <v>46</v>
      </c>
      <c r="K386">
        <v>5218.5600000000004</v>
      </c>
      <c r="L386">
        <v>4696.7040000000006</v>
      </c>
      <c r="M386">
        <v>3392.0640000000003</v>
      </c>
      <c r="N386">
        <v>1304.6400000000003</v>
      </c>
      <c r="O386">
        <v>521.85599999999977</v>
      </c>
      <c r="P386" t="s">
        <v>57</v>
      </c>
      <c r="Q386" t="s">
        <v>2930</v>
      </c>
      <c r="R386">
        <v>0</v>
      </c>
      <c r="S386" t="s">
        <v>2430</v>
      </c>
      <c r="T386" t="s">
        <v>2431</v>
      </c>
      <c r="U386">
        <v>44.3</v>
      </c>
      <c r="V386" s="18">
        <v>44980</v>
      </c>
      <c r="W386" s="18">
        <v>44982</v>
      </c>
      <c r="X386">
        <v>2</v>
      </c>
      <c r="Y386" t="s">
        <v>49</v>
      </c>
    </row>
    <row r="387" spans="1:25" x14ac:dyDescent="0.3">
      <c r="A387" s="18">
        <v>45795</v>
      </c>
      <c r="B387" t="s">
        <v>38</v>
      </c>
      <c r="C387" t="s">
        <v>39</v>
      </c>
      <c r="D387">
        <v>8</v>
      </c>
      <c r="E387">
        <v>505.34</v>
      </c>
      <c r="F387">
        <v>328.471</v>
      </c>
      <c r="G387" t="s">
        <v>20</v>
      </c>
      <c r="H387" t="s">
        <v>31</v>
      </c>
      <c r="I387">
        <v>0.05</v>
      </c>
      <c r="J387" t="s">
        <v>66</v>
      </c>
      <c r="K387">
        <v>4042.72</v>
      </c>
      <c r="L387">
        <v>3840.5839999999998</v>
      </c>
      <c r="M387">
        <v>2627.768</v>
      </c>
      <c r="N387">
        <v>1212.8159999999998</v>
      </c>
      <c r="O387">
        <v>202.13599999999997</v>
      </c>
      <c r="P387" t="s">
        <v>60</v>
      </c>
      <c r="Q387" t="s">
        <v>2930</v>
      </c>
      <c r="R387">
        <v>0</v>
      </c>
      <c r="S387" t="s">
        <v>2464</v>
      </c>
      <c r="T387" t="s">
        <v>2465</v>
      </c>
      <c r="U387">
        <v>22.88</v>
      </c>
      <c r="V387" s="18">
        <v>45795</v>
      </c>
      <c r="W387" s="18">
        <v>45804</v>
      </c>
      <c r="X387">
        <v>9</v>
      </c>
      <c r="Y387" t="s">
        <v>43</v>
      </c>
    </row>
    <row r="388" spans="1:25" x14ac:dyDescent="0.3">
      <c r="A388" s="18">
        <v>45780</v>
      </c>
      <c r="B388" t="s">
        <v>38</v>
      </c>
      <c r="C388" t="s">
        <v>39</v>
      </c>
      <c r="D388">
        <v>13</v>
      </c>
      <c r="E388">
        <v>420.68</v>
      </c>
      <c r="F388">
        <v>273.44200000000001</v>
      </c>
      <c r="G388" t="s">
        <v>55</v>
      </c>
      <c r="H388" t="s">
        <v>21</v>
      </c>
      <c r="I388">
        <v>0.05</v>
      </c>
      <c r="J388" t="s">
        <v>46</v>
      </c>
      <c r="K388">
        <v>5468.84</v>
      </c>
      <c r="L388">
        <v>5195.3980000000001</v>
      </c>
      <c r="M388">
        <v>3554.7460000000001</v>
      </c>
      <c r="N388">
        <v>1640.652</v>
      </c>
      <c r="O388">
        <v>273.44200000000001</v>
      </c>
      <c r="P388" t="s">
        <v>23</v>
      </c>
      <c r="Q388" t="s">
        <v>2930</v>
      </c>
      <c r="R388">
        <v>0</v>
      </c>
      <c r="S388" t="s">
        <v>2475</v>
      </c>
      <c r="T388" t="s">
        <v>2476</v>
      </c>
      <c r="U388">
        <v>24.51</v>
      </c>
      <c r="V388" s="18">
        <v>45780</v>
      </c>
      <c r="W388" s="18">
        <v>45788</v>
      </c>
      <c r="X388">
        <v>8</v>
      </c>
      <c r="Y388" t="s">
        <v>43</v>
      </c>
    </row>
    <row r="389" spans="1:25" x14ac:dyDescent="0.3">
      <c r="A389" s="18">
        <v>45133</v>
      </c>
      <c r="B389" t="s">
        <v>18</v>
      </c>
      <c r="C389" t="s">
        <v>39</v>
      </c>
      <c r="D389">
        <v>15</v>
      </c>
      <c r="E389">
        <v>261.85000000000002</v>
      </c>
      <c r="F389">
        <v>170.20250000000001</v>
      </c>
      <c r="G389" t="s">
        <v>55</v>
      </c>
      <c r="H389" t="s">
        <v>21</v>
      </c>
      <c r="I389">
        <v>0.15</v>
      </c>
      <c r="J389" t="s">
        <v>56</v>
      </c>
      <c r="K389">
        <v>3927.7500000000005</v>
      </c>
      <c r="L389">
        <v>3338.5875000000001</v>
      </c>
      <c r="M389">
        <v>2553.0375000000004</v>
      </c>
      <c r="N389">
        <v>785.54999999999973</v>
      </c>
      <c r="O389">
        <v>589.16250000000036</v>
      </c>
      <c r="P389" t="s">
        <v>23</v>
      </c>
      <c r="Q389" t="s">
        <v>34</v>
      </c>
      <c r="R389">
        <v>0</v>
      </c>
      <c r="S389" t="s">
        <v>2531</v>
      </c>
      <c r="T389" t="s">
        <v>2532</v>
      </c>
      <c r="U389">
        <v>40.68</v>
      </c>
      <c r="V389" s="18">
        <v>45133</v>
      </c>
      <c r="W389" s="18">
        <v>45138</v>
      </c>
      <c r="X389">
        <v>5</v>
      </c>
      <c r="Y389" t="s">
        <v>27</v>
      </c>
    </row>
    <row r="390" spans="1:25" x14ac:dyDescent="0.3">
      <c r="A390" s="18">
        <v>45809</v>
      </c>
      <c r="B390" t="s">
        <v>18</v>
      </c>
      <c r="C390" t="s">
        <v>39</v>
      </c>
      <c r="D390">
        <v>7</v>
      </c>
      <c r="E390">
        <v>122.2</v>
      </c>
      <c r="F390">
        <v>79.430000000000007</v>
      </c>
      <c r="G390" t="s">
        <v>20</v>
      </c>
      <c r="H390" t="s">
        <v>31</v>
      </c>
      <c r="I390">
        <v>0</v>
      </c>
      <c r="J390" t="s">
        <v>51</v>
      </c>
      <c r="K390">
        <v>855.4</v>
      </c>
      <c r="L390">
        <v>855.4</v>
      </c>
      <c r="M390">
        <v>556.01</v>
      </c>
      <c r="N390">
        <v>299.39</v>
      </c>
      <c r="O390">
        <v>0</v>
      </c>
      <c r="P390" t="s">
        <v>57</v>
      </c>
      <c r="Q390" t="s">
        <v>2930</v>
      </c>
      <c r="R390">
        <v>0</v>
      </c>
      <c r="S390" t="s">
        <v>2543</v>
      </c>
      <c r="T390" t="s">
        <v>2544</v>
      </c>
      <c r="U390">
        <v>30.21</v>
      </c>
      <c r="V390" s="18">
        <v>45809</v>
      </c>
      <c r="W390" s="18">
        <v>45818</v>
      </c>
      <c r="X390">
        <v>9</v>
      </c>
      <c r="Y390" t="s">
        <v>27</v>
      </c>
    </row>
    <row r="391" spans="1:25" x14ac:dyDescent="0.3">
      <c r="A391" s="18">
        <v>45771</v>
      </c>
      <c r="B391" t="s">
        <v>44</v>
      </c>
      <c r="C391" t="s">
        <v>39</v>
      </c>
      <c r="D391">
        <v>16</v>
      </c>
      <c r="E391">
        <v>509.71</v>
      </c>
      <c r="F391">
        <v>331.31150000000002</v>
      </c>
      <c r="G391" t="s">
        <v>50</v>
      </c>
      <c r="H391" t="s">
        <v>21</v>
      </c>
      <c r="I391">
        <v>0.1</v>
      </c>
      <c r="J391" t="s">
        <v>51</v>
      </c>
      <c r="K391">
        <v>8155.36</v>
      </c>
      <c r="L391">
        <v>7339.8239999999996</v>
      </c>
      <c r="M391">
        <v>5300.9840000000004</v>
      </c>
      <c r="N391">
        <v>2038.8399999999992</v>
      </c>
      <c r="O391">
        <v>815.53600000000006</v>
      </c>
      <c r="P391" t="s">
        <v>63</v>
      </c>
      <c r="Q391" t="s">
        <v>2930</v>
      </c>
      <c r="R391">
        <v>0</v>
      </c>
      <c r="S391" t="s">
        <v>2549</v>
      </c>
      <c r="T391" t="s">
        <v>2550</v>
      </c>
      <c r="U391">
        <v>41.78</v>
      </c>
      <c r="V391" s="18">
        <v>45771</v>
      </c>
      <c r="W391" s="18">
        <v>45780</v>
      </c>
      <c r="X391">
        <v>9</v>
      </c>
      <c r="Y391" t="s">
        <v>49</v>
      </c>
    </row>
    <row r="392" spans="1:25" x14ac:dyDescent="0.3">
      <c r="A392" s="18">
        <v>45652</v>
      </c>
      <c r="B392" t="s">
        <v>28</v>
      </c>
      <c r="C392" t="s">
        <v>39</v>
      </c>
      <c r="D392">
        <v>12</v>
      </c>
      <c r="E392">
        <v>578.86</v>
      </c>
      <c r="F392">
        <v>376.25900000000001</v>
      </c>
      <c r="G392" t="s">
        <v>55</v>
      </c>
      <c r="H392" t="s">
        <v>31</v>
      </c>
      <c r="I392">
        <v>0.15</v>
      </c>
      <c r="J392" t="s">
        <v>46</v>
      </c>
      <c r="K392">
        <v>6946.32</v>
      </c>
      <c r="L392">
        <v>5904.3719999999994</v>
      </c>
      <c r="M392">
        <v>4515.1080000000002</v>
      </c>
      <c r="N392">
        <v>1389.2639999999992</v>
      </c>
      <c r="O392">
        <v>1041.9480000000003</v>
      </c>
      <c r="P392" t="s">
        <v>63</v>
      </c>
      <c r="Q392" t="s">
        <v>24</v>
      </c>
      <c r="R392">
        <v>0</v>
      </c>
      <c r="S392" t="s">
        <v>2565</v>
      </c>
      <c r="T392" t="s">
        <v>2566</v>
      </c>
      <c r="U392">
        <v>25.84</v>
      </c>
      <c r="V392" s="18">
        <v>45652</v>
      </c>
      <c r="W392" s="18">
        <v>45660</v>
      </c>
      <c r="X392">
        <v>8</v>
      </c>
      <c r="Y392" t="s">
        <v>37</v>
      </c>
    </row>
    <row r="393" spans="1:25" x14ac:dyDescent="0.3">
      <c r="A393" s="18">
        <v>45219</v>
      </c>
      <c r="B393" t="s">
        <v>28</v>
      </c>
      <c r="C393" t="s">
        <v>39</v>
      </c>
      <c r="D393">
        <v>14</v>
      </c>
      <c r="E393">
        <v>275.33999999999997</v>
      </c>
      <c r="F393">
        <v>178.971</v>
      </c>
      <c r="G393" t="s">
        <v>20</v>
      </c>
      <c r="H393" t="s">
        <v>31</v>
      </c>
      <c r="I393">
        <v>0.1</v>
      </c>
      <c r="J393" t="s">
        <v>51</v>
      </c>
      <c r="K393">
        <v>3854.7599999999998</v>
      </c>
      <c r="L393">
        <v>3469.2839999999997</v>
      </c>
      <c r="M393">
        <v>2505.5940000000001</v>
      </c>
      <c r="N393">
        <v>963.6899999999996</v>
      </c>
      <c r="O393">
        <v>385.47600000000011</v>
      </c>
      <c r="P393" t="s">
        <v>23</v>
      </c>
      <c r="Q393" t="s">
        <v>2930</v>
      </c>
      <c r="R393">
        <v>1</v>
      </c>
      <c r="S393" t="s">
        <v>2571</v>
      </c>
      <c r="T393" t="s">
        <v>2572</v>
      </c>
      <c r="U393">
        <v>32.799999999999997</v>
      </c>
      <c r="V393" s="18">
        <v>45219</v>
      </c>
      <c r="W393" s="18">
        <v>45223</v>
      </c>
      <c r="X393">
        <v>4</v>
      </c>
      <c r="Y393" t="s">
        <v>37</v>
      </c>
    </row>
    <row r="394" spans="1:25" x14ac:dyDescent="0.3">
      <c r="A394" s="18">
        <v>45554</v>
      </c>
      <c r="B394" t="s">
        <v>44</v>
      </c>
      <c r="C394" t="s">
        <v>39</v>
      </c>
      <c r="D394">
        <v>2</v>
      </c>
      <c r="E394">
        <v>27.64</v>
      </c>
      <c r="F394">
        <v>17.966000000000001</v>
      </c>
      <c r="G394" t="s">
        <v>20</v>
      </c>
      <c r="H394" t="s">
        <v>31</v>
      </c>
      <c r="I394">
        <v>0.15</v>
      </c>
      <c r="J394" t="s">
        <v>46</v>
      </c>
      <c r="K394">
        <v>55.28</v>
      </c>
      <c r="L394">
        <v>46.988</v>
      </c>
      <c r="M394">
        <v>35.932000000000002</v>
      </c>
      <c r="N394">
        <v>11.055999999999997</v>
      </c>
      <c r="O394">
        <v>8.2920000000000016</v>
      </c>
      <c r="P394" t="s">
        <v>57</v>
      </c>
      <c r="Q394" t="s">
        <v>24</v>
      </c>
      <c r="R394">
        <v>0</v>
      </c>
      <c r="S394" t="s">
        <v>2573</v>
      </c>
      <c r="T394" t="s">
        <v>2574</v>
      </c>
      <c r="U394">
        <v>21.73</v>
      </c>
      <c r="V394" s="18">
        <v>45554</v>
      </c>
      <c r="W394" s="18">
        <v>45563</v>
      </c>
      <c r="X394">
        <v>9</v>
      </c>
      <c r="Y394" t="s">
        <v>49</v>
      </c>
    </row>
    <row r="395" spans="1:25" x14ac:dyDescent="0.3">
      <c r="A395" s="18">
        <v>45314</v>
      </c>
      <c r="B395" t="s">
        <v>38</v>
      </c>
      <c r="C395" t="s">
        <v>39</v>
      </c>
      <c r="D395">
        <v>19</v>
      </c>
      <c r="E395">
        <v>360.06</v>
      </c>
      <c r="F395">
        <v>234.03900000000002</v>
      </c>
      <c r="G395" t="s">
        <v>50</v>
      </c>
      <c r="H395" t="s">
        <v>21</v>
      </c>
      <c r="I395">
        <v>0.05</v>
      </c>
      <c r="J395" t="s">
        <v>22</v>
      </c>
      <c r="K395">
        <v>6841.14</v>
      </c>
      <c r="L395">
        <v>6499.0829999999996</v>
      </c>
      <c r="M395">
        <v>4446.741</v>
      </c>
      <c r="N395">
        <v>2052.3419999999996</v>
      </c>
      <c r="O395">
        <v>342.0570000000007</v>
      </c>
      <c r="P395" t="s">
        <v>60</v>
      </c>
      <c r="Q395" t="s">
        <v>24</v>
      </c>
      <c r="R395">
        <v>0</v>
      </c>
      <c r="S395" t="s">
        <v>2578</v>
      </c>
      <c r="T395" t="s">
        <v>1864</v>
      </c>
      <c r="U395">
        <v>33.19</v>
      </c>
      <c r="V395" s="18">
        <v>45314</v>
      </c>
      <c r="W395" s="18">
        <v>45322</v>
      </c>
      <c r="X395">
        <v>8</v>
      </c>
      <c r="Y395" t="s">
        <v>43</v>
      </c>
    </row>
    <row r="396" spans="1:25" x14ac:dyDescent="0.3">
      <c r="A396" s="18">
        <v>45293</v>
      </c>
      <c r="B396" t="s">
        <v>44</v>
      </c>
      <c r="C396" t="s">
        <v>39</v>
      </c>
      <c r="D396">
        <v>7</v>
      </c>
      <c r="E396">
        <v>55.76</v>
      </c>
      <c r="F396">
        <v>36.244</v>
      </c>
      <c r="G396" t="s">
        <v>50</v>
      </c>
      <c r="H396" t="s">
        <v>21</v>
      </c>
      <c r="I396">
        <v>0.1</v>
      </c>
      <c r="J396" t="s">
        <v>32</v>
      </c>
      <c r="K396">
        <v>390.32</v>
      </c>
      <c r="L396">
        <v>351.28800000000001</v>
      </c>
      <c r="M396">
        <v>253.708</v>
      </c>
      <c r="N396">
        <v>97.580000000000013</v>
      </c>
      <c r="O396">
        <v>39.031999999999982</v>
      </c>
      <c r="P396" t="s">
        <v>23</v>
      </c>
      <c r="Q396" t="s">
        <v>2930</v>
      </c>
      <c r="R396">
        <v>0</v>
      </c>
      <c r="S396" t="s">
        <v>2589</v>
      </c>
      <c r="T396" t="s">
        <v>2590</v>
      </c>
      <c r="U396">
        <v>38.979999999999997</v>
      </c>
      <c r="V396" s="18">
        <v>45293</v>
      </c>
      <c r="W396" s="18">
        <v>45302</v>
      </c>
      <c r="X396">
        <v>9</v>
      </c>
      <c r="Y396" t="s">
        <v>49</v>
      </c>
    </row>
    <row r="397" spans="1:25" x14ac:dyDescent="0.3">
      <c r="A397" s="18">
        <v>45110</v>
      </c>
      <c r="B397" t="s">
        <v>69</v>
      </c>
      <c r="C397" t="s">
        <v>39</v>
      </c>
      <c r="D397">
        <v>2</v>
      </c>
      <c r="E397">
        <v>504.82</v>
      </c>
      <c r="F397">
        <v>328.13299999999998</v>
      </c>
      <c r="G397" t="s">
        <v>55</v>
      </c>
      <c r="H397" t="s">
        <v>31</v>
      </c>
      <c r="I397">
        <v>0</v>
      </c>
      <c r="J397" t="s">
        <v>51</v>
      </c>
      <c r="K397">
        <v>1009.64</v>
      </c>
      <c r="L397">
        <v>1009.64</v>
      </c>
      <c r="M397">
        <v>656.26599999999996</v>
      </c>
      <c r="N397">
        <v>353.37400000000002</v>
      </c>
      <c r="O397">
        <v>0</v>
      </c>
      <c r="P397" t="s">
        <v>60</v>
      </c>
      <c r="Q397" t="s">
        <v>24</v>
      </c>
      <c r="R397">
        <v>0</v>
      </c>
      <c r="S397" t="s">
        <v>2593</v>
      </c>
      <c r="T397" t="s">
        <v>2594</v>
      </c>
      <c r="U397">
        <v>25.54</v>
      </c>
      <c r="V397" s="18">
        <v>45110</v>
      </c>
      <c r="W397" s="18">
        <v>45115</v>
      </c>
      <c r="X397">
        <v>5</v>
      </c>
      <c r="Y397" t="s">
        <v>72</v>
      </c>
    </row>
    <row r="398" spans="1:25" x14ac:dyDescent="0.3">
      <c r="A398" s="18">
        <v>45332</v>
      </c>
      <c r="B398" t="s">
        <v>69</v>
      </c>
      <c r="C398" t="s">
        <v>39</v>
      </c>
      <c r="D398">
        <v>9</v>
      </c>
      <c r="E398">
        <v>130.57</v>
      </c>
      <c r="F398">
        <v>84.870499999999993</v>
      </c>
      <c r="G398" t="s">
        <v>50</v>
      </c>
      <c r="H398" t="s">
        <v>21</v>
      </c>
      <c r="I398">
        <v>0.1</v>
      </c>
      <c r="J398" t="s">
        <v>22</v>
      </c>
      <c r="K398">
        <v>1175.1299999999999</v>
      </c>
      <c r="L398">
        <v>1057.617</v>
      </c>
      <c r="M398">
        <v>763.83449999999993</v>
      </c>
      <c r="N398">
        <v>293.78250000000003</v>
      </c>
      <c r="O398">
        <v>117.51299999999992</v>
      </c>
      <c r="P398" t="s">
        <v>63</v>
      </c>
      <c r="Q398" t="s">
        <v>40</v>
      </c>
      <c r="R398">
        <v>0</v>
      </c>
      <c r="S398" t="s">
        <v>2597</v>
      </c>
      <c r="T398" t="s">
        <v>2598</v>
      </c>
      <c r="U398">
        <v>37.14</v>
      </c>
      <c r="V398" s="18">
        <v>45332</v>
      </c>
      <c r="W398" s="18">
        <v>45339</v>
      </c>
      <c r="X398">
        <v>7</v>
      </c>
      <c r="Y398" t="s">
        <v>72</v>
      </c>
    </row>
    <row r="399" spans="1:25" x14ac:dyDescent="0.3">
      <c r="A399" s="18">
        <v>45328</v>
      </c>
      <c r="B399" t="s">
        <v>28</v>
      </c>
      <c r="C399" t="s">
        <v>39</v>
      </c>
      <c r="D399">
        <v>17</v>
      </c>
      <c r="E399">
        <v>141.76</v>
      </c>
      <c r="F399">
        <v>92.143999999999991</v>
      </c>
      <c r="G399" t="s">
        <v>55</v>
      </c>
      <c r="H399" t="s">
        <v>21</v>
      </c>
      <c r="I399">
        <v>0.1</v>
      </c>
      <c r="J399" t="s">
        <v>66</v>
      </c>
      <c r="K399">
        <v>2409.92</v>
      </c>
      <c r="L399">
        <v>2168.9280000000003</v>
      </c>
      <c r="M399">
        <v>1566.4479999999999</v>
      </c>
      <c r="N399">
        <v>602.48000000000047</v>
      </c>
      <c r="O399">
        <v>240.99199999999973</v>
      </c>
      <c r="P399" t="s">
        <v>63</v>
      </c>
      <c r="Q399" t="s">
        <v>40</v>
      </c>
      <c r="R399">
        <v>1</v>
      </c>
      <c r="S399" t="s">
        <v>2611</v>
      </c>
      <c r="T399" t="s">
        <v>2612</v>
      </c>
      <c r="U399">
        <v>9.98</v>
      </c>
      <c r="V399" s="18">
        <v>45328</v>
      </c>
      <c r="W399" s="18">
        <v>45336</v>
      </c>
      <c r="X399">
        <v>8</v>
      </c>
      <c r="Y399" t="s">
        <v>37</v>
      </c>
    </row>
    <row r="400" spans="1:25" x14ac:dyDescent="0.3">
      <c r="A400" s="18">
        <v>45296</v>
      </c>
      <c r="B400" t="s">
        <v>18</v>
      </c>
      <c r="C400" t="s">
        <v>39</v>
      </c>
      <c r="D400">
        <v>2</v>
      </c>
      <c r="E400">
        <v>454.01</v>
      </c>
      <c r="F400">
        <v>295.10649999999998</v>
      </c>
      <c r="G400" t="s">
        <v>20</v>
      </c>
      <c r="H400" t="s">
        <v>21</v>
      </c>
      <c r="I400">
        <v>0</v>
      </c>
      <c r="J400" t="s">
        <v>56</v>
      </c>
      <c r="K400">
        <v>908.02</v>
      </c>
      <c r="L400">
        <v>908.02</v>
      </c>
      <c r="M400">
        <v>590.21299999999997</v>
      </c>
      <c r="N400">
        <v>317.80700000000002</v>
      </c>
      <c r="O400">
        <v>0</v>
      </c>
      <c r="P400" t="s">
        <v>23</v>
      </c>
      <c r="Q400" t="s">
        <v>40</v>
      </c>
      <c r="R400">
        <v>0</v>
      </c>
      <c r="S400" t="s">
        <v>2642</v>
      </c>
      <c r="T400" t="s">
        <v>2643</v>
      </c>
      <c r="U400">
        <v>9.7799999999999994</v>
      </c>
      <c r="V400" s="18">
        <v>45296</v>
      </c>
      <c r="W400" s="18">
        <v>45298</v>
      </c>
      <c r="X400">
        <v>2</v>
      </c>
      <c r="Y400" t="s">
        <v>27</v>
      </c>
    </row>
    <row r="401" spans="1:25" x14ac:dyDescent="0.3">
      <c r="A401" s="18">
        <v>45368</v>
      </c>
      <c r="B401" t="s">
        <v>28</v>
      </c>
      <c r="C401" t="s">
        <v>39</v>
      </c>
      <c r="D401">
        <v>10</v>
      </c>
      <c r="E401">
        <v>68.27</v>
      </c>
      <c r="F401">
        <v>44.375500000000002</v>
      </c>
      <c r="G401" t="s">
        <v>30</v>
      </c>
      <c r="H401" t="s">
        <v>21</v>
      </c>
      <c r="I401">
        <v>0.15</v>
      </c>
      <c r="J401" t="s">
        <v>56</v>
      </c>
      <c r="K401">
        <v>682.69999999999993</v>
      </c>
      <c r="L401">
        <v>580.29499999999996</v>
      </c>
      <c r="M401">
        <v>443.755</v>
      </c>
      <c r="N401">
        <v>136.53999999999996</v>
      </c>
      <c r="O401">
        <v>102.40499999999997</v>
      </c>
      <c r="P401" t="s">
        <v>57</v>
      </c>
      <c r="Q401" t="s">
        <v>2930</v>
      </c>
      <c r="R401">
        <v>0</v>
      </c>
      <c r="S401" t="s">
        <v>2652</v>
      </c>
      <c r="T401" t="s">
        <v>1896</v>
      </c>
      <c r="U401">
        <v>24.33</v>
      </c>
      <c r="V401" s="18">
        <v>45368</v>
      </c>
      <c r="W401" s="18">
        <v>45378</v>
      </c>
      <c r="X401">
        <v>10</v>
      </c>
      <c r="Y401" t="s">
        <v>37</v>
      </c>
    </row>
    <row r="402" spans="1:25" x14ac:dyDescent="0.3">
      <c r="A402" s="18">
        <v>45590</v>
      </c>
      <c r="B402" t="s">
        <v>28</v>
      </c>
      <c r="C402" t="s">
        <v>39</v>
      </c>
      <c r="D402">
        <v>16</v>
      </c>
      <c r="E402">
        <v>249.45</v>
      </c>
      <c r="F402">
        <v>162.14249999999998</v>
      </c>
      <c r="G402" t="s">
        <v>50</v>
      </c>
      <c r="H402" t="s">
        <v>21</v>
      </c>
      <c r="I402">
        <v>0.1</v>
      </c>
      <c r="J402" t="s">
        <v>32</v>
      </c>
      <c r="K402">
        <v>3991.2</v>
      </c>
      <c r="L402">
        <v>3592.08</v>
      </c>
      <c r="M402">
        <v>2594.2799999999997</v>
      </c>
      <c r="N402">
        <v>997.80000000000018</v>
      </c>
      <c r="O402">
        <v>399.11999999999989</v>
      </c>
      <c r="P402" t="s">
        <v>63</v>
      </c>
      <c r="Q402" t="s">
        <v>24</v>
      </c>
      <c r="R402">
        <v>0</v>
      </c>
      <c r="S402" t="s">
        <v>2674</v>
      </c>
      <c r="T402" t="s">
        <v>2675</v>
      </c>
      <c r="U402">
        <v>20.92</v>
      </c>
      <c r="V402" s="18">
        <v>45590</v>
      </c>
      <c r="W402" s="18">
        <v>45597</v>
      </c>
      <c r="X402">
        <v>7</v>
      </c>
      <c r="Y402" t="s">
        <v>37</v>
      </c>
    </row>
    <row r="403" spans="1:25" x14ac:dyDescent="0.3">
      <c r="A403" s="18">
        <v>45158</v>
      </c>
      <c r="B403" t="s">
        <v>69</v>
      </c>
      <c r="C403" t="s">
        <v>39</v>
      </c>
      <c r="D403">
        <v>9</v>
      </c>
      <c r="E403">
        <v>323.77</v>
      </c>
      <c r="F403">
        <v>210.45050000000001</v>
      </c>
      <c r="G403" t="s">
        <v>30</v>
      </c>
      <c r="H403" t="s">
        <v>21</v>
      </c>
      <c r="I403">
        <v>0.15</v>
      </c>
      <c r="J403" t="s">
        <v>51</v>
      </c>
      <c r="K403">
        <v>2913.93</v>
      </c>
      <c r="L403">
        <v>2476.8404999999998</v>
      </c>
      <c r="M403">
        <v>1894.0545</v>
      </c>
      <c r="N403">
        <v>582.78599999999983</v>
      </c>
      <c r="O403">
        <v>437.08950000000004</v>
      </c>
      <c r="P403" t="s">
        <v>60</v>
      </c>
      <c r="Q403" t="s">
        <v>2930</v>
      </c>
      <c r="R403">
        <v>0</v>
      </c>
      <c r="S403" t="s">
        <v>2710</v>
      </c>
      <c r="T403" t="s">
        <v>2711</v>
      </c>
      <c r="U403">
        <v>6.36</v>
      </c>
      <c r="V403" s="18">
        <v>45158</v>
      </c>
      <c r="W403" s="18">
        <v>45166</v>
      </c>
      <c r="X403">
        <v>8</v>
      </c>
      <c r="Y403" t="s">
        <v>72</v>
      </c>
    </row>
    <row r="404" spans="1:25" x14ac:dyDescent="0.3">
      <c r="A404" s="18">
        <v>45738</v>
      </c>
      <c r="B404" t="s">
        <v>44</v>
      </c>
      <c r="C404" t="s">
        <v>39</v>
      </c>
      <c r="D404">
        <v>11</v>
      </c>
      <c r="E404">
        <v>365.75</v>
      </c>
      <c r="F404">
        <v>237.73750000000001</v>
      </c>
      <c r="G404" t="s">
        <v>55</v>
      </c>
      <c r="H404" t="s">
        <v>21</v>
      </c>
      <c r="I404">
        <v>0.05</v>
      </c>
      <c r="J404" t="s">
        <v>66</v>
      </c>
      <c r="K404">
        <v>4023.25</v>
      </c>
      <c r="L404">
        <v>3822.0874999999996</v>
      </c>
      <c r="M404">
        <v>2615.1125000000002</v>
      </c>
      <c r="N404">
        <v>1206.9749999999995</v>
      </c>
      <c r="O404">
        <v>201.16250000000036</v>
      </c>
      <c r="P404" t="s">
        <v>60</v>
      </c>
      <c r="Q404" t="s">
        <v>24</v>
      </c>
      <c r="R404">
        <v>1</v>
      </c>
      <c r="S404" t="s">
        <v>2720</v>
      </c>
      <c r="T404" t="s">
        <v>2721</v>
      </c>
      <c r="U404">
        <v>8.3699999999999992</v>
      </c>
      <c r="V404" s="18">
        <v>45738</v>
      </c>
      <c r="W404" s="18">
        <v>45743</v>
      </c>
      <c r="X404">
        <v>5</v>
      </c>
      <c r="Y404" t="s">
        <v>49</v>
      </c>
    </row>
    <row r="405" spans="1:25" x14ac:dyDescent="0.3">
      <c r="A405" s="18">
        <v>44987</v>
      </c>
      <c r="B405" t="s">
        <v>69</v>
      </c>
      <c r="C405" t="s">
        <v>39</v>
      </c>
      <c r="D405">
        <v>15</v>
      </c>
      <c r="E405">
        <v>166.24</v>
      </c>
      <c r="F405">
        <v>108.05600000000001</v>
      </c>
      <c r="G405" t="s">
        <v>55</v>
      </c>
      <c r="H405" t="s">
        <v>21</v>
      </c>
      <c r="I405">
        <v>0.1</v>
      </c>
      <c r="J405" t="s">
        <v>56</v>
      </c>
      <c r="K405">
        <v>2493.6000000000004</v>
      </c>
      <c r="L405">
        <v>2244.2400000000002</v>
      </c>
      <c r="M405">
        <v>1620.8400000000001</v>
      </c>
      <c r="N405">
        <v>623.40000000000009</v>
      </c>
      <c r="O405">
        <v>249.36000000000013</v>
      </c>
      <c r="P405" t="s">
        <v>60</v>
      </c>
      <c r="Q405" t="s">
        <v>34</v>
      </c>
      <c r="R405">
        <v>0</v>
      </c>
      <c r="S405" t="s">
        <v>2730</v>
      </c>
      <c r="T405" t="s">
        <v>2731</v>
      </c>
      <c r="U405">
        <v>9.86</v>
      </c>
      <c r="V405" s="18">
        <v>44987</v>
      </c>
      <c r="W405" s="18">
        <v>44990</v>
      </c>
      <c r="X405">
        <v>3</v>
      </c>
      <c r="Y405" t="s">
        <v>72</v>
      </c>
    </row>
    <row r="406" spans="1:25" x14ac:dyDescent="0.3">
      <c r="A406" s="18">
        <v>45668</v>
      </c>
      <c r="B406" t="s">
        <v>38</v>
      </c>
      <c r="C406" t="s">
        <v>39</v>
      </c>
      <c r="D406">
        <v>4</v>
      </c>
      <c r="E406">
        <v>323.02</v>
      </c>
      <c r="F406">
        <v>209.96299999999999</v>
      </c>
      <c r="G406" t="s">
        <v>50</v>
      </c>
      <c r="H406" t="s">
        <v>31</v>
      </c>
      <c r="I406">
        <v>0.05</v>
      </c>
      <c r="J406" t="s">
        <v>56</v>
      </c>
      <c r="K406">
        <v>1292.08</v>
      </c>
      <c r="L406">
        <v>1227.4759999999999</v>
      </c>
      <c r="M406">
        <v>839.85199999999998</v>
      </c>
      <c r="N406">
        <v>387.62399999999991</v>
      </c>
      <c r="O406">
        <v>64.604000000000042</v>
      </c>
      <c r="P406" t="s">
        <v>63</v>
      </c>
      <c r="Q406" t="s">
        <v>2930</v>
      </c>
      <c r="R406">
        <v>0</v>
      </c>
      <c r="S406" t="s">
        <v>2740</v>
      </c>
      <c r="T406" t="s">
        <v>2741</v>
      </c>
      <c r="U406">
        <v>19.53</v>
      </c>
      <c r="V406" s="18">
        <v>45668</v>
      </c>
      <c r="W406" s="18">
        <v>45673</v>
      </c>
      <c r="X406">
        <v>5</v>
      </c>
      <c r="Y406" t="s">
        <v>43</v>
      </c>
    </row>
    <row r="407" spans="1:25" x14ac:dyDescent="0.3">
      <c r="A407" s="18">
        <v>45420</v>
      </c>
      <c r="B407" t="s">
        <v>18</v>
      </c>
      <c r="C407" t="s">
        <v>39</v>
      </c>
      <c r="D407">
        <v>15</v>
      </c>
      <c r="E407">
        <v>31.81</v>
      </c>
      <c r="F407">
        <v>20.676500000000001</v>
      </c>
      <c r="G407" t="s">
        <v>50</v>
      </c>
      <c r="H407" t="s">
        <v>21</v>
      </c>
      <c r="I407">
        <v>0.15</v>
      </c>
      <c r="J407" t="s">
        <v>22</v>
      </c>
      <c r="K407">
        <v>477.15</v>
      </c>
      <c r="L407">
        <v>405.57749999999999</v>
      </c>
      <c r="M407">
        <v>310.14750000000004</v>
      </c>
      <c r="N407">
        <v>95.42999999999995</v>
      </c>
      <c r="O407">
        <v>71.572499999999991</v>
      </c>
      <c r="P407" t="s">
        <v>63</v>
      </c>
      <c r="Q407" t="s">
        <v>34</v>
      </c>
      <c r="R407">
        <v>0</v>
      </c>
      <c r="S407" t="s">
        <v>2758</v>
      </c>
      <c r="T407" t="s">
        <v>2759</v>
      </c>
      <c r="U407">
        <v>23.61</v>
      </c>
      <c r="V407" s="18">
        <v>45420</v>
      </c>
      <c r="W407" s="18">
        <v>45422</v>
      </c>
      <c r="X407">
        <v>2</v>
      </c>
      <c r="Y407" t="s">
        <v>27</v>
      </c>
    </row>
    <row r="408" spans="1:25" x14ac:dyDescent="0.3">
      <c r="A408" s="18">
        <v>45182</v>
      </c>
      <c r="B408" t="s">
        <v>44</v>
      </c>
      <c r="C408" t="s">
        <v>39</v>
      </c>
      <c r="D408">
        <v>9</v>
      </c>
      <c r="E408">
        <v>329.15</v>
      </c>
      <c r="F408">
        <v>213.94749999999999</v>
      </c>
      <c r="G408" t="s">
        <v>30</v>
      </c>
      <c r="H408" t="s">
        <v>31</v>
      </c>
      <c r="I408">
        <v>0.05</v>
      </c>
      <c r="J408" t="s">
        <v>56</v>
      </c>
      <c r="K408">
        <v>2962.35</v>
      </c>
      <c r="L408">
        <v>2814.2324999999996</v>
      </c>
      <c r="M408">
        <v>1925.5274999999999</v>
      </c>
      <c r="N408">
        <v>888.7049999999997</v>
      </c>
      <c r="O408">
        <v>148.11750000000029</v>
      </c>
      <c r="P408" t="s">
        <v>33</v>
      </c>
      <c r="Q408" t="s">
        <v>24</v>
      </c>
      <c r="R408">
        <v>0</v>
      </c>
      <c r="S408" t="s">
        <v>2763</v>
      </c>
      <c r="T408" t="s">
        <v>2764</v>
      </c>
      <c r="U408">
        <v>29.41</v>
      </c>
      <c r="V408" s="18">
        <v>45182</v>
      </c>
      <c r="W408" s="18">
        <v>45184</v>
      </c>
      <c r="X408">
        <v>2</v>
      </c>
      <c r="Y408" t="s">
        <v>49</v>
      </c>
    </row>
    <row r="409" spans="1:25" x14ac:dyDescent="0.3">
      <c r="A409" s="18">
        <v>45383</v>
      </c>
      <c r="B409" t="s">
        <v>69</v>
      </c>
      <c r="C409" t="s">
        <v>39</v>
      </c>
      <c r="D409">
        <v>7</v>
      </c>
      <c r="E409">
        <v>241.35</v>
      </c>
      <c r="F409">
        <v>156.8775</v>
      </c>
      <c r="G409" t="s">
        <v>20</v>
      </c>
      <c r="H409" t="s">
        <v>21</v>
      </c>
      <c r="I409">
        <v>0.1</v>
      </c>
      <c r="J409" t="s">
        <v>56</v>
      </c>
      <c r="K409">
        <v>1689.45</v>
      </c>
      <c r="L409">
        <v>1520.5050000000001</v>
      </c>
      <c r="M409">
        <v>1098.1424999999999</v>
      </c>
      <c r="N409">
        <v>422.36250000000018</v>
      </c>
      <c r="O409">
        <v>168.94499999999994</v>
      </c>
      <c r="P409" t="s">
        <v>57</v>
      </c>
      <c r="Q409" t="s">
        <v>34</v>
      </c>
      <c r="R409">
        <v>0</v>
      </c>
      <c r="S409" t="s">
        <v>2776</v>
      </c>
      <c r="T409" t="s">
        <v>2777</v>
      </c>
      <c r="U409">
        <v>42.43</v>
      </c>
      <c r="V409" s="18">
        <v>45383</v>
      </c>
      <c r="W409" s="18">
        <v>45392</v>
      </c>
      <c r="X409">
        <v>9</v>
      </c>
      <c r="Y409" t="s">
        <v>72</v>
      </c>
    </row>
    <row r="410" spans="1:25" x14ac:dyDescent="0.3">
      <c r="A410" s="18">
        <v>45138</v>
      </c>
      <c r="B410" t="s">
        <v>44</v>
      </c>
      <c r="C410" t="s">
        <v>39</v>
      </c>
      <c r="D410">
        <v>14</v>
      </c>
      <c r="E410">
        <v>223.26</v>
      </c>
      <c r="F410">
        <v>145.119</v>
      </c>
      <c r="G410" t="s">
        <v>20</v>
      </c>
      <c r="H410" t="s">
        <v>21</v>
      </c>
      <c r="I410">
        <v>0.1</v>
      </c>
      <c r="J410" t="s">
        <v>32</v>
      </c>
      <c r="K410">
        <v>3125.64</v>
      </c>
      <c r="L410">
        <v>2813.076</v>
      </c>
      <c r="M410">
        <v>2031.6659999999999</v>
      </c>
      <c r="N410">
        <v>781.41000000000008</v>
      </c>
      <c r="O410">
        <v>312.56399999999985</v>
      </c>
      <c r="P410" t="s">
        <v>57</v>
      </c>
      <c r="Q410" t="s">
        <v>40</v>
      </c>
      <c r="R410">
        <v>0</v>
      </c>
      <c r="S410" t="s">
        <v>2806</v>
      </c>
      <c r="T410" t="s">
        <v>2807</v>
      </c>
      <c r="U410">
        <v>12.88</v>
      </c>
      <c r="V410" s="18">
        <v>45138</v>
      </c>
      <c r="W410" s="18">
        <v>45141</v>
      </c>
      <c r="X410">
        <v>3</v>
      </c>
      <c r="Y410" t="s">
        <v>49</v>
      </c>
    </row>
    <row r="411" spans="1:25" x14ac:dyDescent="0.3">
      <c r="A411" s="18">
        <v>45036</v>
      </c>
      <c r="B411" t="s">
        <v>38</v>
      </c>
      <c r="C411" t="s">
        <v>39</v>
      </c>
      <c r="D411">
        <v>6</v>
      </c>
      <c r="E411">
        <v>529.1</v>
      </c>
      <c r="F411">
        <v>343.91500000000002</v>
      </c>
      <c r="G411" t="s">
        <v>55</v>
      </c>
      <c r="H411" t="s">
        <v>21</v>
      </c>
      <c r="I411">
        <v>0</v>
      </c>
      <c r="J411" t="s">
        <v>22</v>
      </c>
      <c r="K411">
        <v>3174.6000000000004</v>
      </c>
      <c r="L411">
        <v>3174.6000000000004</v>
      </c>
      <c r="M411">
        <v>2063.4900000000002</v>
      </c>
      <c r="N411">
        <v>1111.1100000000001</v>
      </c>
      <c r="O411">
        <v>0</v>
      </c>
      <c r="P411" t="s">
        <v>60</v>
      </c>
      <c r="Q411" t="s">
        <v>40</v>
      </c>
      <c r="R411">
        <v>0</v>
      </c>
      <c r="S411" t="s">
        <v>2808</v>
      </c>
      <c r="T411" t="s">
        <v>2809</v>
      </c>
      <c r="U411">
        <v>5.13</v>
      </c>
      <c r="V411" s="18">
        <v>45036</v>
      </c>
      <c r="W411" s="18">
        <v>45043</v>
      </c>
      <c r="X411">
        <v>7</v>
      </c>
      <c r="Y411" t="s">
        <v>43</v>
      </c>
    </row>
    <row r="412" spans="1:25" x14ac:dyDescent="0.3">
      <c r="A412" s="18">
        <v>45261</v>
      </c>
      <c r="B412" t="s">
        <v>44</v>
      </c>
      <c r="C412" t="s">
        <v>39</v>
      </c>
      <c r="D412">
        <v>11</v>
      </c>
      <c r="E412">
        <v>347.38</v>
      </c>
      <c r="F412">
        <v>225.797</v>
      </c>
      <c r="G412" t="s">
        <v>50</v>
      </c>
      <c r="H412" t="s">
        <v>21</v>
      </c>
      <c r="I412">
        <v>0.05</v>
      </c>
      <c r="J412" t="s">
        <v>22</v>
      </c>
      <c r="K412">
        <v>3821.18</v>
      </c>
      <c r="L412">
        <v>3630.1209999999996</v>
      </c>
      <c r="M412">
        <v>2483.7669999999998</v>
      </c>
      <c r="N412">
        <v>1146.3539999999998</v>
      </c>
      <c r="O412">
        <v>191.0590000000002</v>
      </c>
      <c r="P412" t="s">
        <v>57</v>
      </c>
      <c r="Q412" t="s">
        <v>24</v>
      </c>
      <c r="R412">
        <v>0</v>
      </c>
      <c r="S412" t="s">
        <v>2834</v>
      </c>
      <c r="T412" t="s">
        <v>2835</v>
      </c>
      <c r="U412">
        <v>24.8</v>
      </c>
      <c r="V412" s="18">
        <v>45261</v>
      </c>
      <c r="W412" s="18">
        <v>45263</v>
      </c>
      <c r="X412">
        <v>2</v>
      </c>
      <c r="Y412" t="s">
        <v>49</v>
      </c>
    </row>
    <row r="413" spans="1:25" x14ac:dyDescent="0.3">
      <c r="A413" s="18">
        <v>45643</v>
      </c>
      <c r="B413" t="s">
        <v>38</v>
      </c>
      <c r="C413" t="s">
        <v>39</v>
      </c>
      <c r="D413">
        <v>3</v>
      </c>
      <c r="E413">
        <v>82.09</v>
      </c>
      <c r="F413">
        <v>53.358500000000006</v>
      </c>
      <c r="G413" t="s">
        <v>20</v>
      </c>
      <c r="H413" t="s">
        <v>31</v>
      </c>
      <c r="I413">
        <v>0.15</v>
      </c>
      <c r="J413" t="s">
        <v>22</v>
      </c>
      <c r="K413">
        <v>246.27</v>
      </c>
      <c r="L413">
        <v>209.3295</v>
      </c>
      <c r="M413">
        <v>160.07550000000003</v>
      </c>
      <c r="N413">
        <v>49.253999999999962</v>
      </c>
      <c r="O413">
        <v>36.940500000000014</v>
      </c>
      <c r="P413" t="s">
        <v>33</v>
      </c>
      <c r="Q413" t="s">
        <v>40</v>
      </c>
      <c r="R413">
        <v>1</v>
      </c>
      <c r="S413" t="s">
        <v>2839</v>
      </c>
      <c r="T413" t="s">
        <v>2840</v>
      </c>
      <c r="U413">
        <v>12.63</v>
      </c>
      <c r="V413" s="18">
        <v>45643</v>
      </c>
      <c r="W413" s="18">
        <v>45652</v>
      </c>
      <c r="X413">
        <v>9</v>
      </c>
      <c r="Y413" t="s">
        <v>43</v>
      </c>
    </row>
    <row r="414" spans="1:25" x14ac:dyDescent="0.3">
      <c r="A414" s="18">
        <v>45218</v>
      </c>
      <c r="B414" t="s">
        <v>38</v>
      </c>
      <c r="C414" t="s">
        <v>39</v>
      </c>
      <c r="D414">
        <v>15</v>
      </c>
      <c r="E414">
        <v>434.44</v>
      </c>
      <c r="F414">
        <v>282.38600000000002</v>
      </c>
      <c r="G414" t="s">
        <v>20</v>
      </c>
      <c r="H414" t="s">
        <v>21</v>
      </c>
      <c r="I414">
        <v>0</v>
      </c>
      <c r="J414" t="s">
        <v>66</v>
      </c>
      <c r="K414">
        <v>6516.6</v>
      </c>
      <c r="L414">
        <v>6516.6</v>
      </c>
      <c r="M414">
        <v>4235.79</v>
      </c>
      <c r="N414">
        <v>2280.8100000000004</v>
      </c>
      <c r="O414">
        <v>0</v>
      </c>
      <c r="P414" t="s">
        <v>60</v>
      </c>
      <c r="Q414" t="s">
        <v>2930</v>
      </c>
      <c r="R414">
        <v>1</v>
      </c>
      <c r="S414" t="s">
        <v>2849</v>
      </c>
      <c r="T414" t="s">
        <v>2850</v>
      </c>
      <c r="U414">
        <v>33.86</v>
      </c>
      <c r="V414" s="18">
        <v>45218</v>
      </c>
      <c r="W414" s="18">
        <v>45227</v>
      </c>
      <c r="X414">
        <v>9</v>
      </c>
      <c r="Y414" t="s">
        <v>43</v>
      </c>
    </row>
    <row r="415" spans="1:25" x14ac:dyDescent="0.3">
      <c r="A415" s="18">
        <v>45382</v>
      </c>
      <c r="B415" t="s">
        <v>44</v>
      </c>
      <c r="C415" t="s">
        <v>39</v>
      </c>
      <c r="D415">
        <v>2</v>
      </c>
      <c r="E415">
        <v>55.08</v>
      </c>
      <c r="F415">
        <v>35.802</v>
      </c>
      <c r="G415" t="s">
        <v>50</v>
      </c>
      <c r="H415" t="s">
        <v>21</v>
      </c>
      <c r="I415">
        <v>0</v>
      </c>
      <c r="J415" t="s">
        <v>46</v>
      </c>
      <c r="K415">
        <v>110.16</v>
      </c>
      <c r="L415">
        <v>110.16</v>
      </c>
      <c r="M415">
        <v>71.603999999999999</v>
      </c>
      <c r="N415">
        <v>38.555999999999997</v>
      </c>
      <c r="O415">
        <v>0</v>
      </c>
      <c r="P415" t="s">
        <v>57</v>
      </c>
      <c r="Q415" t="s">
        <v>24</v>
      </c>
      <c r="R415">
        <v>0</v>
      </c>
      <c r="S415" t="s">
        <v>2853</v>
      </c>
      <c r="T415" t="s">
        <v>2854</v>
      </c>
      <c r="U415">
        <v>9.85</v>
      </c>
      <c r="V415" s="18">
        <v>45382</v>
      </c>
      <c r="W415" s="18">
        <v>45386</v>
      </c>
      <c r="X415">
        <v>4</v>
      </c>
      <c r="Y415" t="s">
        <v>49</v>
      </c>
    </row>
    <row r="416" spans="1:25" x14ac:dyDescent="0.3">
      <c r="A416" s="18">
        <v>45676</v>
      </c>
      <c r="B416" t="s">
        <v>44</v>
      </c>
      <c r="C416" t="s">
        <v>39</v>
      </c>
      <c r="D416">
        <v>11</v>
      </c>
      <c r="E416">
        <v>133.63999999999999</v>
      </c>
      <c r="F416">
        <v>86.866</v>
      </c>
      <c r="G416" t="s">
        <v>55</v>
      </c>
      <c r="H416" t="s">
        <v>21</v>
      </c>
      <c r="I416">
        <v>0</v>
      </c>
      <c r="J416" t="s">
        <v>56</v>
      </c>
      <c r="K416">
        <v>1470.04</v>
      </c>
      <c r="L416">
        <v>1470.04</v>
      </c>
      <c r="M416">
        <v>955.52599999999995</v>
      </c>
      <c r="N416">
        <v>514.51400000000001</v>
      </c>
      <c r="O416">
        <v>0</v>
      </c>
      <c r="P416" t="s">
        <v>60</v>
      </c>
      <c r="Q416" t="s">
        <v>2930</v>
      </c>
      <c r="R416">
        <v>1</v>
      </c>
      <c r="S416" t="s">
        <v>2859</v>
      </c>
      <c r="T416" t="s">
        <v>2152</v>
      </c>
      <c r="U416">
        <v>30.18</v>
      </c>
      <c r="V416" s="18">
        <v>45676</v>
      </c>
      <c r="W416" s="18">
        <v>45681</v>
      </c>
      <c r="X416">
        <v>5</v>
      </c>
      <c r="Y416" t="s">
        <v>49</v>
      </c>
    </row>
    <row r="417" spans="1:25" x14ac:dyDescent="0.3">
      <c r="A417" s="18">
        <v>45160</v>
      </c>
      <c r="B417" t="s">
        <v>18</v>
      </c>
      <c r="C417" t="s">
        <v>39</v>
      </c>
      <c r="D417">
        <v>19</v>
      </c>
      <c r="E417">
        <v>280.60000000000002</v>
      </c>
      <c r="F417">
        <v>182.39000000000001</v>
      </c>
      <c r="G417" t="s">
        <v>30</v>
      </c>
      <c r="H417" t="s">
        <v>21</v>
      </c>
      <c r="I417">
        <v>0.1</v>
      </c>
      <c r="J417" t="s">
        <v>46</v>
      </c>
      <c r="K417">
        <v>5331.4000000000005</v>
      </c>
      <c r="L417">
        <v>4798.26</v>
      </c>
      <c r="M417">
        <v>3465.4100000000003</v>
      </c>
      <c r="N417">
        <v>1332.85</v>
      </c>
      <c r="O417">
        <v>533.14000000000033</v>
      </c>
      <c r="P417" t="s">
        <v>33</v>
      </c>
      <c r="Q417" t="s">
        <v>24</v>
      </c>
      <c r="R417">
        <v>0</v>
      </c>
      <c r="S417" t="s">
        <v>2891</v>
      </c>
      <c r="T417" t="s">
        <v>2892</v>
      </c>
      <c r="U417">
        <v>35.94</v>
      </c>
      <c r="V417" s="18">
        <v>45160</v>
      </c>
      <c r="W417" s="18">
        <v>45166</v>
      </c>
      <c r="X417">
        <v>6</v>
      </c>
      <c r="Y417" t="s">
        <v>27</v>
      </c>
    </row>
    <row r="418" spans="1:25" x14ac:dyDescent="0.3">
      <c r="A418" s="18">
        <v>45705</v>
      </c>
      <c r="B418" t="s">
        <v>69</v>
      </c>
      <c r="C418" t="s">
        <v>39</v>
      </c>
      <c r="D418">
        <v>13</v>
      </c>
      <c r="E418">
        <v>134.56</v>
      </c>
      <c r="F418">
        <v>87.463999999999999</v>
      </c>
      <c r="G418" t="s">
        <v>55</v>
      </c>
      <c r="H418" t="s">
        <v>31</v>
      </c>
      <c r="I418">
        <v>0.05</v>
      </c>
      <c r="J418" t="s">
        <v>51</v>
      </c>
      <c r="K418">
        <v>1749.28</v>
      </c>
      <c r="L418">
        <v>1661.8159999999998</v>
      </c>
      <c r="M418">
        <v>1137.0319999999999</v>
      </c>
      <c r="N418">
        <v>524.78399999999988</v>
      </c>
      <c r="O418">
        <v>87.464000000000169</v>
      </c>
      <c r="P418" t="s">
        <v>57</v>
      </c>
      <c r="Q418" t="s">
        <v>40</v>
      </c>
      <c r="R418">
        <v>0</v>
      </c>
      <c r="S418" t="s">
        <v>2917</v>
      </c>
      <c r="T418" t="s">
        <v>2918</v>
      </c>
      <c r="U418">
        <v>35.630000000000003</v>
      </c>
      <c r="V418" s="18">
        <v>45705</v>
      </c>
      <c r="W418" s="18">
        <v>45710</v>
      </c>
      <c r="X418">
        <v>5</v>
      </c>
      <c r="Y418" t="s">
        <v>72</v>
      </c>
    </row>
    <row r="419" spans="1:25" x14ac:dyDescent="0.3">
      <c r="A419" s="18">
        <v>45500</v>
      </c>
      <c r="B419" t="s">
        <v>18</v>
      </c>
      <c r="C419" t="s">
        <v>39</v>
      </c>
      <c r="D419">
        <v>1</v>
      </c>
      <c r="E419">
        <v>272.5</v>
      </c>
      <c r="F419">
        <v>177.125</v>
      </c>
      <c r="G419" t="s">
        <v>30</v>
      </c>
      <c r="H419" t="s">
        <v>21</v>
      </c>
      <c r="I419">
        <v>0</v>
      </c>
      <c r="J419" t="s">
        <v>22</v>
      </c>
      <c r="K419">
        <v>272.5</v>
      </c>
      <c r="L419">
        <v>272.5</v>
      </c>
      <c r="M419">
        <v>177.125</v>
      </c>
      <c r="N419">
        <v>95.375</v>
      </c>
      <c r="O419">
        <v>0</v>
      </c>
      <c r="P419" t="s">
        <v>33</v>
      </c>
      <c r="Q419" t="s">
        <v>40</v>
      </c>
      <c r="R419">
        <v>0</v>
      </c>
      <c r="S419" t="s">
        <v>2921</v>
      </c>
      <c r="T419" t="s">
        <v>2922</v>
      </c>
      <c r="U419">
        <v>35.56</v>
      </c>
      <c r="V419" s="18">
        <v>45500</v>
      </c>
      <c r="W419" s="18">
        <v>45507</v>
      </c>
      <c r="X419">
        <v>7</v>
      </c>
      <c r="Y419" t="s">
        <v>27</v>
      </c>
    </row>
    <row r="420" spans="1:25" x14ac:dyDescent="0.3">
      <c r="A420" s="18">
        <v>44980</v>
      </c>
      <c r="B420" t="s">
        <v>18</v>
      </c>
      <c r="C420" t="s">
        <v>19</v>
      </c>
      <c r="D420">
        <v>14</v>
      </c>
      <c r="E420">
        <v>163.6</v>
      </c>
      <c r="F420">
        <v>106.34</v>
      </c>
      <c r="G420" t="s">
        <v>20</v>
      </c>
      <c r="H420" t="s">
        <v>21</v>
      </c>
      <c r="I420">
        <v>0</v>
      </c>
      <c r="J420" t="s">
        <v>22</v>
      </c>
      <c r="K420">
        <v>2290.4</v>
      </c>
      <c r="L420">
        <v>2290.4</v>
      </c>
      <c r="M420">
        <v>1488.76</v>
      </c>
      <c r="N420">
        <v>801.6400000000001</v>
      </c>
      <c r="O420">
        <v>0</v>
      </c>
      <c r="P420" t="s">
        <v>23</v>
      </c>
      <c r="Q420" t="s">
        <v>24</v>
      </c>
      <c r="R420">
        <v>0</v>
      </c>
      <c r="S420" t="s">
        <v>25</v>
      </c>
      <c r="T420" t="s">
        <v>26</v>
      </c>
      <c r="U420">
        <v>43.34</v>
      </c>
      <c r="V420" s="18">
        <v>44980</v>
      </c>
      <c r="W420" s="18">
        <v>44984</v>
      </c>
      <c r="X420">
        <v>4</v>
      </c>
      <c r="Y420" t="s">
        <v>27</v>
      </c>
    </row>
    <row r="421" spans="1:25" x14ac:dyDescent="0.3">
      <c r="A421" s="18">
        <v>44983</v>
      </c>
      <c r="B421" t="s">
        <v>69</v>
      </c>
      <c r="C421" t="s">
        <v>19</v>
      </c>
      <c r="D421">
        <v>19</v>
      </c>
      <c r="E421">
        <v>236.11</v>
      </c>
      <c r="F421">
        <v>153.47150000000002</v>
      </c>
      <c r="G421" t="s">
        <v>55</v>
      </c>
      <c r="H421" t="s">
        <v>21</v>
      </c>
      <c r="I421">
        <v>0</v>
      </c>
      <c r="J421" t="s">
        <v>66</v>
      </c>
      <c r="K421">
        <v>4486.09</v>
      </c>
      <c r="L421">
        <v>4486.09</v>
      </c>
      <c r="M421">
        <v>2915.9585000000002</v>
      </c>
      <c r="N421">
        <v>1570.1315</v>
      </c>
      <c r="O421">
        <v>0</v>
      </c>
      <c r="P421" t="s">
        <v>23</v>
      </c>
      <c r="Q421" t="s">
        <v>40</v>
      </c>
      <c r="R421">
        <v>0</v>
      </c>
      <c r="S421" t="s">
        <v>86</v>
      </c>
      <c r="T421" t="s">
        <v>87</v>
      </c>
      <c r="U421">
        <v>34.11</v>
      </c>
      <c r="V421" s="18">
        <v>44983</v>
      </c>
      <c r="W421" s="18">
        <v>44989</v>
      </c>
      <c r="X421">
        <v>6</v>
      </c>
      <c r="Y421" t="s">
        <v>72</v>
      </c>
    </row>
    <row r="422" spans="1:25" x14ac:dyDescent="0.3">
      <c r="A422" s="18">
        <v>45340</v>
      </c>
      <c r="B422" t="s">
        <v>38</v>
      </c>
      <c r="C422" t="s">
        <v>19</v>
      </c>
      <c r="D422">
        <v>14</v>
      </c>
      <c r="E422">
        <v>395.45</v>
      </c>
      <c r="F422">
        <v>257.04250000000002</v>
      </c>
      <c r="G422" t="s">
        <v>50</v>
      </c>
      <c r="H422" t="s">
        <v>31</v>
      </c>
      <c r="I422">
        <v>0</v>
      </c>
      <c r="J422" t="s">
        <v>51</v>
      </c>
      <c r="K422">
        <v>5536.3</v>
      </c>
      <c r="L422">
        <v>5536.3</v>
      </c>
      <c r="M422">
        <v>3598.5950000000003</v>
      </c>
      <c r="N422">
        <v>1937.7049999999999</v>
      </c>
      <c r="O422">
        <v>0</v>
      </c>
      <c r="P422" t="s">
        <v>63</v>
      </c>
      <c r="Q422" t="s">
        <v>24</v>
      </c>
      <c r="R422">
        <v>1</v>
      </c>
      <c r="S422" t="s">
        <v>98</v>
      </c>
      <c r="T422" t="s">
        <v>99</v>
      </c>
      <c r="U422">
        <v>36.450000000000003</v>
      </c>
      <c r="V422" s="18">
        <v>45340</v>
      </c>
      <c r="W422" s="18">
        <v>45344</v>
      </c>
      <c r="X422">
        <v>4</v>
      </c>
      <c r="Y422" t="s">
        <v>43</v>
      </c>
    </row>
    <row r="423" spans="1:25" x14ac:dyDescent="0.3">
      <c r="A423" s="18">
        <v>45144</v>
      </c>
      <c r="B423" t="s">
        <v>44</v>
      </c>
      <c r="C423" t="s">
        <v>19</v>
      </c>
      <c r="D423">
        <v>12</v>
      </c>
      <c r="E423">
        <v>472.72</v>
      </c>
      <c r="F423">
        <v>307.26800000000003</v>
      </c>
      <c r="G423" t="s">
        <v>55</v>
      </c>
      <c r="H423" t="s">
        <v>31</v>
      </c>
      <c r="I423">
        <v>0.15</v>
      </c>
      <c r="J423" t="s">
        <v>56</v>
      </c>
      <c r="K423">
        <v>5672.64</v>
      </c>
      <c r="L423">
        <v>4821.7440000000006</v>
      </c>
      <c r="M423">
        <v>3687.2160000000003</v>
      </c>
      <c r="N423">
        <v>1134.5280000000002</v>
      </c>
      <c r="O423">
        <v>850.89599999999973</v>
      </c>
      <c r="P423" t="s">
        <v>57</v>
      </c>
      <c r="Q423" t="s">
        <v>2930</v>
      </c>
      <c r="R423">
        <v>0</v>
      </c>
      <c r="S423" t="s">
        <v>100</v>
      </c>
      <c r="T423" t="s">
        <v>101</v>
      </c>
      <c r="U423">
        <v>27.97</v>
      </c>
      <c r="V423" s="18">
        <v>45144</v>
      </c>
      <c r="W423" s="18">
        <v>45152</v>
      </c>
      <c r="X423">
        <v>8</v>
      </c>
      <c r="Y423" t="s">
        <v>49</v>
      </c>
    </row>
    <row r="424" spans="1:25" x14ac:dyDescent="0.3">
      <c r="A424" s="18">
        <v>45614</v>
      </c>
      <c r="B424" t="s">
        <v>28</v>
      </c>
      <c r="C424" t="s">
        <v>19</v>
      </c>
      <c r="D424">
        <v>1</v>
      </c>
      <c r="E424">
        <v>178.55</v>
      </c>
      <c r="F424">
        <v>116.0575</v>
      </c>
      <c r="G424" t="s">
        <v>30</v>
      </c>
      <c r="H424" t="s">
        <v>31</v>
      </c>
      <c r="I424">
        <v>0.15</v>
      </c>
      <c r="J424" t="s">
        <v>51</v>
      </c>
      <c r="K424">
        <v>178.55</v>
      </c>
      <c r="L424">
        <v>151.76750000000001</v>
      </c>
      <c r="M424">
        <v>116.0575</v>
      </c>
      <c r="N424">
        <v>35.710000000000008</v>
      </c>
      <c r="O424">
        <v>26.782499999999999</v>
      </c>
      <c r="P424" t="s">
        <v>60</v>
      </c>
      <c r="Q424" t="s">
        <v>34</v>
      </c>
      <c r="R424">
        <v>1</v>
      </c>
      <c r="S424" t="s">
        <v>110</v>
      </c>
      <c r="T424" t="s">
        <v>111</v>
      </c>
      <c r="U424">
        <v>7.61</v>
      </c>
      <c r="V424" s="18">
        <v>45614</v>
      </c>
      <c r="W424" s="18">
        <v>45617</v>
      </c>
      <c r="X424">
        <v>3</v>
      </c>
      <c r="Y424" t="s">
        <v>37</v>
      </c>
    </row>
    <row r="425" spans="1:25" x14ac:dyDescent="0.3">
      <c r="A425" s="18">
        <v>45086</v>
      </c>
      <c r="B425" t="s">
        <v>44</v>
      </c>
      <c r="C425" t="s">
        <v>19</v>
      </c>
      <c r="D425">
        <v>2</v>
      </c>
      <c r="E425">
        <v>503.28</v>
      </c>
      <c r="F425">
        <v>327.13200000000001</v>
      </c>
      <c r="G425" t="s">
        <v>55</v>
      </c>
      <c r="H425" t="s">
        <v>31</v>
      </c>
      <c r="I425">
        <v>0.15</v>
      </c>
      <c r="J425" t="s">
        <v>32</v>
      </c>
      <c r="K425">
        <v>1006.56</v>
      </c>
      <c r="L425">
        <v>855.57599999999991</v>
      </c>
      <c r="M425">
        <v>654.26400000000001</v>
      </c>
      <c r="N425">
        <v>201.3119999999999</v>
      </c>
      <c r="O425">
        <v>150.98400000000004</v>
      </c>
      <c r="P425" t="s">
        <v>33</v>
      </c>
      <c r="Q425" t="s">
        <v>2930</v>
      </c>
      <c r="R425">
        <v>0</v>
      </c>
      <c r="S425" t="s">
        <v>133</v>
      </c>
      <c r="T425" t="s">
        <v>134</v>
      </c>
      <c r="U425">
        <v>34.79</v>
      </c>
      <c r="V425" s="18">
        <v>45086</v>
      </c>
      <c r="W425" s="18">
        <v>45094</v>
      </c>
      <c r="X425">
        <v>8</v>
      </c>
      <c r="Y425" t="s">
        <v>49</v>
      </c>
    </row>
    <row r="426" spans="1:25" x14ac:dyDescent="0.3">
      <c r="A426" s="18">
        <v>45130</v>
      </c>
      <c r="B426" t="s">
        <v>28</v>
      </c>
      <c r="C426" t="s">
        <v>19</v>
      </c>
      <c r="D426">
        <v>12</v>
      </c>
      <c r="E426">
        <v>36.17</v>
      </c>
      <c r="F426">
        <v>23.5105</v>
      </c>
      <c r="G426" t="s">
        <v>30</v>
      </c>
      <c r="H426" t="s">
        <v>31</v>
      </c>
      <c r="I426">
        <v>0</v>
      </c>
      <c r="J426" t="s">
        <v>22</v>
      </c>
      <c r="K426">
        <v>434.04</v>
      </c>
      <c r="L426">
        <v>434.04</v>
      </c>
      <c r="M426">
        <v>282.12599999999998</v>
      </c>
      <c r="N426">
        <v>151.91400000000004</v>
      </c>
      <c r="O426">
        <v>0</v>
      </c>
      <c r="P426" t="s">
        <v>23</v>
      </c>
      <c r="Q426" t="s">
        <v>40</v>
      </c>
      <c r="R426">
        <v>0</v>
      </c>
      <c r="S426" t="s">
        <v>139</v>
      </c>
      <c r="T426" t="s">
        <v>140</v>
      </c>
      <c r="U426">
        <v>34.85</v>
      </c>
      <c r="V426" s="18">
        <v>45130</v>
      </c>
      <c r="W426" s="18">
        <v>45133</v>
      </c>
      <c r="X426">
        <v>3</v>
      </c>
      <c r="Y426" t="s">
        <v>37</v>
      </c>
    </row>
    <row r="427" spans="1:25" x14ac:dyDescent="0.3">
      <c r="A427" s="18">
        <v>45107</v>
      </c>
      <c r="B427" t="s">
        <v>28</v>
      </c>
      <c r="C427" t="s">
        <v>19</v>
      </c>
      <c r="D427">
        <v>2</v>
      </c>
      <c r="E427">
        <v>416.06</v>
      </c>
      <c r="F427">
        <v>270.43900000000002</v>
      </c>
      <c r="G427" t="s">
        <v>55</v>
      </c>
      <c r="H427" t="s">
        <v>31</v>
      </c>
      <c r="I427">
        <v>0.05</v>
      </c>
      <c r="J427" t="s">
        <v>22</v>
      </c>
      <c r="K427">
        <v>832.12</v>
      </c>
      <c r="L427">
        <v>790.51400000000001</v>
      </c>
      <c r="M427">
        <v>540.87800000000004</v>
      </c>
      <c r="N427">
        <v>249.63599999999997</v>
      </c>
      <c r="O427">
        <v>41.605999999999995</v>
      </c>
      <c r="P427" t="s">
        <v>60</v>
      </c>
      <c r="Q427" t="s">
        <v>34</v>
      </c>
      <c r="R427">
        <v>0</v>
      </c>
      <c r="S427" t="s">
        <v>143</v>
      </c>
      <c r="T427" t="s">
        <v>144</v>
      </c>
      <c r="U427">
        <v>11.62</v>
      </c>
      <c r="V427" s="18">
        <v>45107</v>
      </c>
      <c r="W427" s="18">
        <v>45111</v>
      </c>
      <c r="X427">
        <v>4</v>
      </c>
      <c r="Y427" t="s">
        <v>37</v>
      </c>
    </row>
    <row r="428" spans="1:25" x14ac:dyDescent="0.3">
      <c r="A428" s="18">
        <v>45547</v>
      </c>
      <c r="B428" t="s">
        <v>28</v>
      </c>
      <c r="C428" t="s">
        <v>19</v>
      </c>
      <c r="D428">
        <v>1</v>
      </c>
      <c r="E428">
        <v>269.41000000000003</v>
      </c>
      <c r="F428">
        <v>175.11650000000003</v>
      </c>
      <c r="G428" t="s">
        <v>20</v>
      </c>
      <c r="H428" t="s">
        <v>21</v>
      </c>
      <c r="I428">
        <v>0.1</v>
      </c>
      <c r="J428" t="s">
        <v>22</v>
      </c>
      <c r="K428">
        <v>269.41000000000003</v>
      </c>
      <c r="L428">
        <v>242.46900000000002</v>
      </c>
      <c r="M428">
        <v>175.11650000000003</v>
      </c>
      <c r="N428">
        <v>67.352499999999992</v>
      </c>
      <c r="O428">
        <v>26.941000000000003</v>
      </c>
      <c r="P428" t="s">
        <v>63</v>
      </c>
      <c r="Q428" t="s">
        <v>40</v>
      </c>
      <c r="R428">
        <v>1</v>
      </c>
      <c r="S428" t="s">
        <v>159</v>
      </c>
      <c r="T428" t="s">
        <v>160</v>
      </c>
      <c r="U428">
        <v>19.22</v>
      </c>
      <c r="V428" s="18">
        <v>45547</v>
      </c>
      <c r="W428" s="18">
        <v>45553</v>
      </c>
      <c r="X428">
        <v>6</v>
      </c>
      <c r="Y428" t="s">
        <v>37</v>
      </c>
    </row>
    <row r="429" spans="1:25" x14ac:dyDescent="0.3">
      <c r="A429" s="18">
        <v>45372</v>
      </c>
      <c r="B429" t="s">
        <v>28</v>
      </c>
      <c r="C429" t="s">
        <v>19</v>
      </c>
      <c r="D429">
        <v>18</v>
      </c>
      <c r="E429">
        <v>316.89</v>
      </c>
      <c r="F429">
        <v>205.9785</v>
      </c>
      <c r="G429" t="s">
        <v>20</v>
      </c>
      <c r="H429" t="s">
        <v>21</v>
      </c>
      <c r="I429">
        <v>0.05</v>
      </c>
      <c r="J429" t="s">
        <v>66</v>
      </c>
      <c r="K429">
        <v>5704.0199999999995</v>
      </c>
      <c r="L429">
        <v>5418.8189999999995</v>
      </c>
      <c r="M429">
        <v>3707.6129999999998</v>
      </c>
      <c r="N429">
        <v>1711.2059999999997</v>
      </c>
      <c r="O429">
        <v>285.20100000000002</v>
      </c>
      <c r="P429" t="s">
        <v>63</v>
      </c>
      <c r="Q429" t="s">
        <v>24</v>
      </c>
      <c r="R429">
        <v>0</v>
      </c>
      <c r="S429" t="s">
        <v>173</v>
      </c>
      <c r="T429" t="s">
        <v>174</v>
      </c>
      <c r="U429">
        <v>15.69</v>
      </c>
      <c r="V429" s="18">
        <v>45372</v>
      </c>
      <c r="W429" s="18">
        <v>45378</v>
      </c>
      <c r="X429">
        <v>6</v>
      </c>
      <c r="Y429" t="s">
        <v>37</v>
      </c>
    </row>
    <row r="430" spans="1:25" x14ac:dyDescent="0.3">
      <c r="A430" s="18">
        <v>45682</v>
      </c>
      <c r="B430" t="s">
        <v>69</v>
      </c>
      <c r="C430" t="s">
        <v>19</v>
      </c>
      <c r="D430">
        <v>20</v>
      </c>
      <c r="E430">
        <v>295.06</v>
      </c>
      <c r="F430">
        <v>191.78900000000002</v>
      </c>
      <c r="G430" t="s">
        <v>55</v>
      </c>
      <c r="H430" t="s">
        <v>31</v>
      </c>
      <c r="I430">
        <v>0.15</v>
      </c>
      <c r="J430" t="s">
        <v>46</v>
      </c>
      <c r="K430">
        <v>5901.2</v>
      </c>
      <c r="L430">
        <v>5016.0199999999995</v>
      </c>
      <c r="M430">
        <v>3835.78</v>
      </c>
      <c r="N430">
        <v>1180.2399999999993</v>
      </c>
      <c r="O430">
        <v>885.18000000000029</v>
      </c>
      <c r="P430" t="s">
        <v>23</v>
      </c>
      <c r="Q430" t="s">
        <v>34</v>
      </c>
      <c r="R430">
        <v>1</v>
      </c>
      <c r="S430" t="s">
        <v>175</v>
      </c>
      <c r="T430" t="s">
        <v>176</v>
      </c>
      <c r="U430">
        <v>13.66</v>
      </c>
      <c r="V430" s="18">
        <v>45682</v>
      </c>
      <c r="W430" s="18">
        <v>45688</v>
      </c>
      <c r="X430">
        <v>6</v>
      </c>
      <c r="Y430" t="s">
        <v>72</v>
      </c>
    </row>
    <row r="431" spans="1:25" x14ac:dyDescent="0.3">
      <c r="A431" s="18">
        <v>45802</v>
      </c>
      <c r="B431" t="s">
        <v>18</v>
      </c>
      <c r="C431" t="s">
        <v>19</v>
      </c>
      <c r="D431">
        <v>15</v>
      </c>
      <c r="E431">
        <v>15.85</v>
      </c>
      <c r="F431">
        <v>10.3025</v>
      </c>
      <c r="G431" t="s">
        <v>50</v>
      </c>
      <c r="H431" t="s">
        <v>31</v>
      </c>
      <c r="I431">
        <v>0</v>
      </c>
      <c r="J431" t="s">
        <v>66</v>
      </c>
      <c r="K431">
        <v>237.75</v>
      </c>
      <c r="L431">
        <v>237.75</v>
      </c>
      <c r="M431">
        <v>154.53749999999999</v>
      </c>
      <c r="N431">
        <v>83.212500000000006</v>
      </c>
      <c r="O431">
        <v>0</v>
      </c>
      <c r="P431" t="s">
        <v>60</v>
      </c>
      <c r="Q431" t="s">
        <v>40</v>
      </c>
      <c r="R431">
        <v>0</v>
      </c>
      <c r="S431" t="s">
        <v>227</v>
      </c>
      <c r="T431" t="s">
        <v>228</v>
      </c>
      <c r="U431">
        <v>23.49</v>
      </c>
      <c r="V431" s="18">
        <v>45802</v>
      </c>
      <c r="W431" s="18">
        <v>45811</v>
      </c>
      <c r="X431">
        <v>9</v>
      </c>
      <c r="Y431" t="s">
        <v>27</v>
      </c>
    </row>
    <row r="432" spans="1:25" x14ac:dyDescent="0.3">
      <c r="A432" s="18">
        <v>45249</v>
      </c>
      <c r="B432" t="s">
        <v>38</v>
      </c>
      <c r="C432" t="s">
        <v>19</v>
      </c>
      <c r="D432">
        <v>16</v>
      </c>
      <c r="E432">
        <v>525.83000000000004</v>
      </c>
      <c r="F432">
        <v>341.78950000000003</v>
      </c>
      <c r="G432" t="s">
        <v>50</v>
      </c>
      <c r="H432" t="s">
        <v>21</v>
      </c>
      <c r="I432">
        <v>0.05</v>
      </c>
      <c r="J432" t="s">
        <v>46</v>
      </c>
      <c r="K432">
        <v>8413.2800000000007</v>
      </c>
      <c r="L432">
        <v>7992.616</v>
      </c>
      <c r="M432">
        <v>5468.6320000000005</v>
      </c>
      <c r="N432">
        <v>2523.9839999999995</v>
      </c>
      <c r="O432">
        <v>420.66400000000067</v>
      </c>
      <c r="P432" t="s">
        <v>23</v>
      </c>
      <c r="Q432" t="s">
        <v>2930</v>
      </c>
      <c r="R432">
        <v>0</v>
      </c>
      <c r="S432" t="s">
        <v>231</v>
      </c>
      <c r="T432" t="s">
        <v>232</v>
      </c>
      <c r="U432">
        <v>36.47</v>
      </c>
      <c r="V432" s="18">
        <v>45249</v>
      </c>
      <c r="W432" s="18">
        <v>45255</v>
      </c>
      <c r="X432">
        <v>6</v>
      </c>
      <c r="Y432" t="s">
        <v>43</v>
      </c>
    </row>
    <row r="433" spans="1:25" x14ac:dyDescent="0.3">
      <c r="A433" s="18">
        <v>45669</v>
      </c>
      <c r="B433" t="s">
        <v>44</v>
      </c>
      <c r="C433" t="s">
        <v>19</v>
      </c>
      <c r="D433">
        <v>15</v>
      </c>
      <c r="E433">
        <v>411.38</v>
      </c>
      <c r="F433">
        <v>267.39699999999999</v>
      </c>
      <c r="G433" t="s">
        <v>30</v>
      </c>
      <c r="H433" t="s">
        <v>21</v>
      </c>
      <c r="I433">
        <v>0.05</v>
      </c>
      <c r="J433" t="s">
        <v>66</v>
      </c>
      <c r="K433">
        <v>6170.7</v>
      </c>
      <c r="L433">
        <v>5862.165</v>
      </c>
      <c r="M433">
        <v>4010.9549999999999</v>
      </c>
      <c r="N433">
        <v>1851.21</v>
      </c>
      <c r="O433">
        <v>308.53499999999985</v>
      </c>
      <c r="P433" t="s">
        <v>23</v>
      </c>
      <c r="Q433" t="s">
        <v>34</v>
      </c>
      <c r="R433">
        <v>0</v>
      </c>
      <c r="S433" t="s">
        <v>233</v>
      </c>
      <c r="T433" t="s">
        <v>234</v>
      </c>
      <c r="U433">
        <v>48.51</v>
      </c>
      <c r="V433" s="18">
        <v>45669</v>
      </c>
      <c r="W433" s="18">
        <v>45678</v>
      </c>
      <c r="X433">
        <v>9</v>
      </c>
      <c r="Y433" t="s">
        <v>49</v>
      </c>
    </row>
    <row r="434" spans="1:25" x14ac:dyDescent="0.3">
      <c r="A434" s="18">
        <v>45790</v>
      </c>
      <c r="B434" t="s">
        <v>44</v>
      </c>
      <c r="C434" t="s">
        <v>19</v>
      </c>
      <c r="D434">
        <v>7</v>
      </c>
      <c r="E434">
        <v>460.24</v>
      </c>
      <c r="F434">
        <v>299.15600000000001</v>
      </c>
      <c r="G434" t="s">
        <v>30</v>
      </c>
      <c r="H434" t="s">
        <v>31</v>
      </c>
      <c r="I434">
        <v>0.05</v>
      </c>
      <c r="J434" t="s">
        <v>32</v>
      </c>
      <c r="K434">
        <v>3221.6800000000003</v>
      </c>
      <c r="L434">
        <v>3060.596</v>
      </c>
      <c r="M434">
        <v>2094.0920000000001</v>
      </c>
      <c r="N434">
        <v>966.50399999999991</v>
      </c>
      <c r="O434">
        <v>161.08400000000029</v>
      </c>
      <c r="P434" t="s">
        <v>63</v>
      </c>
      <c r="Q434" t="s">
        <v>34</v>
      </c>
      <c r="R434">
        <v>1</v>
      </c>
      <c r="S434" t="s">
        <v>243</v>
      </c>
      <c r="T434" t="s">
        <v>244</v>
      </c>
      <c r="U434">
        <v>11.54</v>
      </c>
      <c r="V434" s="18">
        <v>45790</v>
      </c>
      <c r="W434" s="18">
        <v>45800</v>
      </c>
      <c r="X434">
        <v>10</v>
      </c>
      <c r="Y434" t="s">
        <v>49</v>
      </c>
    </row>
    <row r="435" spans="1:25" x14ac:dyDescent="0.3">
      <c r="A435" s="18">
        <v>45438</v>
      </c>
      <c r="B435" t="s">
        <v>69</v>
      </c>
      <c r="C435" t="s">
        <v>19</v>
      </c>
      <c r="D435">
        <v>20</v>
      </c>
      <c r="E435">
        <v>491.68</v>
      </c>
      <c r="F435">
        <v>319.59200000000004</v>
      </c>
      <c r="G435" t="s">
        <v>55</v>
      </c>
      <c r="H435" t="s">
        <v>21</v>
      </c>
      <c r="I435">
        <v>0.15</v>
      </c>
      <c r="J435" t="s">
        <v>32</v>
      </c>
      <c r="K435">
        <v>9833.6</v>
      </c>
      <c r="L435">
        <v>8358.56</v>
      </c>
      <c r="M435">
        <v>6391.8400000000011</v>
      </c>
      <c r="N435">
        <v>1966.7199999999984</v>
      </c>
      <c r="O435">
        <v>1475.0400000000009</v>
      </c>
      <c r="P435" t="s">
        <v>23</v>
      </c>
      <c r="Q435" t="s">
        <v>34</v>
      </c>
      <c r="R435">
        <v>1</v>
      </c>
      <c r="S435" t="s">
        <v>251</v>
      </c>
      <c r="T435" t="s">
        <v>252</v>
      </c>
      <c r="U435">
        <v>43.46</v>
      </c>
      <c r="V435" s="18">
        <v>45438</v>
      </c>
      <c r="W435" s="18">
        <v>45441</v>
      </c>
      <c r="X435">
        <v>3</v>
      </c>
      <c r="Y435" t="s">
        <v>72</v>
      </c>
    </row>
    <row r="436" spans="1:25" x14ac:dyDescent="0.3">
      <c r="A436" s="18">
        <v>45372</v>
      </c>
      <c r="B436" t="s">
        <v>38</v>
      </c>
      <c r="C436" t="s">
        <v>19</v>
      </c>
      <c r="D436">
        <v>11</v>
      </c>
      <c r="E436">
        <v>401.76</v>
      </c>
      <c r="F436">
        <v>261.14400000000001</v>
      </c>
      <c r="G436" t="s">
        <v>55</v>
      </c>
      <c r="H436" t="s">
        <v>31</v>
      </c>
      <c r="I436">
        <v>0.15</v>
      </c>
      <c r="J436" t="s">
        <v>46</v>
      </c>
      <c r="K436">
        <v>4419.3599999999997</v>
      </c>
      <c r="L436">
        <v>3756.4559999999997</v>
      </c>
      <c r="M436">
        <v>2872.5839999999998</v>
      </c>
      <c r="N436">
        <v>883.87199999999984</v>
      </c>
      <c r="O436">
        <v>662.904</v>
      </c>
      <c r="P436" t="s">
        <v>33</v>
      </c>
      <c r="Q436" t="s">
        <v>34</v>
      </c>
      <c r="R436">
        <v>0</v>
      </c>
      <c r="S436" t="s">
        <v>255</v>
      </c>
      <c r="T436" t="s">
        <v>256</v>
      </c>
      <c r="U436">
        <v>48.03</v>
      </c>
      <c r="V436" s="18">
        <v>45372</v>
      </c>
      <c r="W436" s="18">
        <v>45381</v>
      </c>
      <c r="X436">
        <v>9</v>
      </c>
      <c r="Y436" t="s">
        <v>43</v>
      </c>
    </row>
    <row r="437" spans="1:25" x14ac:dyDescent="0.3">
      <c r="A437" s="18">
        <v>45762</v>
      </c>
      <c r="B437" t="s">
        <v>44</v>
      </c>
      <c r="C437" t="s">
        <v>19</v>
      </c>
      <c r="D437">
        <v>18</v>
      </c>
      <c r="E437">
        <v>209.5</v>
      </c>
      <c r="F437">
        <v>136.17500000000001</v>
      </c>
      <c r="G437" t="s">
        <v>55</v>
      </c>
      <c r="H437" t="s">
        <v>21</v>
      </c>
      <c r="I437">
        <v>0</v>
      </c>
      <c r="J437" t="s">
        <v>51</v>
      </c>
      <c r="K437">
        <v>3771</v>
      </c>
      <c r="L437">
        <v>3771</v>
      </c>
      <c r="M437">
        <v>2451.15</v>
      </c>
      <c r="N437">
        <v>1319.85</v>
      </c>
      <c r="O437">
        <v>0</v>
      </c>
      <c r="P437" t="s">
        <v>57</v>
      </c>
      <c r="Q437" t="s">
        <v>24</v>
      </c>
      <c r="R437">
        <v>0</v>
      </c>
      <c r="S437" t="s">
        <v>285</v>
      </c>
      <c r="T437" t="s">
        <v>286</v>
      </c>
      <c r="U437">
        <v>38.229999999999997</v>
      </c>
      <c r="V437" s="18">
        <v>45762</v>
      </c>
      <c r="W437" s="18">
        <v>45770</v>
      </c>
      <c r="X437">
        <v>8</v>
      </c>
      <c r="Y437" t="s">
        <v>49</v>
      </c>
    </row>
    <row r="438" spans="1:25" x14ac:dyDescent="0.3">
      <c r="A438" s="18">
        <v>45144</v>
      </c>
      <c r="B438" t="s">
        <v>44</v>
      </c>
      <c r="C438" t="s">
        <v>19</v>
      </c>
      <c r="D438">
        <v>10</v>
      </c>
      <c r="E438">
        <v>508.57</v>
      </c>
      <c r="F438">
        <v>330.57049999999998</v>
      </c>
      <c r="G438" t="s">
        <v>55</v>
      </c>
      <c r="H438" t="s">
        <v>31</v>
      </c>
      <c r="I438">
        <v>0.05</v>
      </c>
      <c r="J438" t="s">
        <v>66</v>
      </c>
      <c r="K438">
        <v>5085.7</v>
      </c>
      <c r="L438">
        <v>4831.415</v>
      </c>
      <c r="M438">
        <v>3305.7049999999999</v>
      </c>
      <c r="N438">
        <v>1525.71</v>
      </c>
      <c r="O438">
        <v>254.28499999999985</v>
      </c>
      <c r="P438" t="s">
        <v>23</v>
      </c>
      <c r="Q438" t="s">
        <v>34</v>
      </c>
      <c r="R438">
        <v>0</v>
      </c>
      <c r="S438" t="s">
        <v>293</v>
      </c>
      <c r="T438" t="s">
        <v>294</v>
      </c>
      <c r="U438">
        <v>9.35</v>
      </c>
      <c r="V438" s="18">
        <v>45144</v>
      </c>
      <c r="W438" s="18">
        <v>45149</v>
      </c>
      <c r="X438">
        <v>5</v>
      </c>
      <c r="Y438" t="s">
        <v>49</v>
      </c>
    </row>
    <row r="439" spans="1:25" x14ac:dyDescent="0.3">
      <c r="A439" s="18">
        <v>45315</v>
      </c>
      <c r="B439" t="s">
        <v>44</v>
      </c>
      <c r="C439" t="s">
        <v>19</v>
      </c>
      <c r="D439">
        <v>11</v>
      </c>
      <c r="E439">
        <v>259.61</v>
      </c>
      <c r="F439">
        <v>168.74650000000003</v>
      </c>
      <c r="G439" t="s">
        <v>50</v>
      </c>
      <c r="H439" t="s">
        <v>21</v>
      </c>
      <c r="I439">
        <v>0.1</v>
      </c>
      <c r="J439" t="s">
        <v>51</v>
      </c>
      <c r="K439">
        <v>2855.71</v>
      </c>
      <c r="L439">
        <v>2570.1390000000001</v>
      </c>
      <c r="M439">
        <v>1856.2115000000003</v>
      </c>
      <c r="N439">
        <v>713.92749999999978</v>
      </c>
      <c r="O439">
        <v>285.57099999999991</v>
      </c>
      <c r="P439" t="s">
        <v>63</v>
      </c>
      <c r="Q439" t="s">
        <v>24</v>
      </c>
      <c r="R439">
        <v>0</v>
      </c>
      <c r="S439" t="s">
        <v>295</v>
      </c>
      <c r="T439" t="s">
        <v>296</v>
      </c>
      <c r="U439">
        <v>13.73</v>
      </c>
      <c r="V439" s="18">
        <v>45315</v>
      </c>
      <c r="W439" s="18">
        <v>45322</v>
      </c>
      <c r="X439">
        <v>7</v>
      </c>
      <c r="Y439" t="s">
        <v>49</v>
      </c>
    </row>
    <row r="440" spans="1:25" x14ac:dyDescent="0.3">
      <c r="A440" s="18">
        <v>45790</v>
      </c>
      <c r="B440" t="s">
        <v>38</v>
      </c>
      <c r="C440" t="s">
        <v>19</v>
      </c>
      <c r="D440">
        <v>16</v>
      </c>
      <c r="E440">
        <v>384.32</v>
      </c>
      <c r="F440">
        <v>249.80799999999999</v>
      </c>
      <c r="G440" t="s">
        <v>30</v>
      </c>
      <c r="H440" t="s">
        <v>31</v>
      </c>
      <c r="I440">
        <v>0.05</v>
      </c>
      <c r="J440" t="s">
        <v>46</v>
      </c>
      <c r="K440">
        <v>6149.12</v>
      </c>
      <c r="L440">
        <v>5841.6639999999998</v>
      </c>
      <c r="M440">
        <v>3996.9279999999999</v>
      </c>
      <c r="N440">
        <v>1844.7359999999999</v>
      </c>
      <c r="O440">
        <v>307.45600000000013</v>
      </c>
      <c r="P440" t="s">
        <v>63</v>
      </c>
      <c r="Q440" t="s">
        <v>24</v>
      </c>
      <c r="R440">
        <v>0</v>
      </c>
      <c r="S440" t="s">
        <v>305</v>
      </c>
      <c r="T440" t="s">
        <v>306</v>
      </c>
      <c r="U440">
        <v>21.5</v>
      </c>
      <c r="V440" s="18">
        <v>45790</v>
      </c>
      <c r="W440" s="18">
        <v>45792</v>
      </c>
      <c r="X440">
        <v>2</v>
      </c>
      <c r="Y440" t="s">
        <v>43</v>
      </c>
    </row>
    <row r="441" spans="1:25" x14ac:dyDescent="0.3">
      <c r="A441" s="18">
        <v>45186</v>
      </c>
      <c r="B441" t="s">
        <v>69</v>
      </c>
      <c r="C441" t="s">
        <v>19</v>
      </c>
      <c r="D441">
        <v>12</v>
      </c>
      <c r="E441">
        <v>469.44</v>
      </c>
      <c r="F441">
        <v>305.13600000000002</v>
      </c>
      <c r="G441" t="s">
        <v>20</v>
      </c>
      <c r="H441" t="s">
        <v>21</v>
      </c>
      <c r="I441">
        <v>0</v>
      </c>
      <c r="J441" t="s">
        <v>66</v>
      </c>
      <c r="K441">
        <v>5633.28</v>
      </c>
      <c r="L441">
        <v>5633.28</v>
      </c>
      <c r="M441">
        <v>3661.6320000000005</v>
      </c>
      <c r="N441">
        <v>1971.6479999999992</v>
      </c>
      <c r="O441">
        <v>0</v>
      </c>
      <c r="P441" t="s">
        <v>23</v>
      </c>
      <c r="Q441" t="s">
        <v>24</v>
      </c>
      <c r="R441">
        <v>0</v>
      </c>
      <c r="S441" t="s">
        <v>319</v>
      </c>
      <c r="T441" t="s">
        <v>320</v>
      </c>
      <c r="U441">
        <v>33.299999999999997</v>
      </c>
      <c r="V441" s="18">
        <v>45186</v>
      </c>
      <c r="W441" s="18">
        <v>45195</v>
      </c>
      <c r="X441">
        <v>9</v>
      </c>
      <c r="Y441" t="s">
        <v>72</v>
      </c>
    </row>
    <row r="442" spans="1:25" x14ac:dyDescent="0.3">
      <c r="A442" s="18">
        <v>45373</v>
      </c>
      <c r="B442" t="s">
        <v>69</v>
      </c>
      <c r="C442" t="s">
        <v>19</v>
      </c>
      <c r="D442">
        <v>13</v>
      </c>
      <c r="E442">
        <v>290.93</v>
      </c>
      <c r="F442">
        <v>189.1045</v>
      </c>
      <c r="G442" t="s">
        <v>50</v>
      </c>
      <c r="H442" t="s">
        <v>31</v>
      </c>
      <c r="I442">
        <v>0.05</v>
      </c>
      <c r="J442" t="s">
        <v>56</v>
      </c>
      <c r="K442">
        <v>3782.09</v>
      </c>
      <c r="L442">
        <v>3592.9854999999998</v>
      </c>
      <c r="M442">
        <v>2458.3584999999998</v>
      </c>
      <c r="N442">
        <v>1134.627</v>
      </c>
      <c r="O442">
        <v>189.10450000000037</v>
      </c>
      <c r="P442" t="s">
        <v>57</v>
      </c>
      <c r="Q442" t="s">
        <v>24</v>
      </c>
      <c r="R442">
        <v>0</v>
      </c>
      <c r="S442" t="s">
        <v>327</v>
      </c>
      <c r="T442" t="s">
        <v>328</v>
      </c>
      <c r="U442">
        <v>26.09</v>
      </c>
      <c r="V442" s="18">
        <v>45373</v>
      </c>
      <c r="W442" s="18">
        <v>45382</v>
      </c>
      <c r="X442">
        <v>9</v>
      </c>
      <c r="Y442" t="s">
        <v>72</v>
      </c>
    </row>
    <row r="443" spans="1:25" x14ac:dyDescent="0.3">
      <c r="A443" s="18">
        <v>45426</v>
      </c>
      <c r="B443" t="s">
        <v>44</v>
      </c>
      <c r="C443" t="s">
        <v>19</v>
      </c>
      <c r="D443">
        <v>11</v>
      </c>
      <c r="E443">
        <v>229.49</v>
      </c>
      <c r="F443">
        <v>149.16850000000002</v>
      </c>
      <c r="G443" t="s">
        <v>50</v>
      </c>
      <c r="H443" t="s">
        <v>31</v>
      </c>
      <c r="I443">
        <v>0.1</v>
      </c>
      <c r="J443" t="s">
        <v>66</v>
      </c>
      <c r="K443">
        <v>2524.3900000000003</v>
      </c>
      <c r="L443">
        <v>2271.9510000000005</v>
      </c>
      <c r="M443">
        <v>1640.8535000000002</v>
      </c>
      <c r="N443">
        <v>631.09750000000031</v>
      </c>
      <c r="O443">
        <v>252.43899999999985</v>
      </c>
      <c r="P443" t="s">
        <v>63</v>
      </c>
      <c r="Q443" t="s">
        <v>2930</v>
      </c>
      <c r="R443">
        <v>0</v>
      </c>
      <c r="S443" t="s">
        <v>329</v>
      </c>
      <c r="T443" t="s">
        <v>330</v>
      </c>
      <c r="U443">
        <v>35.39</v>
      </c>
      <c r="V443" s="18">
        <v>45426</v>
      </c>
      <c r="W443" s="18">
        <v>45429</v>
      </c>
      <c r="X443">
        <v>3</v>
      </c>
      <c r="Y443" t="s">
        <v>49</v>
      </c>
    </row>
    <row r="444" spans="1:25" x14ac:dyDescent="0.3">
      <c r="A444" s="18">
        <v>45003</v>
      </c>
      <c r="B444" t="s">
        <v>69</v>
      </c>
      <c r="C444" t="s">
        <v>19</v>
      </c>
      <c r="D444">
        <v>19</v>
      </c>
      <c r="E444">
        <v>484.25</v>
      </c>
      <c r="F444">
        <v>314.76249999999999</v>
      </c>
      <c r="G444" t="s">
        <v>50</v>
      </c>
      <c r="H444" t="s">
        <v>21</v>
      </c>
      <c r="I444">
        <v>0.15</v>
      </c>
      <c r="J444" t="s">
        <v>66</v>
      </c>
      <c r="K444">
        <v>9200.75</v>
      </c>
      <c r="L444">
        <v>7820.6374999999998</v>
      </c>
      <c r="M444">
        <v>5980.4875000000002</v>
      </c>
      <c r="N444">
        <v>1840.1499999999996</v>
      </c>
      <c r="O444">
        <v>1380.1125000000002</v>
      </c>
      <c r="P444" t="s">
        <v>60</v>
      </c>
      <c r="Q444" t="s">
        <v>24</v>
      </c>
      <c r="R444">
        <v>1</v>
      </c>
      <c r="S444" t="s">
        <v>345</v>
      </c>
      <c r="T444" t="s">
        <v>346</v>
      </c>
      <c r="U444">
        <v>29.51</v>
      </c>
      <c r="V444" s="18">
        <v>45003</v>
      </c>
      <c r="W444" s="18">
        <v>45005</v>
      </c>
      <c r="X444">
        <v>2</v>
      </c>
      <c r="Y444" t="s">
        <v>72</v>
      </c>
    </row>
    <row r="445" spans="1:25" x14ac:dyDescent="0.3">
      <c r="A445" s="18">
        <v>44931</v>
      </c>
      <c r="B445" t="s">
        <v>38</v>
      </c>
      <c r="C445" t="s">
        <v>19</v>
      </c>
      <c r="D445">
        <v>19</v>
      </c>
      <c r="E445">
        <v>463.51</v>
      </c>
      <c r="F445">
        <v>301.28149999999999</v>
      </c>
      <c r="G445" t="s">
        <v>20</v>
      </c>
      <c r="H445" t="s">
        <v>31</v>
      </c>
      <c r="I445">
        <v>0</v>
      </c>
      <c r="J445" t="s">
        <v>66</v>
      </c>
      <c r="K445">
        <v>8806.69</v>
      </c>
      <c r="L445">
        <v>8806.69</v>
      </c>
      <c r="M445">
        <v>5724.3485000000001</v>
      </c>
      <c r="N445">
        <v>3082.3415000000005</v>
      </c>
      <c r="O445">
        <v>0</v>
      </c>
      <c r="P445" t="s">
        <v>63</v>
      </c>
      <c r="Q445" t="s">
        <v>24</v>
      </c>
      <c r="R445">
        <v>0</v>
      </c>
      <c r="S445" t="s">
        <v>386</v>
      </c>
      <c r="T445" t="s">
        <v>387</v>
      </c>
      <c r="U445">
        <v>49.38</v>
      </c>
      <c r="V445" s="18">
        <v>44931</v>
      </c>
      <c r="W445" s="18">
        <v>44934</v>
      </c>
      <c r="X445">
        <v>3</v>
      </c>
      <c r="Y445" t="s">
        <v>43</v>
      </c>
    </row>
    <row r="446" spans="1:25" x14ac:dyDescent="0.3">
      <c r="A446" s="18">
        <v>45071</v>
      </c>
      <c r="B446" t="s">
        <v>69</v>
      </c>
      <c r="C446" t="s">
        <v>19</v>
      </c>
      <c r="D446">
        <v>20</v>
      </c>
      <c r="E446">
        <v>343.25</v>
      </c>
      <c r="F446">
        <v>223.11250000000001</v>
      </c>
      <c r="G446" t="s">
        <v>50</v>
      </c>
      <c r="H446" t="s">
        <v>21</v>
      </c>
      <c r="I446">
        <v>0.05</v>
      </c>
      <c r="J446" t="s">
        <v>32</v>
      </c>
      <c r="K446">
        <v>6865</v>
      </c>
      <c r="L446">
        <v>6521.75</v>
      </c>
      <c r="M446">
        <v>4462.25</v>
      </c>
      <c r="N446">
        <v>2059.5</v>
      </c>
      <c r="O446">
        <v>343.25</v>
      </c>
      <c r="P446" t="s">
        <v>60</v>
      </c>
      <c r="Q446" t="s">
        <v>24</v>
      </c>
      <c r="R446">
        <v>0</v>
      </c>
      <c r="S446" t="s">
        <v>390</v>
      </c>
      <c r="T446" t="s">
        <v>391</v>
      </c>
      <c r="U446">
        <v>28.77</v>
      </c>
      <c r="V446" s="18">
        <v>45071</v>
      </c>
      <c r="W446" s="18">
        <v>45079</v>
      </c>
      <c r="X446">
        <v>8</v>
      </c>
      <c r="Y446" t="s">
        <v>72</v>
      </c>
    </row>
    <row r="447" spans="1:25" x14ac:dyDescent="0.3">
      <c r="A447" s="18">
        <v>45484</v>
      </c>
      <c r="B447" t="s">
        <v>18</v>
      </c>
      <c r="C447" t="s">
        <v>19</v>
      </c>
      <c r="D447">
        <v>6</v>
      </c>
      <c r="E447">
        <v>555.03</v>
      </c>
      <c r="F447">
        <v>360.76949999999999</v>
      </c>
      <c r="G447" t="s">
        <v>50</v>
      </c>
      <c r="H447" t="s">
        <v>31</v>
      </c>
      <c r="I447">
        <v>0.1</v>
      </c>
      <c r="J447" t="s">
        <v>46</v>
      </c>
      <c r="K447">
        <v>3330.18</v>
      </c>
      <c r="L447">
        <v>2997.1619999999998</v>
      </c>
      <c r="M447">
        <v>2164.6170000000002</v>
      </c>
      <c r="N447">
        <v>832.54499999999962</v>
      </c>
      <c r="O447">
        <v>333.01800000000003</v>
      </c>
      <c r="P447" t="s">
        <v>57</v>
      </c>
      <c r="Q447" t="s">
        <v>2930</v>
      </c>
      <c r="R447">
        <v>1</v>
      </c>
      <c r="S447" t="s">
        <v>410</v>
      </c>
      <c r="T447" t="s">
        <v>411</v>
      </c>
      <c r="U447">
        <v>23.69</v>
      </c>
      <c r="V447" s="18">
        <v>45484</v>
      </c>
      <c r="W447" s="18">
        <v>45493</v>
      </c>
      <c r="X447">
        <v>9</v>
      </c>
      <c r="Y447" t="s">
        <v>27</v>
      </c>
    </row>
    <row r="448" spans="1:25" x14ac:dyDescent="0.3">
      <c r="A448" s="18">
        <v>45838</v>
      </c>
      <c r="B448" t="s">
        <v>38</v>
      </c>
      <c r="C448" t="s">
        <v>19</v>
      </c>
      <c r="D448">
        <v>16</v>
      </c>
      <c r="E448">
        <v>76.17</v>
      </c>
      <c r="F448">
        <v>49.5105</v>
      </c>
      <c r="G448" t="s">
        <v>55</v>
      </c>
      <c r="H448" t="s">
        <v>21</v>
      </c>
      <c r="I448">
        <v>0.1</v>
      </c>
      <c r="J448" t="s">
        <v>32</v>
      </c>
      <c r="K448">
        <v>1218.72</v>
      </c>
      <c r="L448">
        <v>1096.848</v>
      </c>
      <c r="M448">
        <v>792.16800000000001</v>
      </c>
      <c r="N448">
        <v>304.67999999999995</v>
      </c>
      <c r="O448">
        <v>121.87200000000007</v>
      </c>
      <c r="P448" t="s">
        <v>63</v>
      </c>
      <c r="Q448" t="s">
        <v>40</v>
      </c>
      <c r="R448">
        <v>0</v>
      </c>
      <c r="S448" t="s">
        <v>414</v>
      </c>
      <c r="T448" t="s">
        <v>415</v>
      </c>
      <c r="U448">
        <v>41.88</v>
      </c>
      <c r="V448" s="18">
        <v>45838</v>
      </c>
      <c r="W448" s="18">
        <v>45847</v>
      </c>
      <c r="X448">
        <v>9</v>
      </c>
      <c r="Y448" t="s">
        <v>43</v>
      </c>
    </row>
    <row r="449" spans="1:25" x14ac:dyDescent="0.3">
      <c r="A449" s="18">
        <v>45474</v>
      </c>
      <c r="B449" t="s">
        <v>69</v>
      </c>
      <c r="C449" t="s">
        <v>19</v>
      </c>
      <c r="D449">
        <v>16</v>
      </c>
      <c r="E449">
        <v>72.92</v>
      </c>
      <c r="F449">
        <v>47.398000000000003</v>
      </c>
      <c r="G449" t="s">
        <v>50</v>
      </c>
      <c r="H449" t="s">
        <v>21</v>
      </c>
      <c r="I449">
        <v>0.05</v>
      </c>
      <c r="J449" t="s">
        <v>46</v>
      </c>
      <c r="K449">
        <v>1166.72</v>
      </c>
      <c r="L449">
        <v>1108.384</v>
      </c>
      <c r="M449">
        <v>758.36800000000005</v>
      </c>
      <c r="N449">
        <v>350.01599999999996</v>
      </c>
      <c r="O449">
        <v>58.336000000000013</v>
      </c>
      <c r="P449" t="s">
        <v>63</v>
      </c>
      <c r="Q449" t="s">
        <v>24</v>
      </c>
      <c r="R449">
        <v>0</v>
      </c>
      <c r="S449" t="s">
        <v>420</v>
      </c>
      <c r="T449" t="s">
        <v>421</v>
      </c>
      <c r="U449">
        <v>5.7</v>
      </c>
      <c r="V449" s="18">
        <v>45474</v>
      </c>
      <c r="W449" s="18">
        <v>45479</v>
      </c>
      <c r="X449">
        <v>5</v>
      </c>
      <c r="Y449" t="s">
        <v>72</v>
      </c>
    </row>
    <row r="450" spans="1:25" x14ac:dyDescent="0.3">
      <c r="A450" s="18">
        <v>45397</v>
      </c>
      <c r="B450" t="s">
        <v>69</v>
      </c>
      <c r="C450" t="s">
        <v>19</v>
      </c>
      <c r="D450">
        <v>2</v>
      </c>
      <c r="E450">
        <v>143.43</v>
      </c>
      <c r="F450">
        <v>93.229500000000002</v>
      </c>
      <c r="G450" t="s">
        <v>55</v>
      </c>
      <c r="H450" t="s">
        <v>21</v>
      </c>
      <c r="I450">
        <v>0</v>
      </c>
      <c r="J450" t="s">
        <v>66</v>
      </c>
      <c r="K450">
        <v>286.86</v>
      </c>
      <c r="L450">
        <v>286.86</v>
      </c>
      <c r="M450">
        <v>186.459</v>
      </c>
      <c r="N450">
        <v>100.40100000000001</v>
      </c>
      <c r="O450">
        <v>0</v>
      </c>
      <c r="P450" t="s">
        <v>57</v>
      </c>
      <c r="Q450" t="s">
        <v>2930</v>
      </c>
      <c r="R450">
        <v>0</v>
      </c>
      <c r="S450" t="s">
        <v>432</v>
      </c>
      <c r="T450" t="s">
        <v>433</v>
      </c>
      <c r="U450">
        <v>36.94</v>
      </c>
      <c r="V450" s="18">
        <v>45397</v>
      </c>
      <c r="W450" s="18">
        <v>45404</v>
      </c>
      <c r="X450">
        <v>7</v>
      </c>
      <c r="Y450" t="s">
        <v>72</v>
      </c>
    </row>
    <row r="451" spans="1:25" x14ac:dyDescent="0.3">
      <c r="A451" s="18">
        <v>45749</v>
      </c>
      <c r="B451" t="s">
        <v>69</v>
      </c>
      <c r="C451" t="s">
        <v>19</v>
      </c>
      <c r="D451">
        <v>2</v>
      </c>
      <c r="E451">
        <v>580.19000000000005</v>
      </c>
      <c r="F451">
        <v>377.12350000000004</v>
      </c>
      <c r="G451" t="s">
        <v>20</v>
      </c>
      <c r="H451" t="s">
        <v>21</v>
      </c>
      <c r="I451">
        <v>0.05</v>
      </c>
      <c r="J451" t="s">
        <v>56</v>
      </c>
      <c r="K451">
        <v>1160.3800000000001</v>
      </c>
      <c r="L451">
        <v>1102.3610000000001</v>
      </c>
      <c r="M451">
        <v>754.24700000000007</v>
      </c>
      <c r="N451">
        <v>348.11400000000003</v>
      </c>
      <c r="O451">
        <v>58.019000000000005</v>
      </c>
      <c r="P451" t="s">
        <v>60</v>
      </c>
      <c r="Q451" t="s">
        <v>40</v>
      </c>
      <c r="R451">
        <v>0</v>
      </c>
      <c r="S451" t="s">
        <v>464</v>
      </c>
      <c r="T451" t="s">
        <v>465</v>
      </c>
      <c r="U451">
        <v>7.33</v>
      </c>
      <c r="V451" s="18">
        <v>45749</v>
      </c>
      <c r="W451" s="18">
        <v>45755</v>
      </c>
      <c r="X451">
        <v>6</v>
      </c>
      <c r="Y451" t="s">
        <v>72</v>
      </c>
    </row>
    <row r="452" spans="1:25" x14ac:dyDescent="0.3">
      <c r="A452" s="18">
        <v>45031</v>
      </c>
      <c r="B452" t="s">
        <v>69</v>
      </c>
      <c r="C452" t="s">
        <v>19</v>
      </c>
      <c r="D452">
        <v>16</v>
      </c>
      <c r="E452">
        <v>489.94</v>
      </c>
      <c r="F452">
        <v>318.46100000000001</v>
      </c>
      <c r="G452" t="s">
        <v>50</v>
      </c>
      <c r="H452" t="s">
        <v>31</v>
      </c>
      <c r="I452">
        <v>0.1</v>
      </c>
      <c r="J452" t="s">
        <v>46</v>
      </c>
      <c r="K452">
        <v>7839.04</v>
      </c>
      <c r="L452">
        <v>7055.1360000000004</v>
      </c>
      <c r="M452">
        <v>5095.3760000000002</v>
      </c>
      <c r="N452">
        <v>1959.7600000000002</v>
      </c>
      <c r="O452">
        <v>783.90399999999954</v>
      </c>
      <c r="P452" t="s">
        <v>63</v>
      </c>
      <c r="Q452" t="s">
        <v>34</v>
      </c>
      <c r="R452">
        <v>0</v>
      </c>
      <c r="S452" t="s">
        <v>470</v>
      </c>
      <c r="T452" t="s">
        <v>170</v>
      </c>
      <c r="U452">
        <v>9.69</v>
      </c>
      <c r="V452" s="18">
        <v>45031</v>
      </c>
      <c r="W452" s="18">
        <v>45041</v>
      </c>
      <c r="X452">
        <v>10</v>
      </c>
      <c r="Y452" t="s">
        <v>72</v>
      </c>
    </row>
    <row r="453" spans="1:25" x14ac:dyDescent="0.3">
      <c r="A453" s="18">
        <v>45736</v>
      </c>
      <c r="B453" t="s">
        <v>69</v>
      </c>
      <c r="C453" t="s">
        <v>19</v>
      </c>
      <c r="D453">
        <v>18</v>
      </c>
      <c r="E453">
        <v>493.06</v>
      </c>
      <c r="F453">
        <v>320.48900000000003</v>
      </c>
      <c r="G453" t="s">
        <v>55</v>
      </c>
      <c r="H453" t="s">
        <v>21</v>
      </c>
      <c r="I453">
        <v>0.05</v>
      </c>
      <c r="J453" t="s">
        <v>56</v>
      </c>
      <c r="K453">
        <v>8875.08</v>
      </c>
      <c r="L453">
        <v>8431.3259999999991</v>
      </c>
      <c r="M453">
        <v>5768.8020000000006</v>
      </c>
      <c r="N453">
        <v>2662.5239999999985</v>
      </c>
      <c r="O453">
        <v>443.75400000000081</v>
      </c>
      <c r="P453" t="s">
        <v>63</v>
      </c>
      <c r="Q453" t="s">
        <v>40</v>
      </c>
      <c r="R453">
        <v>1</v>
      </c>
      <c r="S453" t="s">
        <v>495</v>
      </c>
      <c r="T453" t="s">
        <v>496</v>
      </c>
      <c r="U453">
        <v>46.87</v>
      </c>
      <c r="V453" s="18">
        <v>45736</v>
      </c>
      <c r="W453" s="18">
        <v>45744</v>
      </c>
      <c r="X453">
        <v>8</v>
      </c>
      <c r="Y453" t="s">
        <v>72</v>
      </c>
    </row>
    <row r="454" spans="1:25" x14ac:dyDescent="0.3">
      <c r="A454" s="18">
        <v>45059</v>
      </c>
      <c r="B454" t="s">
        <v>18</v>
      </c>
      <c r="C454" t="s">
        <v>19</v>
      </c>
      <c r="D454">
        <v>7</v>
      </c>
      <c r="E454">
        <v>82.77</v>
      </c>
      <c r="F454">
        <v>53.8005</v>
      </c>
      <c r="G454" t="s">
        <v>55</v>
      </c>
      <c r="H454" t="s">
        <v>21</v>
      </c>
      <c r="I454">
        <v>0.15</v>
      </c>
      <c r="J454" t="s">
        <v>46</v>
      </c>
      <c r="K454">
        <v>579.39</v>
      </c>
      <c r="L454">
        <v>492.48149999999998</v>
      </c>
      <c r="M454">
        <v>376.6035</v>
      </c>
      <c r="N454">
        <v>115.87799999999999</v>
      </c>
      <c r="O454">
        <v>86.908500000000004</v>
      </c>
      <c r="P454" t="s">
        <v>60</v>
      </c>
      <c r="Q454" t="s">
        <v>34</v>
      </c>
      <c r="R454">
        <v>1</v>
      </c>
      <c r="S454" t="s">
        <v>503</v>
      </c>
      <c r="T454" t="s">
        <v>504</v>
      </c>
      <c r="U454">
        <v>15.66</v>
      </c>
      <c r="V454" s="18">
        <v>45059</v>
      </c>
      <c r="W454" s="18">
        <v>45063</v>
      </c>
      <c r="X454">
        <v>4</v>
      </c>
      <c r="Y454" t="s">
        <v>27</v>
      </c>
    </row>
    <row r="455" spans="1:25" x14ac:dyDescent="0.3">
      <c r="A455" s="18">
        <v>45382</v>
      </c>
      <c r="B455" t="s">
        <v>69</v>
      </c>
      <c r="C455" t="s">
        <v>19</v>
      </c>
      <c r="D455">
        <v>7</v>
      </c>
      <c r="E455">
        <v>120.6</v>
      </c>
      <c r="F455">
        <v>78.39</v>
      </c>
      <c r="G455" t="s">
        <v>20</v>
      </c>
      <c r="H455" t="s">
        <v>21</v>
      </c>
      <c r="I455">
        <v>0</v>
      </c>
      <c r="J455" t="s">
        <v>56</v>
      </c>
      <c r="K455">
        <v>844.19999999999993</v>
      </c>
      <c r="L455">
        <v>844.19999999999993</v>
      </c>
      <c r="M455">
        <v>548.73</v>
      </c>
      <c r="N455">
        <v>295.46999999999991</v>
      </c>
      <c r="O455">
        <v>0</v>
      </c>
      <c r="P455" t="s">
        <v>23</v>
      </c>
      <c r="Q455" t="s">
        <v>40</v>
      </c>
      <c r="R455">
        <v>0</v>
      </c>
      <c r="S455" t="s">
        <v>513</v>
      </c>
      <c r="T455" t="s">
        <v>514</v>
      </c>
      <c r="U455">
        <v>43.8</v>
      </c>
      <c r="V455" s="18">
        <v>45382</v>
      </c>
      <c r="W455" s="18">
        <v>45390</v>
      </c>
      <c r="X455">
        <v>8</v>
      </c>
      <c r="Y455" t="s">
        <v>72</v>
      </c>
    </row>
    <row r="456" spans="1:25" x14ac:dyDescent="0.3">
      <c r="A456" s="18">
        <v>45375</v>
      </c>
      <c r="B456" t="s">
        <v>18</v>
      </c>
      <c r="C456" t="s">
        <v>19</v>
      </c>
      <c r="D456">
        <v>6</v>
      </c>
      <c r="E456">
        <v>595.11</v>
      </c>
      <c r="F456">
        <v>386.82150000000001</v>
      </c>
      <c r="G456" t="s">
        <v>50</v>
      </c>
      <c r="H456" t="s">
        <v>21</v>
      </c>
      <c r="I456">
        <v>0</v>
      </c>
      <c r="J456" t="s">
        <v>56</v>
      </c>
      <c r="K456">
        <v>3570.66</v>
      </c>
      <c r="L456">
        <v>3570.66</v>
      </c>
      <c r="M456">
        <v>2320.9290000000001</v>
      </c>
      <c r="N456">
        <v>1249.7309999999998</v>
      </c>
      <c r="O456">
        <v>0</v>
      </c>
      <c r="P456" t="s">
        <v>63</v>
      </c>
      <c r="Q456" t="s">
        <v>34</v>
      </c>
      <c r="R456">
        <v>1</v>
      </c>
      <c r="S456" t="s">
        <v>547</v>
      </c>
      <c r="T456" t="s">
        <v>162</v>
      </c>
      <c r="U456">
        <v>28.92</v>
      </c>
      <c r="V456" s="18">
        <v>45375</v>
      </c>
      <c r="W456" s="18">
        <v>45382</v>
      </c>
      <c r="X456">
        <v>7</v>
      </c>
      <c r="Y456" t="s">
        <v>27</v>
      </c>
    </row>
    <row r="457" spans="1:25" x14ac:dyDescent="0.3">
      <c r="A457" s="18">
        <v>45652</v>
      </c>
      <c r="B457" t="s">
        <v>18</v>
      </c>
      <c r="C457" t="s">
        <v>19</v>
      </c>
      <c r="D457">
        <v>6</v>
      </c>
      <c r="E457">
        <v>516.66</v>
      </c>
      <c r="F457">
        <v>335.82900000000001</v>
      </c>
      <c r="G457" t="s">
        <v>50</v>
      </c>
      <c r="H457" t="s">
        <v>21</v>
      </c>
      <c r="I457">
        <v>0.05</v>
      </c>
      <c r="J457" t="s">
        <v>66</v>
      </c>
      <c r="K457">
        <v>3099.96</v>
      </c>
      <c r="L457">
        <v>2944.962</v>
      </c>
      <c r="M457">
        <v>2014.9740000000002</v>
      </c>
      <c r="N457">
        <v>929.98799999999983</v>
      </c>
      <c r="O457">
        <v>154.99800000000005</v>
      </c>
      <c r="P457" t="s">
        <v>23</v>
      </c>
      <c r="Q457" t="s">
        <v>2930</v>
      </c>
      <c r="R457">
        <v>1</v>
      </c>
      <c r="S457" t="s">
        <v>548</v>
      </c>
      <c r="T457" t="s">
        <v>344</v>
      </c>
      <c r="U457">
        <v>5.15</v>
      </c>
      <c r="V457" s="18">
        <v>45652</v>
      </c>
      <c r="W457" s="18">
        <v>45660</v>
      </c>
      <c r="X457">
        <v>8</v>
      </c>
      <c r="Y457" t="s">
        <v>27</v>
      </c>
    </row>
    <row r="458" spans="1:25" x14ac:dyDescent="0.3">
      <c r="A458" s="18">
        <v>45809</v>
      </c>
      <c r="B458" t="s">
        <v>28</v>
      </c>
      <c r="C458" t="s">
        <v>19</v>
      </c>
      <c r="D458">
        <v>13</v>
      </c>
      <c r="E458">
        <v>306.16000000000003</v>
      </c>
      <c r="F458">
        <v>199.00400000000002</v>
      </c>
      <c r="G458" t="s">
        <v>30</v>
      </c>
      <c r="H458" t="s">
        <v>21</v>
      </c>
      <c r="I458">
        <v>0.15</v>
      </c>
      <c r="J458" t="s">
        <v>46</v>
      </c>
      <c r="K458">
        <v>3980.0800000000004</v>
      </c>
      <c r="L458">
        <v>3383.0680000000002</v>
      </c>
      <c r="M458">
        <v>2587.0520000000001</v>
      </c>
      <c r="N458">
        <v>796.01600000000008</v>
      </c>
      <c r="O458">
        <v>597.01200000000017</v>
      </c>
      <c r="P458" t="s">
        <v>63</v>
      </c>
      <c r="Q458" t="s">
        <v>34</v>
      </c>
      <c r="R458">
        <v>0</v>
      </c>
      <c r="S458" t="s">
        <v>551</v>
      </c>
      <c r="T458" t="s">
        <v>552</v>
      </c>
      <c r="U458">
        <v>25.16</v>
      </c>
      <c r="V458" s="18">
        <v>45809</v>
      </c>
      <c r="W458" s="18">
        <v>45818</v>
      </c>
      <c r="X458">
        <v>9</v>
      </c>
      <c r="Y458" t="s">
        <v>37</v>
      </c>
    </row>
    <row r="459" spans="1:25" x14ac:dyDescent="0.3">
      <c r="A459" s="18">
        <v>45616</v>
      </c>
      <c r="B459" t="s">
        <v>18</v>
      </c>
      <c r="C459" t="s">
        <v>19</v>
      </c>
      <c r="D459">
        <v>6</v>
      </c>
      <c r="E459">
        <v>562.92999999999995</v>
      </c>
      <c r="F459">
        <v>365.90449999999998</v>
      </c>
      <c r="G459" t="s">
        <v>50</v>
      </c>
      <c r="H459" t="s">
        <v>31</v>
      </c>
      <c r="I459">
        <v>0</v>
      </c>
      <c r="J459" t="s">
        <v>32</v>
      </c>
      <c r="K459">
        <v>3377.58</v>
      </c>
      <c r="L459">
        <v>3377.58</v>
      </c>
      <c r="M459">
        <v>2195.4269999999997</v>
      </c>
      <c r="N459">
        <v>1182.1530000000002</v>
      </c>
      <c r="O459">
        <v>0</v>
      </c>
      <c r="P459" t="s">
        <v>57</v>
      </c>
      <c r="Q459" t="s">
        <v>40</v>
      </c>
      <c r="R459">
        <v>0</v>
      </c>
      <c r="S459" t="s">
        <v>561</v>
      </c>
      <c r="T459" t="s">
        <v>562</v>
      </c>
      <c r="U459">
        <v>43.73</v>
      </c>
      <c r="V459" s="18">
        <v>45616</v>
      </c>
      <c r="W459" s="18">
        <v>45623</v>
      </c>
      <c r="X459">
        <v>7</v>
      </c>
      <c r="Y459" t="s">
        <v>27</v>
      </c>
    </row>
    <row r="460" spans="1:25" x14ac:dyDescent="0.3">
      <c r="A460" s="18">
        <v>45087</v>
      </c>
      <c r="B460" t="s">
        <v>28</v>
      </c>
      <c r="C460" t="s">
        <v>19</v>
      </c>
      <c r="D460">
        <v>2</v>
      </c>
      <c r="E460">
        <v>374.59</v>
      </c>
      <c r="F460">
        <v>243.48349999999999</v>
      </c>
      <c r="G460" t="s">
        <v>50</v>
      </c>
      <c r="H460" t="s">
        <v>21</v>
      </c>
      <c r="I460">
        <v>0.15</v>
      </c>
      <c r="J460" t="s">
        <v>51</v>
      </c>
      <c r="K460">
        <v>749.18</v>
      </c>
      <c r="L460">
        <v>636.803</v>
      </c>
      <c r="M460">
        <v>486.96699999999998</v>
      </c>
      <c r="N460">
        <v>149.83600000000001</v>
      </c>
      <c r="O460">
        <v>112.37699999999995</v>
      </c>
      <c r="P460" t="s">
        <v>23</v>
      </c>
      <c r="Q460" t="s">
        <v>34</v>
      </c>
      <c r="R460">
        <v>0</v>
      </c>
      <c r="S460" t="s">
        <v>571</v>
      </c>
      <c r="T460" t="s">
        <v>572</v>
      </c>
      <c r="U460">
        <v>34.64</v>
      </c>
      <c r="V460" s="18">
        <v>45087</v>
      </c>
      <c r="W460" s="18">
        <v>45095</v>
      </c>
      <c r="X460">
        <v>8</v>
      </c>
      <c r="Y460" t="s">
        <v>37</v>
      </c>
    </row>
    <row r="461" spans="1:25" x14ac:dyDescent="0.3">
      <c r="A461" s="18">
        <v>45774</v>
      </c>
      <c r="B461" t="s">
        <v>69</v>
      </c>
      <c r="C461" t="s">
        <v>19</v>
      </c>
      <c r="D461">
        <v>2</v>
      </c>
      <c r="E461">
        <v>559.63</v>
      </c>
      <c r="F461">
        <v>363.7595</v>
      </c>
      <c r="G461" t="s">
        <v>20</v>
      </c>
      <c r="H461" t="s">
        <v>21</v>
      </c>
      <c r="I461">
        <v>0.1</v>
      </c>
      <c r="J461" t="s">
        <v>56</v>
      </c>
      <c r="K461">
        <v>1119.26</v>
      </c>
      <c r="L461">
        <v>1007.3340000000001</v>
      </c>
      <c r="M461">
        <v>727.51900000000001</v>
      </c>
      <c r="N461">
        <v>279.81500000000005</v>
      </c>
      <c r="O461">
        <v>111.92599999999993</v>
      </c>
      <c r="P461" t="s">
        <v>57</v>
      </c>
      <c r="Q461" t="s">
        <v>40</v>
      </c>
      <c r="R461">
        <v>1</v>
      </c>
      <c r="S461" t="s">
        <v>608</v>
      </c>
      <c r="T461" t="s">
        <v>609</v>
      </c>
      <c r="U461">
        <v>42.34</v>
      </c>
      <c r="V461" s="18">
        <v>45774</v>
      </c>
      <c r="W461" s="18">
        <v>45780</v>
      </c>
      <c r="X461">
        <v>6</v>
      </c>
      <c r="Y461" t="s">
        <v>72</v>
      </c>
    </row>
    <row r="462" spans="1:25" x14ac:dyDescent="0.3">
      <c r="A462" s="18">
        <v>45680</v>
      </c>
      <c r="B462" t="s">
        <v>69</v>
      </c>
      <c r="C462" t="s">
        <v>19</v>
      </c>
      <c r="D462">
        <v>6</v>
      </c>
      <c r="E462">
        <v>532.54</v>
      </c>
      <c r="F462">
        <v>346.15100000000001</v>
      </c>
      <c r="G462" t="s">
        <v>30</v>
      </c>
      <c r="H462" t="s">
        <v>21</v>
      </c>
      <c r="I462">
        <v>0</v>
      </c>
      <c r="J462" t="s">
        <v>56</v>
      </c>
      <c r="K462">
        <v>3195.24</v>
      </c>
      <c r="L462">
        <v>3195.24</v>
      </c>
      <c r="M462">
        <v>2076.9059999999999</v>
      </c>
      <c r="N462">
        <v>1118.3339999999998</v>
      </c>
      <c r="O462">
        <v>0</v>
      </c>
      <c r="P462" t="s">
        <v>60</v>
      </c>
      <c r="Q462" t="s">
        <v>2930</v>
      </c>
      <c r="R462">
        <v>1</v>
      </c>
      <c r="S462" t="s">
        <v>621</v>
      </c>
      <c r="T462" t="s">
        <v>622</v>
      </c>
      <c r="U462">
        <v>25.09</v>
      </c>
      <c r="V462" s="18">
        <v>45680</v>
      </c>
      <c r="W462" s="18">
        <v>45690</v>
      </c>
      <c r="X462">
        <v>10</v>
      </c>
      <c r="Y462" t="s">
        <v>72</v>
      </c>
    </row>
    <row r="463" spans="1:25" x14ac:dyDescent="0.3">
      <c r="A463" s="18">
        <v>45177</v>
      </c>
      <c r="B463" t="s">
        <v>69</v>
      </c>
      <c r="C463" t="s">
        <v>19</v>
      </c>
      <c r="D463">
        <v>19</v>
      </c>
      <c r="E463">
        <v>212.83</v>
      </c>
      <c r="F463">
        <v>138.33950000000002</v>
      </c>
      <c r="G463" t="s">
        <v>55</v>
      </c>
      <c r="H463" t="s">
        <v>21</v>
      </c>
      <c r="I463">
        <v>0.15</v>
      </c>
      <c r="J463" t="s">
        <v>51</v>
      </c>
      <c r="K463">
        <v>4043.7700000000004</v>
      </c>
      <c r="L463">
        <v>3437.2045000000003</v>
      </c>
      <c r="M463">
        <v>2628.4505000000004</v>
      </c>
      <c r="N463">
        <v>808.75399999999991</v>
      </c>
      <c r="O463">
        <v>606.56550000000016</v>
      </c>
      <c r="P463" t="s">
        <v>23</v>
      </c>
      <c r="Q463" t="s">
        <v>40</v>
      </c>
      <c r="R463">
        <v>0</v>
      </c>
      <c r="S463" t="s">
        <v>627</v>
      </c>
      <c r="T463" t="s">
        <v>628</v>
      </c>
      <c r="U463">
        <v>42.88</v>
      </c>
      <c r="V463" s="18">
        <v>45177</v>
      </c>
      <c r="W463" s="18">
        <v>45184</v>
      </c>
      <c r="X463">
        <v>7</v>
      </c>
      <c r="Y463" t="s">
        <v>72</v>
      </c>
    </row>
    <row r="464" spans="1:25" x14ac:dyDescent="0.3">
      <c r="A464" s="18">
        <v>45767</v>
      </c>
      <c r="B464" t="s">
        <v>28</v>
      </c>
      <c r="C464" t="s">
        <v>19</v>
      </c>
      <c r="D464">
        <v>5</v>
      </c>
      <c r="E464">
        <v>578.91999999999996</v>
      </c>
      <c r="F464">
        <v>376.298</v>
      </c>
      <c r="G464" t="s">
        <v>30</v>
      </c>
      <c r="H464" t="s">
        <v>21</v>
      </c>
      <c r="I464">
        <v>0</v>
      </c>
      <c r="J464" t="s">
        <v>66</v>
      </c>
      <c r="K464">
        <v>2894.6</v>
      </c>
      <c r="L464">
        <v>2894.6</v>
      </c>
      <c r="M464">
        <v>1881.49</v>
      </c>
      <c r="N464">
        <v>1013.1099999999999</v>
      </c>
      <c r="O464">
        <v>0</v>
      </c>
      <c r="P464" t="s">
        <v>57</v>
      </c>
      <c r="Q464" t="s">
        <v>2930</v>
      </c>
      <c r="R464">
        <v>1</v>
      </c>
      <c r="S464" t="s">
        <v>629</v>
      </c>
      <c r="T464" t="s">
        <v>630</v>
      </c>
      <c r="U464">
        <v>44.09</v>
      </c>
      <c r="V464" s="18">
        <v>45767</v>
      </c>
      <c r="W464" s="18">
        <v>45775</v>
      </c>
      <c r="X464">
        <v>8</v>
      </c>
      <c r="Y464" t="s">
        <v>37</v>
      </c>
    </row>
    <row r="465" spans="1:25" x14ac:dyDescent="0.3">
      <c r="A465" s="18">
        <v>45316</v>
      </c>
      <c r="B465" t="s">
        <v>69</v>
      </c>
      <c r="C465" t="s">
        <v>19</v>
      </c>
      <c r="D465">
        <v>13</v>
      </c>
      <c r="E465">
        <v>453.48</v>
      </c>
      <c r="F465">
        <v>294.762</v>
      </c>
      <c r="G465" t="s">
        <v>30</v>
      </c>
      <c r="H465" t="s">
        <v>21</v>
      </c>
      <c r="I465">
        <v>0.05</v>
      </c>
      <c r="J465" t="s">
        <v>32</v>
      </c>
      <c r="K465">
        <v>5895.24</v>
      </c>
      <c r="L465">
        <v>5600.4779999999992</v>
      </c>
      <c r="M465">
        <v>3831.9059999999999</v>
      </c>
      <c r="N465">
        <v>1768.5719999999992</v>
      </c>
      <c r="O465">
        <v>294.76200000000063</v>
      </c>
      <c r="P465" t="s">
        <v>33</v>
      </c>
      <c r="Q465" t="s">
        <v>34</v>
      </c>
      <c r="R465">
        <v>0</v>
      </c>
      <c r="S465" t="s">
        <v>657</v>
      </c>
      <c r="T465" t="s">
        <v>658</v>
      </c>
      <c r="U465">
        <v>46.28</v>
      </c>
      <c r="V465" s="18">
        <v>45316</v>
      </c>
      <c r="W465" s="18">
        <v>45325</v>
      </c>
      <c r="X465">
        <v>9</v>
      </c>
      <c r="Y465" t="s">
        <v>72</v>
      </c>
    </row>
    <row r="466" spans="1:25" x14ac:dyDescent="0.3">
      <c r="A466" s="18">
        <v>45745</v>
      </c>
      <c r="B466" t="s">
        <v>28</v>
      </c>
      <c r="C466" t="s">
        <v>19</v>
      </c>
      <c r="D466">
        <v>10</v>
      </c>
      <c r="E466">
        <v>277.74</v>
      </c>
      <c r="F466">
        <v>180.53100000000001</v>
      </c>
      <c r="G466" t="s">
        <v>20</v>
      </c>
      <c r="H466" t="s">
        <v>31</v>
      </c>
      <c r="I466">
        <v>0.15</v>
      </c>
      <c r="J466" t="s">
        <v>51</v>
      </c>
      <c r="K466">
        <v>2777.4</v>
      </c>
      <c r="L466">
        <v>2360.79</v>
      </c>
      <c r="M466">
        <v>1805.31</v>
      </c>
      <c r="N466">
        <v>555.48</v>
      </c>
      <c r="O466">
        <v>416.61000000000013</v>
      </c>
      <c r="P466" t="s">
        <v>33</v>
      </c>
      <c r="Q466" t="s">
        <v>34</v>
      </c>
      <c r="R466">
        <v>1</v>
      </c>
      <c r="S466" t="s">
        <v>659</v>
      </c>
      <c r="T466" t="s">
        <v>660</v>
      </c>
      <c r="U466">
        <v>35.020000000000003</v>
      </c>
      <c r="V466" s="18">
        <v>45745</v>
      </c>
      <c r="W466" s="18">
        <v>45749</v>
      </c>
      <c r="X466">
        <v>4</v>
      </c>
      <c r="Y466" t="s">
        <v>37</v>
      </c>
    </row>
    <row r="467" spans="1:25" x14ac:dyDescent="0.3">
      <c r="A467" s="18">
        <v>45028</v>
      </c>
      <c r="B467" t="s">
        <v>38</v>
      </c>
      <c r="C467" t="s">
        <v>19</v>
      </c>
      <c r="D467">
        <v>17</v>
      </c>
      <c r="E467">
        <v>376.4</v>
      </c>
      <c r="F467">
        <v>244.66</v>
      </c>
      <c r="G467" t="s">
        <v>50</v>
      </c>
      <c r="H467" t="s">
        <v>21</v>
      </c>
      <c r="I467">
        <v>0</v>
      </c>
      <c r="J467" t="s">
        <v>32</v>
      </c>
      <c r="K467">
        <v>6398.7999999999993</v>
      </c>
      <c r="L467">
        <v>6398.7999999999993</v>
      </c>
      <c r="M467">
        <v>4159.22</v>
      </c>
      <c r="N467">
        <v>2239.579999999999</v>
      </c>
      <c r="O467">
        <v>0</v>
      </c>
      <c r="P467" t="s">
        <v>60</v>
      </c>
      <c r="Q467" t="s">
        <v>24</v>
      </c>
      <c r="R467">
        <v>0</v>
      </c>
      <c r="S467" t="s">
        <v>675</v>
      </c>
      <c r="T467" t="s">
        <v>676</v>
      </c>
      <c r="U467">
        <v>33.380000000000003</v>
      </c>
      <c r="V467" s="18">
        <v>45028</v>
      </c>
      <c r="W467" s="18">
        <v>45031</v>
      </c>
      <c r="X467">
        <v>3</v>
      </c>
      <c r="Y467" t="s">
        <v>43</v>
      </c>
    </row>
    <row r="468" spans="1:25" x14ac:dyDescent="0.3">
      <c r="A468" s="18">
        <v>45584</v>
      </c>
      <c r="B468" t="s">
        <v>44</v>
      </c>
      <c r="C468" t="s">
        <v>19</v>
      </c>
      <c r="D468">
        <v>16</v>
      </c>
      <c r="E468">
        <v>436.31</v>
      </c>
      <c r="F468">
        <v>283.60149999999999</v>
      </c>
      <c r="G468" t="s">
        <v>50</v>
      </c>
      <c r="H468" t="s">
        <v>31</v>
      </c>
      <c r="I468">
        <v>0.05</v>
      </c>
      <c r="J468" t="s">
        <v>56</v>
      </c>
      <c r="K468">
        <v>6980.96</v>
      </c>
      <c r="L468">
        <v>6631.9119999999994</v>
      </c>
      <c r="M468">
        <v>4537.6239999999998</v>
      </c>
      <c r="N468">
        <v>2094.2879999999996</v>
      </c>
      <c r="O468">
        <v>349.04800000000068</v>
      </c>
      <c r="P468" t="s">
        <v>23</v>
      </c>
      <c r="Q468" t="s">
        <v>2930</v>
      </c>
      <c r="R468">
        <v>0</v>
      </c>
      <c r="S468" t="s">
        <v>697</v>
      </c>
      <c r="T468" t="s">
        <v>698</v>
      </c>
      <c r="U468">
        <v>47.61</v>
      </c>
      <c r="V468" s="18">
        <v>45584</v>
      </c>
      <c r="W468" s="18">
        <v>45588</v>
      </c>
      <c r="X468">
        <v>4</v>
      </c>
      <c r="Y468" t="s">
        <v>49</v>
      </c>
    </row>
    <row r="469" spans="1:25" x14ac:dyDescent="0.3">
      <c r="A469" s="18">
        <v>45278</v>
      </c>
      <c r="B469" t="s">
        <v>28</v>
      </c>
      <c r="C469" t="s">
        <v>19</v>
      </c>
      <c r="D469">
        <v>9</v>
      </c>
      <c r="E469">
        <v>219.93</v>
      </c>
      <c r="F469">
        <v>142.9545</v>
      </c>
      <c r="G469" t="s">
        <v>20</v>
      </c>
      <c r="H469" t="s">
        <v>21</v>
      </c>
      <c r="I469">
        <v>0.05</v>
      </c>
      <c r="J469" t="s">
        <v>66</v>
      </c>
      <c r="K469">
        <v>1979.3700000000001</v>
      </c>
      <c r="L469">
        <v>1880.4014999999999</v>
      </c>
      <c r="M469">
        <v>1286.5905</v>
      </c>
      <c r="N469">
        <v>593.81099999999992</v>
      </c>
      <c r="O469">
        <v>98.968500000000176</v>
      </c>
      <c r="P469" t="s">
        <v>33</v>
      </c>
      <c r="Q469" t="s">
        <v>24</v>
      </c>
      <c r="R469">
        <v>0</v>
      </c>
      <c r="S469" t="s">
        <v>699</v>
      </c>
      <c r="T469" t="s">
        <v>700</v>
      </c>
      <c r="U469">
        <v>44.78</v>
      </c>
      <c r="V469" s="18">
        <v>45278</v>
      </c>
      <c r="W469" s="18">
        <v>45282</v>
      </c>
      <c r="X469">
        <v>4</v>
      </c>
      <c r="Y469" t="s">
        <v>37</v>
      </c>
    </row>
    <row r="470" spans="1:25" x14ac:dyDescent="0.3">
      <c r="A470" s="18">
        <v>45169</v>
      </c>
      <c r="B470" t="s">
        <v>38</v>
      </c>
      <c r="C470" t="s">
        <v>19</v>
      </c>
      <c r="D470">
        <v>5</v>
      </c>
      <c r="E470">
        <v>311.22000000000003</v>
      </c>
      <c r="F470">
        <v>202.29300000000003</v>
      </c>
      <c r="G470" t="s">
        <v>30</v>
      </c>
      <c r="H470" t="s">
        <v>21</v>
      </c>
      <c r="I470">
        <v>0.15</v>
      </c>
      <c r="J470" t="s">
        <v>56</v>
      </c>
      <c r="K470">
        <v>1556.1000000000001</v>
      </c>
      <c r="L470">
        <v>1322.6850000000002</v>
      </c>
      <c r="M470">
        <v>1011.4650000000001</v>
      </c>
      <c r="N470">
        <v>311.22000000000003</v>
      </c>
      <c r="O470">
        <v>233.41499999999996</v>
      </c>
      <c r="P470" t="s">
        <v>63</v>
      </c>
      <c r="Q470" t="s">
        <v>24</v>
      </c>
      <c r="R470">
        <v>0</v>
      </c>
      <c r="S470" t="s">
        <v>701</v>
      </c>
      <c r="T470" t="s">
        <v>702</v>
      </c>
      <c r="U470">
        <v>36.979999999999997</v>
      </c>
      <c r="V470" s="18">
        <v>45169</v>
      </c>
      <c r="W470" s="18">
        <v>45175</v>
      </c>
      <c r="X470">
        <v>6</v>
      </c>
      <c r="Y470" t="s">
        <v>43</v>
      </c>
    </row>
    <row r="471" spans="1:25" x14ac:dyDescent="0.3">
      <c r="A471" s="18">
        <v>45188</v>
      </c>
      <c r="B471" t="s">
        <v>28</v>
      </c>
      <c r="C471" t="s">
        <v>19</v>
      </c>
      <c r="D471">
        <v>4</v>
      </c>
      <c r="E471">
        <v>547.55999999999995</v>
      </c>
      <c r="F471">
        <v>355.91399999999999</v>
      </c>
      <c r="G471" t="s">
        <v>55</v>
      </c>
      <c r="H471" t="s">
        <v>31</v>
      </c>
      <c r="I471">
        <v>0.15</v>
      </c>
      <c r="J471" t="s">
        <v>46</v>
      </c>
      <c r="K471">
        <v>2190.2399999999998</v>
      </c>
      <c r="L471">
        <v>1861.7039999999997</v>
      </c>
      <c r="M471">
        <v>1423.6559999999999</v>
      </c>
      <c r="N471">
        <v>438.04799999999977</v>
      </c>
      <c r="O471">
        <v>328.53600000000006</v>
      </c>
      <c r="P471" t="s">
        <v>33</v>
      </c>
      <c r="Q471" t="s">
        <v>2930</v>
      </c>
      <c r="R471">
        <v>0</v>
      </c>
      <c r="S471" t="s">
        <v>703</v>
      </c>
      <c r="T471" t="s">
        <v>704</v>
      </c>
      <c r="U471">
        <v>25.88</v>
      </c>
      <c r="V471" s="18">
        <v>45188</v>
      </c>
      <c r="W471" s="18">
        <v>45195</v>
      </c>
      <c r="X471">
        <v>7</v>
      </c>
      <c r="Y471" t="s">
        <v>37</v>
      </c>
    </row>
    <row r="472" spans="1:25" x14ac:dyDescent="0.3">
      <c r="A472" s="18">
        <v>44984</v>
      </c>
      <c r="B472" t="s">
        <v>44</v>
      </c>
      <c r="C472" t="s">
        <v>19</v>
      </c>
      <c r="D472">
        <v>9</v>
      </c>
      <c r="E472">
        <v>52.69</v>
      </c>
      <c r="F472">
        <v>34.2485</v>
      </c>
      <c r="G472" t="s">
        <v>55</v>
      </c>
      <c r="H472" t="s">
        <v>31</v>
      </c>
      <c r="I472">
        <v>0.15</v>
      </c>
      <c r="J472" t="s">
        <v>56</v>
      </c>
      <c r="K472">
        <v>474.21</v>
      </c>
      <c r="L472">
        <v>403.07849999999996</v>
      </c>
      <c r="M472">
        <v>308.23649999999998</v>
      </c>
      <c r="N472">
        <v>94.841999999999985</v>
      </c>
      <c r="O472">
        <v>71.131500000000017</v>
      </c>
      <c r="P472" t="s">
        <v>23</v>
      </c>
      <c r="Q472" t="s">
        <v>34</v>
      </c>
      <c r="R472">
        <v>0</v>
      </c>
      <c r="S472" t="s">
        <v>705</v>
      </c>
      <c r="T472" t="s">
        <v>706</v>
      </c>
      <c r="U472">
        <v>14.59</v>
      </c>
      <c r="V472" s="18">
        <v>44984</v>
      </c>
      <c r="W472" s="18">
        <v>44989</v>
      </c>
      <c r="X472">
        <v>5</v>
      </c>
      <c r="Y472" t="s">
        <v>49</v>
      </c>
    </row>
    <row r="473" spans="1:25" x14ac:dyDescent="0.3">
      <c r="A473" s="18">
        <v>45373</v>
      </c>
      <c r="B473" t="s">
        <v>69</v>
      </c>
      <c r="C473" t="s">
        <v>19</v>
      </c>
      <c r="D473">
        <v>19</v>
      </c>
      <c r="E473">
        <v>590</v>
      </c>
      <c r="F473">
        <v>383.5</v>
      </c>
      <c r="G473" t="s">
        <v>55</v>
      </c>
      <c r="H473" t="s">
        <v>31</v>
      </c>
      <c r="I473">
        <v>0.05</v>
      </c>
      <c r="J473" t="s">
        <v>32</v>
      </c>
      <c r="K473">
        <v>11210</v>
      </c>
      <c r="L473">
        <v>10649.5</v>
      </c>
      <c r="M473">
        <v>7286.5</v>
      </c>
      <c r="N473">
        <v>3363</v>
      </c>
      <c r="O473">
        <v>560.5</v>
      </c>
      <c r="P473" t="s">
        <v>23</v>
      </c>
      <c r="Q473" t="s">
        <v>24</v>
      </c>
      <c r="R473">
        <v>0</v>
      </c>
      <c r="S473" t="s">
        <v>721</v>
      </c>
      <c r="T473" t="s">
        <v>722</v>
      </c>
      <c r="U473">
        <v>5.91</v>
      </c>
      <c r="V473" s="18">
        <v>45373</v>
      </c>
      <c r="W473" s="18">
        <v>45376</v>
      </c>
      <c r="X473">
        <v>3</v>
      </c>
      <c r="Y473" t="s">
        <v>72</v>
      </c>
    </row>
    <row r="474" spans="1:25" x14ac:dyDescent="0.3">
      <c r="A474" s="18">
        <v>45438</v>
      </c>
      <c r="B474" t="s">
        <v>38</v>
      </c>
      <c r="C474" t="s">
        <v>19</v>
      </c>
      <c r="D474">
        <v>16</v>
      </c>
      <c r="E474">
        <v>586.52</v>
      </c>
      <c r="F474">
        <v>381.238</v>
      </c>
      <c r="G474" t="s">
        <v>50</v>
      </c>
      <c r="H474" t="s">
        <v>21</v>
      </c>
      <c r="I474">
        <v>0</v>
      </c>
      <c r="J474" t="s">
        <v>56</v>
      </c>
      <c r="K474">
        <v>9384.32</v>
      </c>
      <c r="L474">
        <v>9384.32</v>
      </c>
      <c r="M474">
        <v>6099.808</v>
      </c>
      <c r="N474">
        <v>3284.5119999999997</v>
      </c>
      <c r="O474">
        <v>0</v>
      </c>
      <c r="P474" t="s">
        <v>57</v>
      </c>
      <c r="Q474" t="s">
        <v>40</v>
      </c>
      <c r="R474">
        <v>1</v>
      </c>
      <c r="S474" t="s">
        <v>727</v>
      </c>
      <c r="T474" t="s">
        <v>728</v>
      </c>
      <c r="U474">
        <v>17.059999999999999</v>
      </c>
      <c r="V474" s="18">
        <v>45438</v>
      </c>
      <c r="W474" s="18">
        <v>45444</v>
      </c>
      <c r="X474">
        <v>6</v>
      </c>
      <c r="Y474" t="s">
        <v>43</v>
      </c>
    </row>
    <row r="475" spans="1:25" x14ac:dyDescent="0.3">
      <c r="A475" s="18">
        <v>45781</v>
      </c>
      <c r="B475" t="s">
        <v>38</v>
      </c>
      <c r="C475" t="s">
        <v>19</v>
      </c>
      <c r="D475">
        <v>8</v>
      </c>
      <c r="E475">
        <v>294.51</v>
      </c>
      <c r="F475">
        <v>191.4315</v>
      </c>
      <c r="G475" t="s">
        <v>30</v>
      </c>
      <c r="H475" t="s">
        <v>21</v>
      </c>
      <c r="I475">
        <v>0.15</v>
      </c>
      <c r="J475" t="s">
        <v>56</v>
      </c>
      <c r="K475">
        <v>2356.08</v>
      </c>
      <c r="L475">
        <v>2002.6679999999999</v>
      </c>
      <c r="M475">
        <v>1531.452</v>
      </c>
      <c r="N475">
        <v>471.21599999999989</v>
      </c>
      <c r="O475">
        <v>353.41200000000003</v>
      </c>
      <c r="P475" t="s">
        <v>33</v>
      </c>
      <c r="Q475" t="s">
        <v>2930</v>
      </c>
      <c r="R475">
        <v>0</v>
      </c>
      <c r="S475" t="s">
        <v>752</v>
      </c>
      <c r="T475" t="s">
        <v>753</v>
      </c>
      <c r="U475">
        <v>10.46</v>
      </c>
      <c r="V475" s="18">
        <v>45781</v>
      </c>
      <c r="W475" s="18">
        <v>45784</v>
      </c>
      <c r="X475">
        <v>3</v>
      </c>
      <c r="Y475" t="s">
        <v>43</v>
      </c>
    </row>
    <row r="476" spans="1:25" x14ac:dyDescent="0.3">
      <c r="A476" s="18">
        <v>45761</v>
      </c>
      <c r="B476" t="s">
        <v>44</v>
      </c>
      <c r="C476" t="s">
        <v>19</v>
      </c>
      <c r="D476">
        <v>14</v>
      </c>
      <c r="E476">
        <v>285.02999999999997</v>
      </c>
      <c r="F476">
        <v>185.26949999999999</v>
      </c>
      <c r="G476" t="s">
        <v>20</v>
      </c>
      <c r="H476" t="s">
        <v>21</v>
      </c>
      <c r="I476">
        <v>0.1</v>
      </c>
      <c r="J476" t="s">
        <v>22</v>
      </c>
      <c r="K476">
        <v>3990.4199999999996</v>
      </c>
      <c r="L476">
        <v>3591.3779999999997</v>
      </c>
      <c r="M476">
        <v>2593.7730000000001</v>
      </c>
      <c r="N476">
        <v>997.60499999999956</v>
      </c>
      <c r="O476">
        <v>399.04199999999992</v>
      </c>
      <c r="P476" t="s">
        <v>57</v>
      </c>
      <c r="Q476" t="s">
        <v>34</v>
      </c>
      <c r="R476">
        <v>0</v>
      </c>
      <c r="S476" t="s">
        <v>767</v>
      </c>
      <c r="T476" t="s">
        <v>768</v>
      </c>
      <c r="U476">
        <v>41.5</v>
      </c>
      <c r="V476" s="18">
        <v>45761</v>
      </c>
      <c r="W476" s="18">
        <v>45764</v>
      </c>
      <c r="X476">
        <v>3</v>
      </c>
      <c r="Y476" t="s">
        <v>49</v>
      </c>
    </row>
    <row r="477" spans="1:25" x14ac:dyDescent="0.3">
      <c r="A477" s="18">
        <v>45097</v>
      </c>
      <c r="B477" t="s">
        <v>28</v>
      </c>
      <c r="C477" t="s">
        <v>19</v>
      </c>
      <c r="D477">
        <v>9</v>
      </c>
      <c r="E477">
        <v>282.8</v>
      </c>
      <c r="F477">
        <v>183.82000000000002</v>
      </c>
      <c r="G477" t="s">
        <v>55</v>
      </c>
      <c r="H477" t="s">
        <v>21</v>
      </c>
      <c r="I477">
        <v>0.05</v>
      </c>
      <c r="J477" t="s">
        <v>22</v>
      </c>
      <c r="K477">
        <v>2545.2000000000003</v>
      </c>
      <c r="L477">
        <v>2417.94</v>
      </c>
      <c r="M477">
        <v>1654.38</v>
      </c>
      <c r="N477">
        <v>763.56</v>
      </c>
      <c r="O477">
        <v>127.26000000000022</v>
      </c>
      <c r="P477" t="s">
        <v>23</v>
      </c>
      <c r="Q477" t="s">
        <v>2930</v>
      </c>
      <c r="R477">
        <v>0</v>
      </c>
      <c r="S477" t="s">
        <v>773</v>
      </c>
      <c r="T477" t="s">
        <v>774</v>
      </c>
      <c r="U477">
        <v>49.79</v>
      </c>
      <c r="V477" s="18">
        <v>45097</v>
      </c>
      <c r="W477" s="18">
        <v>45102</v>
      </c>
      <c r="X477">
        <v>5</v>
      </c>
      <c r="Y477" t="s">
        <v>37</v>
      </c>
    </row>
    <row r="478" spans="1:25" x14ac:dyDescent="0.3">
      <c r="A478" s="18">
        <v>45735</v>
      </c>
      <c r="B478" t="s">
        <v>44</v>
      </c>
      <c r="C478" t="s">
        <v>19</v>
      </c>
      <c r="D478">
        <v>17</v>
      </c>
      <c r="E478">
        <v>511.8</v>
      </c>
      <c r="F478">
        <v>332.67</v>
      </c>
      <c r="G478" t="s">
        <v>20</v>
      </c>
      <c r="H478" t="s">
        <v>31</v>
      </c>
      <c r="I478">
        <v>0.05</v>
      </c>
      <c r="J478" t="s">
        <v>51</v>
      </c>
      <c r="K478">
        <v>8700.6</v>
      </c>
      <c r="L478">
        <v>8265.57</v>
      </c>
      <c r="M478">
        <v>5655.39</v>
      </c>
      <c r="N478">
        <v>2610.1799999999994</v>
      </c>
      <c r="O478">
        <v>435.03000000000065</v>
      </c>
      <c r="P478" t="s">
        <v>57</v>
      </c>
      <c r="Q478" t="s">
        <v>40</v>
      </c>
      <c r="R478">
        <v>1</v>
      </c>
      <c r="S478" t="s">
        <v>779</v>
      </c>
      <c r="T478" t="s">
        <v>780</v>
      </c>
      <c r="U478">
        <v>13.33</v>
      </c>
      <c r="V478" s="18">
        <v>45735</v>
      </c>
      <c r="W478" s="18">
        <v>45742</v>
      </c>
      <c r="X478">
        <v>7</v>
      </c>
      <c r="Y478" t="s">
        <v>49</v>
      </c>
    </row>
    <row r="479" spans="1:25" x14ac:dyDescent="0.3">
      <c r="A479" s="18">
        <v>45765</v>
      </c>
      <c r="B479" t="s">
        <v>38</v>
      </c>
      <c r="C479" t="s">
        <v>19</v>
      </c>
      <c r="D479">
        <v>20</v>
      </c>
      <c r="E479">
        <v>170.49</v>
      </c>
      <c r="F479">
        <v>110.81850000000001</v>
      </c>
      <c r="G479" t="s">
        <v>30</v>
      </c>
      <c r="H479" t="s">
        <v>21</v>
      </c>
      <c r="I479">
        <v>0</v>
      </c>
      <c r="J479" t="s">
        <v>56</v>
      </c>
      <c r="K479">
        <v>3409.8</v>
      </c>
      <c r="L479">
        <v>3409.8</v>
      </c>
      <c r="M479">
        <v>2216.3700000000003</v>
      </c>
      <c r="N479">
        <v>1193.4299999999998</v>
      </c>
      <c r="O479">
        <v>0</v>
      </c>
      <c r="P479" t="s">
        <v>23</v>
      </c>
      <c r="Q479" t="s">
        <v>24</v>
      </c>
      <c r="R479">
        <v>0</v>
      </c>
      <c r="S479" t="s">
        <v>793</v>
      </c>
      <c r="T479" t="s">
        <v>256</v>
      </c>
      <c r="U479">
        <v>19.739999999999998</v>
      </c>
      <c r="V479" s="18">
        <v>45765</v>
      </c>
      <c r="W479" s="18">
        <v>45774</v>
      </c>
      <c r="X479">
        <v>9</v>
      </c>
      <c r="Y479" t="s">
        <v>43</v>
      </c>
    </row>
    <row r="480" spans="1:25" x14ac:dyDescent="0.3">
      <c r="A480" s="18">
        <v>45534</v>
      </c>
      <c r="B480" t="s">
        <v>28</v>
      </c>
      <c r="C480" t="s">
        <v>19</v>
      </c>
      <c r="D480">
        <v>17</v>
      </c>
      <c r="E480">
        <v>469.32</v>
      </c>
      <c r="F480">
        <v>305.05799999999999</v>
      </c>
      <c r="G480" t="s">
        <v>20</v>
      </c>
      <c r="H480" t="s">
        <v>31</v>
      </c>
      <c r="I480">
        <v>0</v>
      </c>
      <c r="J480" t="s">
        <v>51</v>
      </c>
      <c r="K480">
        <v>7978.44</v>
      </c>
      <c r="L480">
        <v>7978.44</v>
      </c>
      <c r="M480">
        <v>5185.9859999999999</v>
      </c>
      <c r="N480">
        <v>2792.4539999999997</v>
      </c>
      <c r="O480">
        <v>0</v>
      </c>
      <c r="P480" t="s">
        <v>33</v>
      </c>
      <c r="Q480" t="s">
        <v>40</v>
      </c>
      <c r="R480">
        <v>1</v>
      </c>
      <c r="S480" t="s">
        <v>820</v>
      </c>
      <c r="T480" t="s">
        <v>821</v>
      </c>
      <c r="U480">
        <v>5.86</v>
      </c>
      <c r="V480" s="18">
        <v>45534</v>
      </c>
      <c r="W480" s="18">
        <v>45536</v>
      </c>
      <c r="X480">
        <v>2</v>
      </c>
      <c r="Y480" t="s">
        <v>37</v>
      </c>
    </row>
    <row r="481" spans="1:25" x14ac:dyDescent="0.3">
      <c r="A481" s="18">
        <v>45041</v>
      </c>
      <c r="B481" t="s">
        <v>44</v>
      </c>
      <c r="C481" t="s">
        <v>19</v>
      </c>
      <c r="D481">
        <v>13</v>
      </c>
      <c r="E481">
        <v>206.11</v>
      </c>
      <c r="F481">
        <v>133.97150000000002</v>
      </c>
      <c r="G481" t="s">
        <v>20</v>
      </c>
      <c r="H481" t="s">
        <v>31</v>
      </c>
      <c r="I481">
        <v>0.15</v>
      </c>
      <c r="J481" t="s">
        <v>66</v>
      </c>
      <c r="K481">
        <v>2679.4300000000003</v>
      </c>
      <c r="L481">
        <v>2277.5155</v>
      </c>
      <c r="M481">
        <v>1741.6295000000002</v>
      </c>
      <c r="N481">
        <v>535.88599999999974</v>
      </c>
      <c r="O481">
        <v>401.91450000000032</v>
      </c>
      <c r="P481" t="s">
        <v>33</v>
      </c>
      <c r="Q481" t="s">
        <v>34</v>
      </c>
      <c r="R481">
        <v>1</v>
      </c>
      <c r="S481" t="s">
        <v>832</v>
      </c>
      <c r="T481" t="s">
        <v>833</v>
      </c>
      <c r="U481">
        <v>22.59</v>
      </c>
      <c r="V481" s="18">
        <v>45041</v>
      </c>
      <c r="W481" s="18">
        <v>45047</v>
      </c>
      <c r="X481">
        <v>6</v>
      </c>
      <c r="Y481" t="s">
        <v>49</v>
      </c>
    </row>
    <row r="482" spans="1:25" x14ac:dyDescent="0.3">
      <c r="A482" s="18">
        <v>44939</v>
      </c>
      <c r="B482" t="s">
        <v>18</v>
      </c>
      <c r="C482" t="s">
        <v>19</v>
      </c>
      <c r="D482">
        <v>9</v>
      </c>
      <c r="E482">
        <v>223.01</v>
      </c>
      <c r="F482">
        <v>144.95650000000001</v>
      </c>
      <c r="G482" t="s">
        <v>50</v>
      </c>
      <c r="H482" t="s">
        <v>31</v>
      </c>
      <c r="I482">
        <v>0</v>
      </c>
      <c r="J482" t="s">
        <v>56</v>
      </c>
      <c r="K482">
        <v>2007.09</v>
      </c>
      <c r="L482">
        <v>2007.09</v>
      </c>
      <c r="M482">
        <v>1304.6085</v>
      </c>
      <c r="N482">
        <v>702.48149999999987</v>
      </c>
      <c r="O482">
        <v>0</v>
      </c>
      <c r="P482" t="s">
        <v>63</v>
      </c>
      <c r="Q482" t="s">
        <v>2930</v>
      </c>
      <c r="R482">
        <v>1</v>
      </c>
      <c r="S482" t="s">
        <v>838</v>
      </c>
      <c r="T482" t="s">
        <v>839</v>
      </c>
      <c r="U482">
        <v>11.9</v>
      </c>
      <c r="V482" s="18">
        <v>44939</v>
      </c>
      <c r="W482" s="18">
        <v>44945</v>
      </c>
      <c r="X482">
        <v>6</v>
      </c>
      <c r="Y482" t="s">
        <v>27</v>
      </c>
    </row>
    <row r="483" spans="1:25" x14ac:dyDescent="0.3">
      <c r="A483" s="18">
        <v>45157</v>
      </c>
      <c r="B483" t="s">
        <v>69</v>
      </c>
      <c r="C483" t="s">
        <v>19</v>
      </c>
      <c r="D483">
        <v>15</v>
      </c>
      <c r="E483">
        <v>432.17</v>
      </c>
      <c r="F483">
        <v>280.91050000000001</v>
      </c>
      <c r="G483" t="s">
        <v>55</v>
      </c>
      <c r="H483" t="s">
        <v>21</v>
      </c>
      <c r="I483">
        <v>0.15</v>
      </c>
      <c r="J483" t="s">
        <v>46</v>
      </c>
      <c r="K483">
        <v>6482.55</v>
      </c>
      <c r="L483">
        <v>5510.1674999999996</v>
      </c>
      <c r="M483">
        <v>4213.6575000000003</v>
      </c>
      <c r="N483">
        <v>1296.5099999999993</v>
      </c>
      <c r="O483">
        <v>972.38250000000062</v>
      </c>
      <c r="P483" t="s">
        <v>60</v>
      </c>
      <c r="Q483" t="s">
        <v>40</v>
      </c>
      <c r="R483">
        <v>0</v>
      </c>
      <c r="S483" t="s">
        <v>852</v>
      </c>
      <c r="T483" t="s">
        <v>853</v>
      </c>
      <c r="U483">
        <v>44.88</v>
      </c>
      <c r="V483" s="18">
        <v>45157</v>
      </c>
      <c r="W483" s="18">
        <v>45161</v>
      </c>
      <c r="X483">
        <v>4</v>
      </c>
      <c r="Y483" t="s">
        <v>72</v>
      </c>
    </row>
    <row r="484" spans="1:25" x14ac:dyDescent="0.3">
      <c r="A484" s="18">
        <v>45250</v>
      </c>
      <c r="B484" t="s">
        <v>18</v>
      </c>
      <c r="C484" t="s">
        <v>19</v>
      </c>
      <c r="D484">
        <v>12</v>
      </c>
      <c r="E484">
        <v>195.73</v>
      </c>
      <c r="F484">
        <v>127.22449999999999</v>
      </c>
      <c r="G484" t="s">
        <v>50</v>
      </c>
      <c r="H484" t="s">
        <v>21</v>
      </c>
      <c r="I484">
        <v>0.05</v>
      </c>
      <c r="J484" t="s">
        <v>32</v>
      </c>
      <c r="K484">
        <v>2348.7599999999998</v>
      </c>
      <c r="L484">
        <v>2231.3219999999997</v>
      </c>
      <c r="M484">
        <v>1526.694</v>
      </c>
      <c r="N484">
        <v>704.6279999999997</v>
      </c>
      <c r="O484">
        <v>117.4380000000001</v>
      </c>
      <c r="P484" t="s">
        <v>63</v>
      </c>
      <c r="Q484" t="s">
        <v>34</v>
      </c>
      <c r="R484">
        <v>0</v>
      </c>
      <c r="S484" t="s">
        <v>864</v>
      </c>
      <c r="T484" t="s">
        <v>865</v>
      </c>
      <c r="U484">
        <v>37.090000000000003</v>
      </c>
      <c r="V484" s="18">
        <v>45250</v>
      </c>
      <c r="W484" s="18">
        <v>45257</v>
      </c>
      <c r="X484">
        <v>7</v>
      </c>
      <c r="Y484" t="s">
        <v>27</v>
      </c>
    </row>
    <row r="485" spans="1:25" x14ac:dyDescent="0.3">
      <c r="A485" s="18">
        <v>45612</v>
      </c>
      <c r="B485" t="s">
        <v>38</v>
      </c>
      <c r="C485" t="s">
        <v>19</v>
      </c>
      <c r="D485">
        <v>4</v>
      </c>
      <c r="E485">
        <v>175.34</v>
      </c>
      <c r="F485">
        <v>113.971</v>
      </c>
      <c r="G485" t="s">
        <v>50</v>
      </c>
      <c r="H485" t="s">
        <v>31</v>
      </c>
      <c r="I485">
        <v>0.15</v>
      </c>
      <c r="J485" t="s">
        <v>22</v>
      </c>
      <c r="K485">
        <v>701.36</v>
      </c>
      <c r="L485">
        <v>596.15599999999995</v>
      </c>
      <c r="M485">
        <v>455.88400000000001</v>
      </c>
      <c r="N485">
        <v>140.27199999999993</v>
      </c>
      <c r="O485">
        <v>105.20400000000006</v>
      </c>
      <c r="P485" t="s">
        <v>63</v>
      </c>
      <c r="Q485" t="s">
        <v>24</v>
      </c>
      <c r="R485">
        <v>0</v>
      </c>
      <c r="S485" t="s">
        <v>868</v>
      </c>
      <c r="T485" t="s">
        <v>869</v>
      </c>
      <c r="U485">
        <v>40.86</v>
      </c>
      <c r="V485" s="18">
        <v>45612</v>
      </c>
      <c r="W485" s="18">
        <v>45615</v>
      </c>
      <c r="X485">
        <v>3</v>
      </c>
      <c r="Y485" t="s">
        <v>43</v>
      </c>
    </row>
    <row r="486" spans="1:25" x14ac:dyDescent="0.3">
      <c r="A486" s="18">
        <v>45437</v>
      </c>
      <c r="B486" t="s">
        <v>28</v>
      </c>
      <c r="C486" t="s">
        <v>19</v>
      </c>
      <c r="D486">
        <v>19</v>
      </c>
      <c r="E486">
        <v>478.73</v>
      </c>
      <c r="F486">
        <v>311.17450000000002</v>
      </c>
      <c r="G486" t="s">
        <v>30</v>
      </c>
      <c r="H486" t="s">
        <v>31</v>
      </c>
      <c r="I486">
        <v>0</v>
      </c>
      <c r="J486" t="s">
        <v>46</v>
      </c>
      <c r="K486">
        <v>9095.8700000000008</v>
      </c>
      <c r="L486">
        <v>9095.8700000000008</v>
      </c>
      <c r="M486">
        <v>5912.3155000000006</v>
      </c>
      <c r="N486">
        <v>3183.5545000000002</v>
      </c>
      <c r="O486">
        <v>0</v>
      </c>
      <c r="P486" t="s">
        <v>60</v>
      </c>
      <c r="Q486" t="s">
        <v>40</v>
      </c>
      <c r="R486">
        <v>1</v>
      </c>
      <c r="S486" t="s">
        <v>870</v>
      </c>
      <c r="T486" t="s">
        <v>871</v>
      </c>
      <c r="U486">
        <v>46.46</v>
      </c>
      <c r="V486" s="18">
        <v>45437</v>
      </c>
      <c r="W486" s="18">
        <v>45445</v>
      </c>
      <c r="X486">
        <v>8</v>
      </c>
      <c r="Y486" t="s">
        <v>37</v>
      </c>
    </row>
    <row r="487" spans="1:25" x14ac:dyDescent="0.3">
      <c r="A487" s="18">
        <v>45125</v>
      </c>
      <c r="B487" t="s">
        <v>38</v>
      </c>
      <c r="C487" t="s">
        <v>19</v>
      </c>
      <c r="D487">
        <v>12</v>
      </c>
      <c r="E487">
        <v>425.78</v>
      </c>
      <c r="F487">
        <v>276.75700000000001</v>
      </c>
      <c r="G487" t="s">
        <v>30</v>
      </c>
      <c r="H487" t="s">
        <v>31</v>
      </c>
      <c r="I487">
        <v>0.1</v>
      </c>
      <c r="J487" t="s">
        <v>66</v>
      </c>
      <c r="K487">
        <v>5109.3599999999997</v>
      </c>
      <c r="L487">
        <v>4598.424</v>
      </c>
      <c r="M487">
        <v>3321.0839999999998</v>
      </c>
      <c r="N487">
        <v>1277.3400000000001</v>
      </c>
      <c r="O487">
        <v>510.93599999999969</v>
      </c>
      <c r="P487" t="s">
        <v>23</v>
      </c>
      <c r="Q487" t="s">
        <v>2930</v>
      </c>
      <c r="R487">
        <v>1</v>
      </c>
      <c r="S487" t="s">
        <v>884</v>
      </c>
      <c r="T487" t="s">
        <v>885</v>
      </c>
      <c r="U487">
        <v>25.48</v>
      </c>
      <c r="V487" s="18">
        <v>45125</v>
      </c>
      <c r="W487" s="18">
        <v>45129</v>
      </c>
      <c r="X487">
        <v>4</v>
      </c>
      <c r="Y487" t="s">
        <v>43</v>
      </c>
    </row>
    <row r="488" spans="1:25" x14ac:dyDescent="0.3">
      <c r="A488" s="18">
        <v>45012</v>
      </c>
      <c r="B488" t="s">
        <v>28</v>
      </c>
      <c r="C488" t="s">
        <v>19</v>
      </c>
      <c r="D488">
        <v>8</v>
      </c>
      <c r="E488">
        <v>7.81</v>
      </c>
      <c r="F488">
        <v>5.0765000000000002</v>
      </c>
      <c r="G488" t="s">
        <v>55</v>
      </c>
      <c r="H488" t="s">
        <v>21</v>
      </c>
      <c r="I488">
        <v>0.1</v>
      </c>
      <c r="J488" t="s">
        <v>46</v>
      </c>
      <c r="K488">
        <v>62.48</v>
      </c>
      <c r="L488">
        <v>56.231999999999999</v>
      </c>
      <c r="M488">
        <v>40.612000000000002</v>
      </c>
      <c r="N488">
        <v>15.619999999999997</v>
      </c>
      <c r="O488">
        <v>6.2479999999999976</v>
      </c>
      <c r="P488" t="s">
        <v>23</v>
      </c>
      <c r="Q488" t="s">
        <v>34</v>
      </c>
      <c r="R488">
        <v>0</v>
      </c>
      <c r="S488" t="s">
        <v>890</v>
      </c>
      <c r="T488" t="s">
        <v>891</v>
      </c>
      <c r="U488">
        <v>25.03</v>
      </c>
      <c r="V488" s="18">
        <v>45012</v>
      </c>
      <c r="W488" s="18">
        <v>45014</v>
      </c>
      <c r="X488">
        <v>2</v>
      </c>
      <c r="Y488" t="s">
        <v>37</v>
      </c>
    </row>
    <row r="489" spans="1:25" x14ac:dyDescent="0.3">
      <c r="A489" s="18">
        <v>45259</v>
      </c>
      <c r="B489" t="s">
        <v>44</v>
      </c>
      <c r="C489" t="s">
        <v>19</v>
      </c>
      <c r="D489">
        <v>17</v>
      </c>
      <c r="E489">
        <v>538.08000000000004</v>
      </c>
      <c r="F489">
        <v>349.75200000000007</v>
      </c>
      <c r="G489" t="s">
        <v>30</v>
      </c>
      <c r="H489" t="s">
        <v>31</v>
      </c>
      <c r="I489">
        <v>0.05</v>
      </c>
      <c r="J489" t="s">
        <v>22</v>
      </c>
      <c r="K489">
        <v>9147.36</v>
      </c>
      <c r="L489">
        <v>8689.9920000000002</v>
      </c>
      <c r="M489">
        <v>5945.7840000000015</v>
      </c>
      <c r="N489">
        <v>2744.2079999999987</v>
      </c>
      <c r="O489">
        <v>457.36800000000039</v>
      </c>
      <c r="P489" t="s">
        <v>60</v>
      </c>
      <c r="Q489" t="s">
        <v>24</v>
      </c>
      <c r="R489">
        <v>0</v>
      </c>
      <c r="S489" t="s">
        <v>914</v>
      </c>
      <c r="T489" t="s">
        <v>915</v>
      </c>
      <c r="U489">
        <v>19.61</v>
      </c>
      <c r="V489" s="18">
        <v>45259</v>
      </c>
      <c r="W489" s="18">
        <v>45261</v>
      </c>
      <c r="X489">
        <v>2</v>
      </c>
      <c r="Y489" t="s">
        <v>49</v>
      </c>
    </row>
    <row r="490" spans="1:25" x14ac:dyDescent="0.3">
      <c r="A490" s="18">
        <v>45234</v>
      </c>
      <c r="B490" t="s">
        <v>28</v>
      </c>
      <c r="C490" t="s">
        <v>19</v>
      </c>
      <c r="D490">
        <v>18</v>
      </c>
      <c r="E490">
        <v>426.3</v>
      </c>
      <c r="F490">
        <v>277.09500000000003</v>
      </c>
      <c r="G490" t="s">
        <v>30</v>
      </c>
      <c r="H490" t="s">
        <v>21</v>
      </c>
      <c r="I490">
        <v>0.15</v>
      </c>
      <c r="J490" t="s">
        <v>51</v>
      </c>
      <c r="K490">
        <v>7673.4000000000005</v>
      </c>
      <c r="L490">
        <v>6522.39</v>
      </c>
      <c r="M490">
        <v>4987.7100000000009</v>
      </c>
      <c r="N490">
        <v>1534.6799999999994</v>
      </c>
      <c r="O490">
        <v>1151.0100000000002</v>
      </c>
      <c r="P490" t="s">
        <v>57</v>
      </c>
      <c r="Q490" t="s">
        <v>2930</v>
      </c>
      <c r="R490">
        <v>1</v>
      </c>
      <c r="S490" t="s">
        <v>918</v>
      </c>
      <c r="T490" t="s">
        <v>919</v>
      </c>
      <c r="U490">
        <v>29.81</v>
      </c>
      <c r="V490" s="18">
        <v>45234</v>
      </c>
      <c r="W490" s="18">
        <v>45240</v>
      </c>
      <c r="X490">
        <v>6</v>
      </c>
      <c r="Y490" t="s">
        <v>37</v>
      </c>
    </row>
    <row r="491" spans="1:25" x14ac:dyDescent="0.3">
      <c r="A491" s="18">
        <v>45666</v>
      </c>
      <c r="B491" t="s">
        <v>18</v>
      </c>
      <c r="C491" t="s">
        <v>19</v>
      </c>
      <c r="D491">
        <v>12</v>
      </c>
      <c r="E491">
        <v>148.66</v>
      </c>
      <c r="F491">
        <v>96.629000000000005</v>
      </c>
      <c r="G491" t="s">
        <v>30</v>
      </c>
      <c r="H491" t="s">
        <v>21</v>
      </c>
      <c r="I491">
        <v>0</v>
      </c>
      <c r="J491" t="s">
        <v>56</v>
      </c>
      <c r="K491">
        <v>1783.92</v>
      </c>
      <c r="L491">
        <v>1783.92</v>
      </c>
      <c r="M491">
        <v>1159.548</v>
      </c>
      <c r="N491">
        <v>624.37200000000007</v>
      </c>
      <c r="O491">
        <v>0</v>
      </c>
      <c r="P491" t="s">
        <v>23</v>
      </c>
      <c r="Q491" t="s">
        <v>2930</v>
      </c>
      <c r="R491">
        <v>1</v>
      </c>
      <c r="S491" t="s">
        <v>940</v>
      </c>
      <c r="T491" t="s">
        <v>941</v>
      </c>
      <c r="U491">
        <v>27.16</v>
      </c>
      <c r="V491" s="18">
        <v>45666</v>
      </c>
      <c r="W491" s="18">
        <v>45674</v>
      </c>
      <c r="X491">
        <v>8</v>
      </c>
      <c r="Y491" t="s">
        <v>27</v>
      </c>
    </row>
    <row r="492" spans="1:25" x14ac:dyDescent="0.3">
      <c r="A492" s="18">
        <v>45523</v>
      </c>
      <c r="B492" t="s">
        <v>28</v>
      </c>
      <c r="C492" t="s">
        <v>19</v>
      </c>
      <c r="D492">
        <v>18</v>
      </c>
      <c r="E492">
        <v>96.84</v>
      </c>
      <c r="F492">
        <v>62.946000000000005</v>
      </c>
      <c r="G492" t="s">
        <v>30</v>
      </c>
      <c r="H492" t="s">
        <v>21</v>
      </c>
      <c r="I492">
        <v>0.15</v>
      </c>
      <c r="J492" t="s">
        <v>46</v>
      </c>
      <c r="K492">
        <v>1743.1200000000001</v>
      </c>
      <c r="L492">
        <v>1481.652</v>
      </c>
      <c r="M492">
        <v>1133.028</v>
      </c>
      <c r="N492">
        <v>348.62400000000002</v>
      </c>
      <c r="O492">
        <v>261.46800000000007</v>
      </c>
      <c r="P492" t="s">
        <v>63</v>
      </c>
      <c r="Q492" t="s">
        <v>34</v>
      </c>
      <c r="R492">
        <v>1</v>
      </c>
      <c r="S492" t="s">
        <v>951</v>
      </c>
      <c r="T492" t="s">
        <v>952</v>
      </c>
      <c r="U492">
        <v>8.1</v>
      </c>
      <c r="V492" s="18">
        <v>45523</v>
      </c>
      <c r="W492" s="18">
        <v>45527</v>
      </c>
      <c r="X492">
        <v>4</v>
      </c>
      <c r="Y492" t="s">
        <v>37</v>
      </c>
    </row>
    <row r="493" spans="1:25" x14ac:dyDescent="0.3">
      <c r="A493" s="18">
        <v>45556</v>
      </c>
      <c r="B493" t="s">
        <v>28</v>
      </c>
      <c r="C493" t="s">
        <v>19</v>
      </c>
      <c r="D493">
        <v>20</v>
      </c>
      <c r="E493">
        <v>296.8</v>
      </c>
      <c r="F493">
        <v>192.92000000000002</v>
      </c>
      <c r="G493" t="s">
        <v>30</v>
      </c>
      <c r="H493" t="s">
        <v>31</v>
      </c>
      <c r="I493">
        <v>0.1</v>
      </c>
      <c r="J493" t="s">
        <v>46</v>
      </c>
      <c r="K493">
        <v>5936</v>
      </c>
      <c r="L493">
        <v>5342.4000000000005</v>
      </c>
      <c r="M493">
        <v>3858.4000000000005</v>
      </c>
      <c r="N493">
        <v>1484</v>
      </c>
      <c r="O493">
        <v>593.59999999999945</v>
      </c>
      <c r="P493" t="s">
        <v>33</v>
      </c>
      <c r="Q493" t="s">
        <v>2930</v>
      </c>
      <c r="R493">
        <v>0</v>
      </c>
      <c r="S493" t="s">
        <v>962</v>
      </c>
      <c r="T493" t="s">
        <v>963</v>
      </c>
      <c r="U493">
        <v>19.57</v>
      </c>
      <c r="V493" s="18">
        <v>45556</v>
      </c>
      <c r="W493" s="18">
        <v>45563</v>
      </c>
      <c r="X493">
        <v>7</v>
      </c>
      <c r="Y493" t="s">
        <v>37</v>
      </c>
    </row>
    <row r="494" spans="1:25" x14ac:dyDescent="0.3">
      <c r="A494" s="18">
        <v>45659</v>
      </c>
      <c r="B494" t="s">
        <v>69</v>
      </c>
      <c r="C494" t="s">
        <v>19</v>
      </c>
      <c r="D494">
        <v>1</v>
      </c>
      <c r="E494">
        <v>374.33</v>
      </c>
      <c r="F494">
        <v>243.31450000000001</v>
      </c>
      <c r="G494" t="s">
        <v>20</v>
      </c>
      <c r="H494" t="s">
        <v>21</v>
      </c>
      <c r="I494">
        <v>0</v>
      </c>
      <c r="J494" t="s">
        <v>51</v>
      </c>
      <c r="K494">
        <v>374.33</v>
      </c>
      <c r="L494">
        <v>374.33</v>
      </c>
      <c r="M494">
        <v>243.31450000000001</v>
      </c>
      <c r="N494">
        <v>131.01549999999997</v>
      </c>
      <c r="O494">
        <v>0</v>
      </c>
      <c r="P494" t="s">
        <v>57</v>
      </c>
      <c r="Q494" t="s">
        <v>24</v>
      </c>
      <c r="R494">
        <v>0</v>
      </c>
      <c r="S494" t="s">
        <v>966</v>
      </c>
      <c r="T494" t="s">
        <v>967</v>
      </c>
      <c r="U494">
        <v>33.31</v>
      </c>
      <c r="V494" s="18">
        <v>45659</v>
      </c>
      <c r="W494" s="18">
        <v>45669</v>
      </c>
      <c r="X494">
        <v>10</v>
      </c>
      <c r="Y494" t="s">
        <v>72</v>
      </c>
    </row>
    <row r="495" spans="1:25" x14ac:dyDescent="0.3">
      <c r="A495" s="18">
        <v>45153</v>
      </c>
      <c r="B495" t="s">
        <v>18</v>
      </c>
      <c r="C495" t="s">
        <v>19</v>
      </c>
      <c r="D495">
        <v>3</v>
      </c>
      <c r="E495">
        <v>294.72000000000003</v>
      </c>
      <c r="F495">
        <v>191.56800000000001</v>
      </c>
      <c r="G495" t="s">
        <v>50</v>
      </c>
      <c r="H495" t="s">
        <v>21</v>
      </c>
      <c r="I495">
        <v>0.05</v>
      </c>
      <c r="J495" t="s">
        <v>32</v>
      </c>
      <c r="K495">
        <v>884.16000000000008</v>
      </c>
      <c r="L495">
        <v>839.952</v>
      </c>
      <c r="M495">
        <v>574.70400000000006</v>
      </c>
      <c r="N495">
        <v>265.24799999999993</v>
      </c>
      <c r="O495">
        <v>44.208000000000084</v>
      </c>
      <c r="P495" t="s">
        <v>63</v>
      </c>
      <c r="Q495" t="s">
        <v>34</v>
      </c>
      <c r="R495">
        <v>0</v>
      </c>
      <c r="S495" t="s">
        <v>981</v>
      </c>
      <c r="T495" t="s">
        <v>982</v>
      </c>
      <c r="U495">
        <v>45.33</v>
      </c>
      <c r="V495" s="18">
        <v>45153</v>
      </c>
      <c r="W495" s="18">
        <v>45156</v>
      </c>
      <c r="X495">
        <v>3</v>
      </c>
      <c r="Y495" t="s">
        <v>27</v>
      </c>
    </row>
    <row r="496" spans="1:25" x14ac:dyDescent="0.3">
      <c r="A496" s="18">
        <v>45582</v>
      </c>
      <c r="B496" t="s">
        <v>18</v>
      </c>
      <c r="C496" t="s">
        <v>19</v>
      </c>
      <c r="D496">
        <v>10</v>
      </c>
      <c r="E496">
        <v>91.75</v>
      </c>
      <c r="F496">
        <v>59.637500000000003</v>
      </c>
      <c r="G496" t="s">
        <v>55</v>
      </c>
      <c r="H496" t="s">
        <v>21</v>
      </c>
      <c r="I496">
        <v>0.15</v>
      </c>
      <c r="J496" t="s">
        <v>46</v>
      </c>
      <c r="K496">
        <v>917.5</v>
      </c>
      <c r="L496">
        <v>779.875</v>
      </c>
      <c r="M496">
        <v>596.375</v>
      </c>
      <c r="N496">
        <v>183.5</v>
      </c>
      <c r="O496">
        <v>137.625</v>
      </c>
      <c r="P496" t="s">
        <v>63</v>
      </c>
      <c r="Q496" t="s">
        <v>40</v>
      </c>
      <c r="R496">
        <v>0</v>
      </c>
      <c r="S496" t="s">
        <v>1016</v>
      </c>
      <c r="T496" t="s">
        <v>1017</v>
      </c>
      <c r="U496">
        <v>37.270000000000003</v>
      </c>
      <c r="V496" s="18">
        <v>45582</v>
      </c>
      <c r="W496" s="18">
        <v>45586</v>
      </c>
      <c r="X496">
        <v>4</v>
      </c>
      <c r="Y496" t="s">
        <v>27</v>
      </c>
    </row>
    <row r="497" spans="1:25" x14ac:dyDescent="0.3">
      <c r="A497" s="18">
        <v>45680</v>
      </c>
      <c r="B497" t="s">
        <v>18</v>
      </c>
      <c r="C497" t="s">
        <v>19</v>
      </c>
      <c r="D497">
        <v>2</v>
      </c>
      <c r="E497">
        <v>370.78</v>
      </c>
      <c r="F497">
        <v>241.00699999999998</v>
      </c>
      <c r="G497" t="s">
        <v>55</v>
      </c>
      <c r="H497" t="s">
        <v>21</v>
      </c>
      <c r="I497">
        <v>0.15</v>
      </c>
      <c r="J497" t="s">
        <v>56</v>
      </c>
      <c r="K497">
        <v>741.56</v>
      </c>
      <c r="L497">
        <v>630.32599999999991</v>
      </c>
      <c r="M497">
        <v>482.01399999999995</v>
      </c>
      <c r="N497">
        <v>148.31199999999995</v>
      </c>
      <c r="O497">
        <v>111.23400000000004</v>
      </c>
      <c r="P497" t="s">
        <v>23</v>
      </c>
      <c r="Q497" t="s">
        <v>24</v>
      </c>
      <c r="R497">
        <v>0</v>
      </c>
      <c r="S497" t="s">
        <v>1027</v>
      </c>
      <c r="T497" t="s">
        <v>1028</v>
      </c>
      <c r="U497">
        <v>20.45</v>
      </c>
      <c r="V497" s="18">
        <v>45680</v>
      </c>
      <c r="W497" s="18">
        <v>45684</v>
      </c>
      <c r="X497">
        <v>4</v>
      </c>
      <c r="Y497" t="s">
        <v>27</v>
      </c>
    </row>
    <row r="498" spans="1:25" x14ac:dyDescent="0.3">
      <c r="A498" s="18">
        <v>45201</v>
      </c>
      <c r="B498" t="s">
        <v>44</v>
      </c>
      <c r="C498" t="s">
        <v>19</v>
      </c>
      <c r="D498">
        <v>9</v>
      </c>
      <c r="E498">
        <v>146.72</v>
      </c>
      <c r="F498">
        <v>95.368000000000009</v>
      </c>
      <c r="G498" t="s">
        <v>30</v>
      </c>
      <c r="H498" t="s">
        <v>21</v>
      </c>
      <c r="I498">
        <v>0.1</v>
      </c>
      <c r="J498" t="s">
        <v>56</v>
      </c>
      <c r="K498">
        <v>1320.48</v>
      </c>
      <c r="L498">
        <v>1188.432</v>
      </c>
      <c r="M498">
        <v>858.31200000000013</v>
      </c>
      <c r="N498">
        <v>330.11999999999989</v>
      </c>
      <c r="O498">
        <v>132.048</v>
      </c>
      <c r="P498" t="s">
        <v>57</v>
      </c>
      <c r="Q498" t="s">
        <v>2930</v>
      </c>
      <c r="R498">
        <v>0</v>
      </c>
      <c r="S498" t="s">
        <v>1029</v>
      </c>
      <c r="T498" t="s">
        <v>1030</v>
      </c>
      <c r="U498">
        <v>10.45</v>
      </c>
      <c r="V498" s="18">
        <v>45201</v>
      </c>
      <c r="W498" s="18">
        <v>45209</v>
      </c>
      <c r="X498">
        <v>8</v>
      </c>
      <c r="Y498" t="s">
        <v>49</v>
      </c>
    </row>
    <row r="499" spans="1:25" x14ac:dyDescent="0.3">
      <c r="A499" s="18">
        <v>45457</v>
      </c>
      <c r="B499" t="s">
        <v>44</v>
      </c>
      <c r="C499" t="s">
        <v>19</v>
      </c>
      <c r="D499">
        <v>2</v>
      </c>
      <c r="E499">
        <v>287.43</v>
      </c>
      <c r="F499">
        <v>186.82950000000002</v>
      </c>
      <c r="G499" t="s">
        <v>50</v>
      </c>
      <c r="H499" t="s">
        <v>21</v>
      </c>
      <c r="I499">
        <v>0.1</v>
      </c>
      <c r="J499" t="s">
        <v>56</v>
      </c>
      <c r="K499">
        <v>574.86</v>
      </c>
      <c r="L499">
        <v>517.37400000000002</v>
      </c>
      <c r="M499">
        <v>373.65900000000005</v>
      </c>
      <c r="N499">
        <v>143.71499999999997</v>
      </c>
      <c r="O499">
        <v>57.48599999999999</v>
      </c>
      <c r="P499" t="s">
        <v>63</v>
      </c>
      <c r="Q499" t="s">
        <v>40</v>
      </c>
      <c r="R499">
        <v>0</v>
      </c>
      <c r="S499" t="s">
        <v>1037</v>
      </c>
      <c r="T499" t="s">
        <v>504</v>
      </c>
      <c r="U499">
        <v>25.34</v>
      </c>
      <c r="V499" s="18">
        <v>45457</v>
      </c>
      <c r="W499" s="18">
        <v>45466</v>
      </c>
      <c r="X499">
        <v>9</v>
      </c>
      <c r="Y499" t="s">
        <v>49</v>
      </c>
    </row>
    <row r="500" spans="1:25" x14ac:dyDescent="0.3">
      <c r="A500" s="18">
        <v>44984</v>
      </c>
      <c r="B500" t="s">
        <v>38</v>
      </c>
      <c r="C500" t="s">
        <v>19</v>
      </c>
      <c r="D500">
        <v>1</v>
      </c>
      <c r="E500">
        <v>430.61</v>
      </c>
      <c r="F500">
        <v>279.8965</v>
      </c>
      <c r="G500" t="s">
        <v>20</v>
      </c>
      <c r="H500" t="s">
        <v>31</v>
      </c>
      <c r="I500">
        <v>0</v>
      </c>
      <c r="J500" t="s">
        <v>32</v>
      </c>
      <c r="K500">
        <v>430.61</v>
      </c>
      <c r="L500">
        <v>430.61</v>
      </c>
      <c r="M500">
        <v>279.8965</v>
      </c>
      <c r="N500">
        <v>150.71350000000001</v>
      </c>
      <c r="O500">
        <v>0</v>
      </c>
      <c r="P500" t="s">
        <v>33</v>
      </c>
      <c r="Q500" t="s">
        <v>40</v>
      </c>
      <c r="R500">
        <v>0</v>
      </c>
      <c r="S500" t="s">
        <v>1040</v>
      </c>
      <c r="T500" t="s">
        <v>1041</v>
      </c>
      <c r="U500">
        <v>14.53</v>
      </c>
      <c r="V500" s="18">
        <v>44984</v>
      </c>
      <c r="W500" s="18">
        <v>44992</v>
      </c>
      <c r="X500">
        <v>8</v>
      </c>
      <c r="Y500" t="s">
        <v>43</v>
      </c>
    </row>
    <row r="501" spans="1:25" x14ac:dyDescent="0.3">
      <c r="A501" s="18">
        <v>45138</v>
      </c>
      <c r="B501" t="s">
        <v>69</v>
      </c>
      <c r="C501" t="s">
        <v>19</v>
      </c>
      <c r="D501">
        <v>5</v>
      </c>
      <c r="E501">
        <v>508.05</v>
      </c>
      <c r="F501">
        <v>330.23250000000002</v>
      </c>
      <c r="G501" t="s">
        <v>55</v>
      </c>
      <c r="H501" t="s">
        <v>31</v>
      </c>
      <c r="I501">
        <v>0</v>
      </c>
      <c r="J501" t="s">
        <v>46</v>
      </c>
      <c r="K501">
        <v>2540.25</v>
      </c>
      <c r="L501">
        <v>2540.25</v>
      </c>
      <c r="M501">
        <v>1651.1625000000001</v>
      </c>
      <c r="N501">
        <v>889.08749999999986</v>
      </c>
      <c r="O501">
        <v>0</v>
      </c>
      <c r="P501" t="s">
        <v>57</v>
      </c>
      <c r="Q501" t="s">
        <v>40</v>
      </c>
      <c r="R501">
        <v>1</v>
      </c>
      <c r="S501" t="s">
        <v>1042</v>
      </c>
      <c r="T501" t="s">
        <v>1043</v>
      </c>
      <c r="U501">
        <v>35.630000000000003</v>
      </c>
      <c r="V501" s="18">
        <v>45138</v>
      </c>
      <c r="W501" s="18">
        <v>45147</v>
      </c>
      <c r="X501">
        <v>9</v>
      </c>
      <c r="Y501" t="s">
        <v>72</v>
      </c>
    </row>
    <row r="502" spans="1:25" x14ac:dyDescent="0.3">
      <c r="A502" s="18">
        <v>44988</v>
      </c>
      <c r="B502" t="s">
        <v>69</v>
      </c>
      <c r="C502" t="s">
        <v>19</v>
      </c>
      <c r="D502">
        <v>13</v>
      </c>
      <c r="E502">
        <v>522.97</v>
      </c>
      <c r="F502">
        <v>339.93050000000005</v>
      </c>
      <c r="G502" t="s">
        <v>50</v>
      </c>
      <c r="H502" t="s">
        <v>31</v>
      </c>
      <c r="I502">
        <v>0.15</v>
      </c>
      <c r="J502" t="s">
        <v>51</v>
      </c>
      <c r="K502">
        <v>6798.6100000000006</v>
      </c>
      <c r="L502">
        <v>5778.8185000000003</v>
      </c>
      <c r="M502">
        <v>4419.0965000000006</v>
      </c>
      <c r="N502">
        <v>1359.7219999999998</v>
      </c>
      <c r="O502">
        <v>1019.7915000000003</v>
      </c>
      <c r="P502" t="s">
        <v>60</v>
      </c>
      <c r="Q502" t="s">
        <v>24</v>
      </c>
      <c r="R502">
        <v>0</v>
      </c>
      <c r="S502" t="s">
        <v>1044</v>
      </c>
      <c r="T502" t="s">
        <v>1045</v>
      </c>
      <c r="U502">
        <v>33.9</v>
      </c>
      <c r="V502" s="18">
        <v>44988</v>
      </c>
      <c r="W502" s="18">
        <v>44995</v>
      </c>
      <c r="X502">
        <v>7</v>
      </c>
      <c r="Y502" t="s">
        <v>72</v>
      </c>
    </row>
    <row r="503" spans="1:25" x14ac:dyDescent="0.3">
      <c r="A503" s="18">
        <v>45042</v>
      </c>
      <c r="B503" t="s">
        <v>28</v>
      </c>
      <c r="C503" t="s">
        <v>19</v>
      </c>
      <c r="D503">
        <v>17</v>
      </c>
      <c r="E503">
        <v>260.25</v>
      </c>
      <c r="F503">
        <v>169.16249999999999</v>
      </c>
      <c r="G503" t="s">
        <v>55</v>
      </c>
      <c r="H503" t="s">
        <v>21</v>
      </c>
      <c r="I503">
        <v>0.1</v>
      </c>
      <c r="J503" t="s">
        <v>46</v>
      </c>
      <c r="K503">
        <v>4424.25</v>
      </c>
      <c r="L503">
        <v>3981.8250000000003</v>
      </c>
      <c r="M503">
        <v>2875.7624999999998</v>
      </c>
      <c r="N503">
        <v>1106.0625000000005</v>
      </c>
      <c r="O503">
        <v>442.42499999999973</v>
      </c>
      <c r="P503" t="s">
        <v>57</v>
      </c>
      <c r="Q503" t="s">
        <v>34</v>
      </c>
      <c r="R503">
        <v>0</v>
      </c>
      <c r="S503" t="s">
        <v>1046</v>
      </c>
      <c r="T503" t="s">
        <v>1047</v>
      </c>
      <c r="U503">
        <v>23.26</v>
      </c>
      <c r="V503" s="18">
        <v>45042</v>
      </c>
      <c r="W503" s="18">
        <v>45044</v>
      </c>
      <c r="X503">
        <v>2</v>
      </c>
      <c r="Y503" t="s">
        <v>37</v>
      </c>
    </row>
    <row r="504" spans="1:25" x14ac:dyDescent="0.3">
      <c r="A504" s="18">
        <v>45576</v>
      </c>
      <c r="B504" t="s">
        <v>69</v>
      </c>
      <c r="C504" t="s">
        <v>19</v>
      </c>
      <c r="D504">
        <v>9</v>
      </c>
      <c r="E504">
        <v>596.83000000000004</v>
      </c>
      <c r="F504">
        <v>387.93950000000007</v>
      </c>
      <c r="G504" t="s">
        <v>30</v>
      </c>
      <c r="H504" t="s">
        <v>31</v>
      </c>
      <c r="I504">
        <v>0</v>
      </c>
      <c r="J504" t="s">
        <v>22</v>
      </c>
      <c r="K504">
        <v>5371.47</v>
      </c>
      <c r="L504">
        <v>5371.47</v>
      </c>
      <c r="M504">
        <v>3491.4555000000005</v>
      </c>
      <c r="N504">
        <v>1880.0144999999998</v>
      </c>
      <c r="O504">
        <v>0</v>
      </c>
      <c r="P504" t="s">
        <v>63</v>
      </c>
      <c r="Q504" t="s">
        <v>40</v>
      </c>
      <c r="R504">
        <v>0</v>
      </c>
      <c r="S504" t="s">
        <v>1052</v>
      </c>
      <c r="T504" t="s">
        <v>208</v>
      </c>
      <c r="U504">
        <v>6.43</v>
      </c>
      <c r="V504" s="18">
        <v>45576</v>
      </c>
      <c r="W504" s="18">
        <v>45584</v>
      </c>
      <c r="X504">
        <v>8</v>
      </c>
      <c r="Y504" t="s">
        <v>72</v>
      </c>
    </row>
    <row r="505" spans="1:25" x14ac:dyDescent="0.3">
      <c r="A505" s="18">
        <v>45648</v>
      </c>
      <c r="B505" t="s">
        <v>18</v>
      </c>
      <c r="C505" t="s">
        <v>19</v>
      </c>
      <c r="D505">
        <v>18</v>
      </c>
      <c r="E505">
        <v>500.44</v>
      </c>
      <c r="F505">
        <v>325.286</v>
      </c>
      <c r="G505" t="s">
        <v>55</v>
      </c>
      <c r="H505" t="s">
        <v>21</v>
      </c>
      <c r="I505">
        <v>0.1</v>
      </c>
      <c r="J505" t="s">
        <v>66</v>
      </c>
      <c r="K505">
        <v>9007.92</v>
      </c>
      <c r="L505">
        <v>8107.1280000000006</v>
      </c>
      <c r="M505">
        <v>5855.1480000000001</v>
      </c>
      <c r="N505">
        <v>2251.9800000000005</v>
      </c>
      <c r="O505">
        <v>900.79199999999946</v>
      </c>
      <c r="P505" t="s">
        <v>57</v>
      </c>
      <c r="Q505" t="s">
        <v>2930</v>
      </c>
      <c r="R505">
        <v>0</v>
      </c>
      <c r="S505" t="s">
        <v>1055</v>
      </c>
      <c r="T505" t="s">
        <v>1056</v>
      </c>
      <c r="U505">
        <v>8.8699999999999992</v>
      </c>
      <c r="V505" s="18">
        <v>45648</v>
      </c>
      <c r="W505" s="18">
        <v>45656</v>
      </c>
      <c r="X505">
        <v>8</v>
      </c>
      <c r="Y505" t="s">
        <v>27</v>
      </c>
    </row>
    <row r="506" spans="1:25" x14ac:dyDescent="0.3">
      <c r="A506" s="18">
        <v>45609</v>
      </c>
      <c r="B506" t="s">
        <v>38</v>
      </c>
      <c r="C506" t="s">
        <v>19</v>
      </c>
      <c r="D506">
        <v>5</v>
      </c>
      <c r="E506">
        <v>270.13</v>
      </c>
      <c r="F506">
        <v>175.58449999999999</v>
      </c>
      <c r="G506" t="s">
        <v>50</v>
      </c>
      <c r="H506" t="s">
        <v>31</v>
      </c>
      <c r="I506">
        <v>0.15</v>
      </c>
      <c r="J506" t="s">
        <v>22</v>
      </c>
      <c r="K506">
        <v>1350.65</v>
      </c>
      <c r="L506">
        <v>1148.0525</v>
      </c>
      <c r="M506">
        <v>877.9224999999999</v>
      </c>
      <c r="N506">
        <v>270.13000000000011</v>
      </c>
      <c r="O506">
        <v>202.59750000000008</v>
      </c>
      <c r="P506" t="s">
        <v>57</v>
      </c>
      <c r="Q506" t="s">
        <v>2930</v>
      </c>
      <c r="R506">
        <v>0</v>
      </c>
      <c r="S506" t="s">
        <v>1061</v>
      </c>
      <c r="T506" t="s">
        <v>1062</v>
      </c>
      <c r="U506">
        <v>15.74</v>
      </c>
      <c r="V506" s="18">
        <v>45609</v>
      </c>
      <c r="W506" s="18">
        <v>45615</v>
      </c>
      <c r="X506">
        <v>6</v>
      </c>
      <c r="Y506" t="s">
        <v>43</v>
      </c>
    </row>
    <row r="507" spans="1:25" x14ac:dyDescent="0.3">
      <c r="A507" s="18">
        <v>45052</v>
      </c>
      <c r="B507" t="s">
        <v>38</v>
      </c>
      <c r="C507" t="s">
        <v>19</v>
      </c>
      <c r="D507">
        <v>18</v>
      </c>
      <c r="E507">
        <v>414.77</v>
      </c>
      <c r="F507">
        <v>269.60050000000001</v>
      </c>
      <c r="G507" t="s">
        <v>50</v>
      </c>
      <c r="H507" t="s">
        <v>21</v>
      </c>
      <c r="I507">
        <v>0.1</v>
      </c>
      <c r="J507" t="s">
        <v>22</v>
      </c>
      <c r="K507">
        <v>7465.86</v>
      </c>
      <c r="L507">
        <v>6719.2739999999994</v>
      </c>
      <c r="M507">
        <v>4852.8090000000002</v>
      </c>
      <c r="N507">
        <v>1866.4649999999992</v>
      </c>
      <c r="O507">
        <v>746.58600000000024</v>
      </c>
      <c r="P507" t="s">
        <v>57</v>
      </c>
      <c r="Q507" t="s">
        <v>2930</v>
      </c>
      <c r="R507">
        <v>1</v>
      </c>
      <c r="S507" t="s">
        <v>1065</v>
      </c>
      <c r="T507" t="s">
        <v>1066</v>
      </c>
      <c r="U507">
        <v>28.55</v>
      </c>
      <c r="V507" s="18">
        <v>45052</v>
      </c>
      <c r="W507" s="18">
        <v>45061</v>
      </c>
      <c r="X507">
        <v>9</v>
      </c>
      <c r="Y507" t="s">
        <v>43</v>
      </c>
    </row>
    <row r="508" spans="1:25" x14ac:dyDescent="0.3">
      <c r="A508" s="18">
        <v>45471</v>
      </c>
      <c r="B508" t="s">
        <v>44</v>
      </c>
      <c r="C508" t="s">
        <v>19</v>
      </c>
      <c r="D508">
        <v>6</v>
      </c>
      <c r="E508">
        <v>227.6</v>
      </c>
      <c r="F508">
        <v>147.94</v>
      </c>
      <c r="G508" t="s">
        <v>55</v>
      </c>
      <c r="H508" t="s">
        <v>31</v>
      </c>
      <c r="I508">
        <v>0.05</v>
      </c>
      <c r="J508" t="s">
        <v>51</v>
      </c>
      <c r="K508">
        <v>1365.6</v>
      </c>
      <c r="L508">
        <v>1297.32</v>
      </c>
      <c r="M508">
        <v>887.64</v>
      </c>
      <c r="N508">
        <v>409.67999999999995</v>
      </c>
      <c r="O508">
        <v>68.279999999999973</v>
      </c>
      <c r="P508" t="s">
        <v>60</v>
      </c>
      <c r="Q508" t="s">
        <v>24</v>
      </c>
      <c r="R508">
        <v>0</v>
      </c>
      <c r="S508" t="s">
        <v>1068</v>
      </c>
      <c r="T508" t="s">
        <v>1069</v>
      </c>
      <c r="U508">
        <v>38.22</v>
      </c>
      <c r="V508" s="18">
        <v>45471</v>
      </c>
      <c r="W508" s="18">
        <v>45478</v>
      </c>
      <c r="X508">
        <v>7</v>
      </c>
      <c r="Y508" t="s">
        <v>49</v>
      </c>
    </row>
    <row r="509" spans="1:25" x14ac:dyDescent="0.3">
      <c r="A509" s="18">
        <v>45412</v>
      </c>
      <c r="B509" t="s">
        <v>28</v>
      </c>
      <c r="C509" t="s">
        <v>19</v>
      </c>
      <c r="D509">
        <v>4</v>
      </c>
      <c r="E509">
        <v>414.36</v>
      </c>
      <c r="F509">
        <v>269.334</v>
      </c>
      <c r="G509" t="s">
        <v>30</v>
      </c>
      <c r="H509" t="s">
        <v>31</v>
      </c>
      <c r="I509">
        <v>0</v>
      </c>
      <c r="J509" t="s">
        <v>66</v>
      </c>
      <c r="K509">
        <v>1657.44</v>
      </c>
      <c r="L509">
        <v>1657.44</v>
      </c>
      <c r="M509">
        <v>1077.336</v>
      </c>
      <c r="N509">
        <v>580.10400000000004</v>
      </c>
      <c r="O509">
        <v>0</v>
      </c>
      <c r="P509" t="s">
        <v>60</v>
      </c>
      <c r="Q509" t="s">
        <v>24</v>
      </c>
      <c r="R509">
        <v>0</v>
      </c>
      <c r="S509" t="s">
        <v>1074</v>
      </c>
      <c r="T509" t="s">
        <v>1075</v>
      </c>
      <c r="U509">
        <v>8.02</v>
      </c>
      <c r="V509" s="18">
        <v>45412</v>
      </c>
      <c r="W509" s="18">
        <v>45419</v>
      </c>
      <c r="X509">
        <v>7</v>
      </c>
      <c r="Y509" t="s">
        <v>37</v>
      </c>
    </row>
    <row r="510" spans="1:25" x14ac:dyDescent="0.3">
      <c r="A510" s="18">
        <v>45727</v>
      </c>
      <c r="B510" t="s">
        <v>18</v>
      </c>
      <c r="C510" t="s">
        <v>19</v>
      </c>
      <c r="D510">
        <v>6</v>
      </c>
      <c r="E510">
        <v>138.26</v>
      </c>
      <c r="F510">
        <v>89.869</v>
      </c>
      <c r="G510" t="s">
        <v>20</v>
      </c>
      <c r="H510" t="s">
        <v>31</v>
      </c>
      <c r="I510">
        <v>0.15</v>
      </c>
      <c r="J510" t="s">
        <v>22</v>
      </c>
      <c r="K510">
        <v>829.56</v>
      </c>
      <c r="L510">
        <v>705.12599999999998</v>
      </c>
      <c r="M510">
        <v>539.21399999999994</v>
      </c>
      <c r="N510">
        <v>165.91200000000003</v>
      </c>
      <c r="O510">
        <v>124.43399999999997</v>
      </c>
      <c r="P510" t="s">
        <v>23</v>
      </c>
      <c r="Q510" t="s">
        <v>2930</v>
      </c>
      <c r="R510">
        <v>1</v>
      </c>
      <c r="S510" t="s">
        <v>1076</v>
      </c>
      <c r="T510" t="s">
        <v>1077</v>
      </c>
      <c r="U510">
        <v>31.4</v>
      </c>
      <c r="V510" s="18">
        <v>45727</v>
      </c>
      <c r="W510" s="18">
        <v>45729</v>
      </c>
      <c r="X510">
        <v>2</v>
      </c>
      <c r="Y510" t="s">
        <v>27</v>
      </c>
    </row>
    <row r="511" spans="1:25" x14ac:dyDescent="0.3">
      <c r="A511" s="18">
        <v>45536</v>
      </c>
      <c r="B511" t="s">
        <v>28</v>
      </c>
      <c r="C511" t="s">
        <v>19</v>
      </c>
      <c r="D511">
        <v>16</v>
      </c>
      <c r="E511">
        <v>588.91999999999996</v>
      </c>
      <c r="F511">
        <v>382.798</v>
      </c>
      <c r="G511" t="s">
        <v>55</v>
      </c>
      <c r="H511" t="s">
        <v>21</v>
      </c>
      <c r="I511">
        <v>0.15</v>
      </c>
      <c r="J511" t="s">
        <v>32</v>
      </c>
      <c r="K511">
        <v>9422.7199999999993</v>
      </c>
      <c r="L511">
        <v>8009.311999999999</v>
      </c>
      <c r="M511">
        <v>6124.768</v>
      </c>
      <c r="N511">
        <v>1884.543999999999</v>
      </c>
      <c r="O511">
        <v>1413.4080000000004</v>
      </c>
      <c r="P511" t="s">
        <v>63</v>
      </c>
      <c r="Q511" t="s">
        <v>24</v>
      </c>
      <c r="R511">
        <v>0</v>
      </c>
      <c r="S511" t="s">
        <v>1082</v>
      </c>
      <c r="T511" t="s">
        <v>1083</v>
      </c>
      <c r="U511">
        <v>7.89</v>
      </c>
      <c r="V511" s="18">
        <v>45536</v>
      </c>
      <c r="W511" s="18">
        <v>45540</v>
      </c>
      <c r="X511">
        <v>4</v>
      </c>
      <c r="Y511" t="s">
        <v>37</v>
      </c>
    </row>
    <row r="512" spans="1:25" x14ac:dyDescent="0.3">
      <c r="A512" s="18">
        <v>45668</v>
      </c>
      <c r="B512" t="s">
        <v>28</v>
      </c>
      <c r="C512" t="s">
        <v>19</v>
      </c>
      <c r="D512">
        <v>6</v>
      </c>
      <c r="E512">
        <v>429.45</v>
      </c>
      <c r="F512">
        <v>279.14249999999998</v>
      </c>
      <c r="G512" t="s">
        <v>20</v>
      </c>
      <c r="H512" t="s">
        <v>31</v>
      </c>
      <c r="I512">
        <v>0.1</v>
      </c>
      <c r="J512" t="s">
        <v>32</v>
      </c>
      <c r="K512">
        <v>2576.6999999999998</v>
      </c>
      <c r="L512">
        <v>2319.0299999999997</v>
      </c>
      <c r="M512">
        <v>1674.855</v>
      </c>
      <c r="N512">
        <v>644.17499999999973</v>
      </c>
      <c r="O512">
        <v>257.67000000000007</v>
      </c>
      <c r="P512" t="s">
        <v>63</v>
      </c>
      <c r="Q512" t="s">
        <v>2930</v>
      </c>
      <c r="R512">
        <v>0</v>
      </c>
      <c r="S512" t="s">
        <v>1084</v>
      </c>
      <c r="T512" t="s">
        <v>1085</v>
      </c>
      <c r="U512">
        <v>47.18</v>
      </c>
      <c r="V512" s="18">
        <v>45668</v>
      </c>
      <c r="W512" s="18">
        <v>45675</v>
      </c>
      <c r="X512">
        <v>7</v>
      </c>
      <c r="Y512" t="s">
        <v>37</v>
      </c>
    </row>
    <row r="513" spans="1:25" x14ac:dyDescent="0.3">
      <c r="A513" s="18">
        <v>45448</v>
      </c>
      <c r="B513" t="s">
        <v>18</v>
      </c>
      <c r="C513" t="s">
        <v>19</v>
      </c>
      <c r="D513">
        <v>1</v>
      </c>
      <c r="E513">
        <v>561.6</v>
      </c>
      <c r="F513">
        <v>365.04</v>
      </c>
      <c r="G513" t="s">
        <v>30</v>
      </c>
      <c r="H513" t="s">
        <v>21</v>
      </c>
      <c r="I513">
        <v>0.15</v>
      </c>
      <c r="J513" t="s">
        <v>32</v>
      </c>
      <c r="K513">
        <v>561.6</v>
      </c>
      <c r="L513">
        <v>477.36</v>
      </c>
      <c r="M513">
        <v>365.04</v>
      </c>
      <c r="N513">
        <v>112.32</v>
      </c>
      <c r="O513">
        <v>84.240000000000009</v>
      </c>
      <c r="P513" t="s">
        <v>60</v>
      </c>
      <c r="Q513" t="s">
        <v>34</v>
      </c>
      <c r="R513">
        <v>0</v>
      </c>
      <c r="S513" t="s">
        <v>1095</v>
      </c>
      <c r="T513" t="s">
        <v>318</v>
      </c>
      <c r="U513">
        <v>38.020000000000003</v>
      </c>
      <c r="V513" s="18">
        <v>45448</v>
      </c>
      <c r="W513" s="18">
        <v>45453</v>
      </c>
      <c r="X513">
        <v>5</v>
      </c>
      <c r="Y513" t="s">
        <v>27</v>
      </c>
    </row>
    <row r="514" spans="1:25" x14ac:dyDescent="0.3">
      <c r="A514" s="18">
        <v>45390</v>
      </c>
      <c r="B514" t="s">
        <v>44</v>
      </c>
      <c r="C514" t="s">
        <v>19</v>
      </c>
      <c r="D514">
        <v>10</v>
      </c>
      <c r="E514">
        <v>100.26</v>
      </c>
      <c r="F514">
        <v>65.169000000000011</v>
      </c>
      <c r="G514" t="s">
        <v>55</v>
      </c>
      <c r="H514" t="s">
        <v>21</v>
      </c>
      <c r="I514">
        <v>0.05</v>
      </c>
      <c r="J514" t="s">
        <v>51</v>
      </c>
      <c r="K514">
        <v>1002.6</v>
      </c>
      <c r="L514">
        <v>952.47</v>
      </c>
      <c r="M514">
        <v>651.69000000000005</v>
      </c>
      <c r="N514">
        <v>300.77999999999997</v>
      </c>
      <c r="O514">
        <v>50.129999999999995</v>
      </c>
      <c r="P514" t="s">
        <v>33</v>
      </c>
      <c r="Q514" t="s">
        <v>34</v>
      </c>
      <c r="R514">
        <v>0</v>
      </c>
      <c r="S514" t="s">
        <v>1112</v>
      </c>
      <c r="T514" t="s">
        <v>1113</v>
      </c>
      <c r="U514">
        <v>36.71</v>
      </c>
      <c r="V514" s="18">
        <v>45390</v>
      </c>
      <c r="W514" s="18">
        <v>45397</v>
      </c>
      <c r="X514">
        <v>7</v>
      </c>
      <c r="Y514" t="s">
        <v>49</v>
      </c>
    </row>
    <row r="515" spans="1:25" x14ac:dyDescent="0.3">
      <c r="A515" s="18">
        <v>45043</v>
      </c>
      <c r="B515" t="s">
        <v>44</v>
      </c>
      <c r="C515" t="s">
        <v>19</v>
      </c>
      <c r="D515">
        <v>9</v>
      </c>
      <c r="E515">
        <v>554.48</v>
      </c>
      <c r="F515">
        <v>360.41200000000003</v>
      </c>
      <c r="G515" t="s">
        <v>50</v>
      </c>
      <c r="H515" t="s">
        <v>21</v>
      </c>
      <c r="I515">
        <v>0</v>
      </c>
      <c r="J515" t="s">
        <v>51</v>
      </c>
      <c r="K515">
        <v>4990.32</v>
      </c>
      <c r="L515">
        <v>4990.32</v>
      </c>
      <c r="M515">
        <v>3243.7080000000005</v>
      </c>
      <c r="N515">
        <v>1746.6119999999992</v>
      </c>
      <c r="O515">
        <v>0</v>
      </c>
      <c r="P515" t="s">
        <v>23</v>
      </c>
      <c r="Q515" t="s">
        <v>2930</v>
      </c>
      <c r="R515">
        <v>0</v>
      </c>
      <c r="S515" t="s">
        <v>1114</v>
      </c>
      <c r="T515" t="s">
        <v>1115</v>
      </c>
      <c r="U515">
        <v>48.26</v>
      </c>
      <c r="V515" s="18">
        <v>45043</v>
      </c>
      <c r="W515" s="18">
        <v>45047</v>
      </c>
      <c r="X515">
        <v>4</v>
      </c>
      <c r="Y515" t="s">
        <v>49</v>
      </c>
    </row>
    <row r="516" spans="1:25" x14ac:dyDescent="0.3">
      <c r="A516" s="18">
        <v>45375</v>
      </c>
      <c r="B516" t="s">
        <v>44</v>
      </c>
      <c r="C516" t="s">
        <v>19</v>
      </c>
      <c r="D516">
        <v>7</v>
      </c>
      <c r="E516">
        <v>140.53</v>
      </c>
      <c r="F516">
        <v>91.344500000000011</v>
      </c>
      <c r="G516" t="s">
        <v>55</v>
      </c>
      <c r="H516" t="s">
        <v>31</v>
      </c>
      <c r="I516">
        <v>0</v>
      </c>
      <c r="J516" t="s">
        <v>46</v>
      </c>
      <c r="K516">
        <v>983.71</v>
      </c>
      <c r="L516">
        <v>983.71</v>
      </c>
      <c r="M516">
        <v>639.41150000000005</v>
      </c>
      <c r="N516">
        <v>344.29849999999999</v>
      </c>
      <c r="O516">
        <v>0</v>
      </c>
      <c r="P516" t="s">
        <v>60</v>
      </c>
      <c r="Q516" t="s">
        <v>2930</v>
      </c>
      <c r="R516">
        <v>1</v>
      </c>
      <c r="S516" t="s">
        <v>1122</v>
      </c>
      <c r="T516" t="s">
        <v>1123</v>
      </c>
      <c r="U516">
        <v>24.53</v>
      </c>
      <c r="V516" s="18">
        <v>45375</v>
      </c>
      <c r="W516" s="18">
        <v>45384</v>
      </c>
      <c r="X516">
        <v>9</v>
      </c>
      <c r="Y516" t="s">
        <v>49</v>
      </c>
    </row>
    <row r="517" spans="1:25" x14ac:dyDescent="0.3">
      <c r="A517" s="18">
        <v>45033</v>
      </c>
      <c r="B517" t="s">
        <v>28</v>
      </c>
      <c r="C517" t="s">
        <v>19</v>
      </c>
      <c r="D517">
        <v>20</v>
      </c>
      <c r="E517">
        <v>353.97</v>
      </c>
      <c r="F517">
        <v>230.08050000000003</v>
      </c>
      <c r="G517" t="s">
        <v>20</v>
      </c>
      <c r="H517" t="s">
        <v>21</v>
      </c>
      <c r="I517">
        <v>0.15</v>
      </c>
      <c r="J517" t="s">
        <v>46</v>
      </c>
      <c r="K517">
        <v>7079.4000000000005</v>
      </c>
      <c r="L517">
        <v>6017.4900000000007</v>
      </c>
      <c r="M517">
        <v>4601.6100000000006</v>
      </c>
      <c r="N517">
        <v>1415.88</v>
      </c>
      <c r="O517">
        <v>1061.9099999999999</v>
      </c>
      <c r="P517" t="s">
        <v>63</v>
      </c>
      <c r="Q517" t="s">
        <v>40</v>
      </c>
      <c r="R517">
        <v>1</v>
      </c>
      <c r="S517" t="s">
        <v>1126</v>
      </c>
      <c r="T517" t="s">
        <v>1127</v>
      </c>
      <c r="U517">
        <v>22.05</v>
      </c>
      <c r="V517" s="18">
        <v>45033</v>
      </c>
      <c r="W517" s="18">
        <v>45036</v>
      </c>
      <c r="X517">
        <v>3</v>
      </c>
      <c r="Y517" t="s">
        <v>37</v>
      </c>
    </row>
    <row r="518" spans="1:25" x14ac:dyDescent="0.3">
      <c r="A518" s="18">
        <v>45659</v>
      </c>
      <c r="B518" t="s">
        <v>44</v>
      </c>
      <c r="C518" t="s">
        <v>19</v>
      </c>
      <c r="D518">
        <v>4</v>
      </c>
      <c r="E518">
        <v>403.97</v>
      </c>
      <c r="F518">
        <v>262.58050000000003</v>
      </c>
      <c r="G518" t="s">
        <v>30</v>
      </c>
      <c r="H518" t="s">
        <v>21</v>
      </c>
      <c r="I518">
        <v>0.05</v>
      </c>
      <c r="J518" t="s">
        <v>32</v>
      </c>
      <c r="K518">
        <v>1615.88</v>
      </c>
      <c r="L518">
        <v>1535.086</v>
      </c>
      <c r="M518">
        <v>1050.3220000000001</v>
      </c>
      <c r="N518">
        <v>484.7639999999999</v>
      </c>
      <c r="O518">
        <v>80.794000000000096</v>
      </c>
      <c r="P518" t="s">
        <v>63</v>
      </c>
      <c r="Q518" t="s">
        <v>40</v>
      </c>
      <c r="R518">
        <v>0</v>
      </c>
      <c r="S518" t="s">
        <v>1165</v>
      </c>
      <c r="T518" t="s">
        <v>1166</v>
      </c>
      <c r="U518">
        <v>39.92</v>
      </c>
      <c r="V518" s="18">
        <v>45659</v>
      </c>
      <c r="W518" s="18">
        <v>45666</v>
      </c>
      <c r="X518">
        <v>7</v>
      </c>
      <c r="Y518" t="s">
        <v>49</v>
      </c>
    </row>
    <row r="519" spans="1:25" x14ac:dyDescent="0.3">
      <c r="A519" s="18">
        <v>45392</v>
      </c>
      <c r="B519" t="s">
        <v>38</v>
      </c>
      <c r="C519" t="s">
        <v>19</v>
      </c>
      <c r="D519">
        <v>19</v>
      </c>
      <c r="E519">
        <v>9.48</v>
      </c>
      <c r="F519">
        <v>6.1620000000000008</v>
      </c>
      <c r="G519" t="s">
        <v>30</v>
      </c>
      <c r="H519" t="s">
        <v>21</v>
      </c>
      <c r="I519">
        <v>0</v>
      </c>
      <c r="J519" t="s">
        <v>51</v>
      </c>
      <c r="K519">
        <v>180.12</v>
      </c>
      <c r="L519">
        <v>180.12</v>
      </c>
      <c r="M519">
        <v>117.07800000000002</v>
      </c>
      <c r="N519">
        <v>63.041999999999987</v>
      </c>
      <c r="O519">
        <v>0</v>
      </c>
      <c r="P519" t="s">
        <v>23</v>
      </c>
      <c r="Q519" t="s">
        <v>2930</v>
      </c>
      <c r="R519">
        <v>0</v>
      </c>
      <c r="S519" t="s">
        <v>1184</v>
      </c>
      <c r="T519" t="s">
        <v>1185</v>
      </c>
      <c r="U519">
        <v>22.33</v>
      </c>
      <c r="V519" s="18">
        <v>45392</v>
      </c>
      <c r="W519" s="18">
        <v>45394</v>
      </c>
      <c r="X519">
        <v>2</v>
      </c>
      <c r="Y519" t="s">
        <v>43</v>
      </c>
    </row>
    <row r="520" spans="1:25" x14ac:dyDescent="0.3">
      <c r="A520" s="18">
        <v>45222</v>
      </c>
      <c r="B520" t="s">
        <v>69</v>
      </c>
      <c r="C520" t="s">
        <v>19</v>
      </c>
      <c r="D520">
        <v>17</v>
      </c>
      <c r="E520">
        <v>25.95</v>
      </c>
      <c r="F520">
        <v>16.8675</v>
      </c>
      <c r="G520" t="s">
        <v>20</v>
      </c>
      <c r="H520" t="s">
        <v>21</v>
      </c>
      <c r="I520">
        <v>0.05</v>
      </c>
      <c r="J520" t="s">
        <v>66</v>
      </c>
      <c r="K520">
        <v>441.15</v>
      </c>
      <c r="L520">
        <v>419.09249999999997</v>
      </c>
      <c r="M520">
        <v>286.7475</v>
      </c>
      <c r="N520">
        <v>132.34499999999997</v>
      </c>
      <c r="O520">
        <v>22.057500000000005</v>
      </c>
      <c r="P520" t="s">
        <v>33</v>
      </c>
      <c r="Q520" t="s">
        <v>2930</v>
      </c>
      <c r="R520">
        <v>0</v>
      </c>
      <c r="S520" t="s">
        <v>1188</v>
      </c>
      <c r="T520" t="s">
        <v>1189</v>
      </c>
      <c r="U520">
        <v>27.68</v>
      </c>
      <c r="V520" s="18">
        <v>45222</v>
      </c>
      <c r="W520" s="18">
        <v>45229</v>
      </c>
      <c r="X520">
        <v>7</v>
      </c>
      <c r="Y520" t="s">
        <v>72</v>
      </c>
    </row>
    <row r="521" spans="1:25" x14ac:dyDescent="0.3">
      <c r="A521" s="18">
        <v>45556</v>
      </c>
      <c r="B521" t="s">
        <v>44</v>
      </c>
      <c r="C521" t="s">
        <v>19</v>
      </c>
      <c r="D521">
        <v>13</v>
      </c>
      <c r="E521">
        <v>75.77</v>
      </c>
      <c r="F521">
        <v>49.250500000000002</v>
      </c>
      <c r="G521" t="s">
        <v>20</v>
      </c>
      <c r="H521" t="s">
        <v>21</v>
      </c>
      <c r="I521">
        <v>0.15</v>
      </c>
      <c r="J521" t="s">
        <v>46</v>
      </c>
      <c r="K521">
        <v>985.01</v>
      </c>
      <c r="L521">
        <v>837.25850000000003</v>
      </c>
      <c r="M521">
        <v>640.25650000000007</v>
      </c>
      <c r="N521">
        <v>197.00199999999995</v>
      </c>
      <c r="O521">
        <v>147.75149999999996</v>
      </c>
      <c r="P521" t="s">
        <v>60</v>
      </c>
      <c r="Q521" t="s">
        <v>34</v>
      </c>
      <c r="R521">
        <v>0</v>
      </c>
      <c r="S521" t="s">
        <v>1192</v>
      </c>
      <c r="T521" t="s">
        <v>1193</v>
      </c>
      <c r="U521">
        <v>41.94</v>
      </c>
      <c r="V521" s="18">
        <v>45556</v>
      </c>
      <c r="W521" s="18">
        <v>45565</v>
      </c>
      <c r="X521">
        <v>9</v>
      </c>
      <c r="Y521" t="s">
        <v>49</v>
      </c>
    </row>
    <row r="522" spans="1:25" x14ac:dyDescent="0.3">
      <c r="A522" s="18">
        <v>45658</v>
      </c>
      <c r="B522" t="s">
        <v>18</v>
      </c>
      <c r="C522" t="s">
        <v>19</v>
      </c>
      <c r="D522">
        <v>17</v>
      </c>
      <c r="E522">
        <v>584.70000000000005</v>
      </c>
      <c r="F522">
        <v>380.05500000000006</v>
      </c>
      <c r="G522" t="s">
        <v>55</v>
      </c>
      <c r="H522" t="s">
        <v>31</v>
      </c>
      <c r="I522">
        <v>0.1</v>
      </c>
      <c r="J522" t="s">
        <v>22</v>
      </c>
      <c r="K522">
        <v>9939.9000000000015</v>
      </c>
      <c r="L522">
        <v>8945.9100000000017</v>
      </c>
      <c r="M522">
        <v>6460.9350000000013</v>
      </c>
      <c r="N522">
        <v>2484.9750000000004</v>
      </c>
      <c r="O522">
        <v>993.98999999999978</v>
      </c>
      <c r="P522" t="s">
        <v>23</v>
      </c>
      <c r="Q522" t="s">
        <v>2930</v>
      </c>
      <c r="R522">
        <v>1</v>
      </c>
      <c r="S522" t="s">
        <v>1200</v>
      </c>
      <c r="T522" t="s">
        <v>1201</v>
      </c>
      <c r="U522">
        <v>46.59</v>
      </c>
      <c r="V522" s="18">
        <v>45658</v>
      </c>
      <c r="W522" s="18">
        <v>45660</v>
      </c>
      <c r="X522">
        <v>2</v>
      </c>
      <c r="Y522" t="s">
        <v>27</v>
      </c>
    </row>
    <row r="523" spans="1:25" x14ac:dyDescent="0.3">
      <c r="A523" s="18">
        <v>45695</v>
      </c>
      <c r="B523" t="s">
        <v>28</v>
      </c>
      <c r="C523" t="s">
        <v>19</v>
      </c>
      <c r="D523">
        <v>17</v>
      </c>
      <c r="E523">
        <v>15.01</v>
      </c>
      <c r="F523">
        <v>9.7565000000000008</v>
      </c>
      <c r="G523" t="s">
        <v>55</v>
      </c>
      <c r="H523" t="s">
        <v>21</v>
      </c>
      <c r="I523">
        <v>0.15</v>
      </c>
      <c r="J523" t="s">
        <v>56</v>
      </c>
      <c r="K523">
        <v>255.17</v>
      </c>
      <c r="L523">
        <v>216.89449999999999</v>
      </c>
      <c r="M523">
        <v>165.8605</v>
      </c>
      <c r="N523">
        <v>51.033999999999992</v>
      </c>
      <c r="O523">
        <v>38.275499999999994</v>
      </c>
      <c r="P523" t="s">
        <v>60</v>
      </c>
      <c r="Q523" t="s">
        <v>34</v>
      </c>
      <c r="R523">
        <v>1</v>
      </c>
      <c r="S523" t="s">
        <v>1212</v>
      </c>
      <c r="T523" t="s">
        <v>1213</v>
      </c>
      <c r="U523">
        <v>22</v>
      </c>
      <c r="V523" s="18">
        <v>45695</v>
      </c>
      <c r="W523" s="18">
        <v>45701</v>
      </c>
      <c r="X523">
        <v>6</v>
      </c>
      <c r="Y523" t="s">
        <v>37</v>
      </c>
    </row>
    <row r="524" spans="1:25" x14ac:dyDescent="0.3">
      <c r="A524" s="18">
        <v>45415</v>
      </c>
      <c r="B524" t="s">
        <v>28</v>
      </c>
      <c r="C524" t="s">
        <v>19</v>
      </c>
      <c r="D524">
        <v>6</v>
      </c>
      <c r="E524">
        <v>266.67</v>
      </c>
      <c r="F524">
        <v>173.33550000000002</v>
      </c>
      <c r="G524" t="s">
        <v>20</v>
      </c>
      <c r="H524" t="s">
        <v>21</v>
      </c>
      <c r="I524">
        <v>0.05</v>
      </c>
      <c r="J524" t="s">
        <v>22</v>
      </c>
      <c r="K524">
        <v>1600.02</v>
      </c>
      <c r="L524">
        <v>1520.019</v>
      </c>
      <c r="M524">
        <v>1040.0130000000001</v>
      </c>
      <c r="N524">
        <v>480.00599999999986</v>
      </c>
      <c r="O524">
        <v>80.000999999999976</v>
      </c>
      <c r="P524" t="s">
        <v>60</v>
      </c>
      <c r="Q524" t="s">
        <v>2930</v>
      </c>
      <c r="R524">
        <v>0</v>
      </c>
      <c r="S524" t="s">
        <v>1218</v>
      </c>
      <c r="T524" t="s">
        <v>1219</v>
      </c>
      <c r="U524">
        <v>48.49</v>
      </c>
      <c r="V524" s="18">
        <v>45415</v>
      </c>
      <c r="W524" s="18">
        <v>45423</v>
      </c>
      <c r="X524">
        <v>8</v>
      </c>
      <c r="Y524" t="s">
        <v>37</v>
      </c>
    </row>
    <row r="525" spans="1:25" x14ac:dyDescent="0.3">
      <c r="A525" s="18">
        <v>45206</v>
      </c>
      <c r="B525" t="s">
        <v>28</v>
      </c>
      <c r="C525" t="s">
        <v>19</v>
      </c>
      <c r="D525">
        <v>6</v>
      </c>
      <c r="E525">
        <v>505.7</v>
      </c>
      <c r="F525">
        <v>328.70499999999998</v>
      </c>
      <c r="G525" t="s">
        <v>50</v>
      </c>
      <c r="H525" t="s">
        <v>31</v>
      </c>
      <c r="I525">
        <v>0</v>
      </c>
      <c r="J525" t="s">
        <v>32</v>
      </c>
      <c r="K525">
        <v>3034.2</v>
      </c>
      <c r="L525">
        <v>3034.2</v>
      </c>
      <c r="M525">
        <v>1972.23</v>
      </c>
      <c r="N525">
        <v>1061.9699999999998</v>
      </c>
      <c r="O525">
        <v>0</v>
      </c>
      <c r="P525" t="s">
        <v>63</v>
      </c>
      <c r="Q525" t="s">
        <v>2930</v>
      </c>
      <c r="R525">
        <v>0</v>
      </c>
      <c r="S525" t="s">
        <v>1223</v>
      </c>
      <c r="T525" t="s">
        <v>1224</v>
      </c>
      <c r="U525">
        <v>40.380000000000003</v>
      </c>
      <c r="V525" s="18">
        <v>45206</v>
      </c>
      <c r="W525" s="18">
        <v>45215</v>
      </c>
      <c r="X525">
        <v>9</v>
      </c>
      <c r="Y525" t="s">
        <v>37</v>
      </c>
    </row>
    <row r="526" spans="1:25" x14ac:dyDescent="0.3">
      <c r="A526" s="18">
        <v>45552</v>
      </c>
      <c r="B526" t="s">
        <v>28</v>
      </c>
      <c r="C526" t="s">
        <v>19</v>
      </c>
      <c r="D526">
        <v>12</v>
      </c>
      <c r="E526">
        <v>596.26</v>
      </c>
      <c r="F526">
        <v>387.56900000000002</v>
      </c>
      <c r="G526" t="s">
        <v>55</v>
      </c>
      <c r="H526" t="s">
        <v>21</v>
      </c>
      <c r="I526">
        <v>0.15</v>
      </c>
      <c r="J526" t="s">
        <v>22</v>
      </c>
      <c r="K526">
        <v>7155.12</v>
      </c>
      <c r="L526">
        <v>6081.8519999999999</v>
      </c>
      <c r="M526">
        <v>4650.8280000000004</v>
      </c>
      <c r="N526">
        <v>1431.0239999999994</v>
      </c>
      <c r="O526">
        <v>1073.268</v>
      </c>
      <c r="P526" t="s">
        <v>33</v>
      </c>
      <c r="Q526" t="s">
        <v>40</v>
      </c>
      <c r="R526">
        <v>0</v>
      </c>
      <c r="S526" t="s">
        <v>1265</v>
      </c>
      <c r="T526" t="s">
        <v>1266</v>
      </c>
      <c r="U526">
        <v>28.27</v>
      </c>
      <c r="V526" s="18">
        <v>45552</v>
      </c>
      <c r="W526" s="18">
        <v>45560</v>
      </c>
      <c r="X526">
        <v>8</v>
      </c>
      <c r="Y526" t="s">
        <v>37</v>
      </c>
    </row>
    <row r="527" spans="1:25" x14ac:dyDescent="0.3">
      <c r="A527" s="18">
        <v>44932</v>
      </c>
      <c r="B527" t="s">
        <v>18</v>
      </c>
      <c r="C527" t="s">
        <v>19</v>
      </c>
      <c r="D527">
        <v>7</v>
      </c>
      <c r="E527">
        <v>193.66</v>
      </c>
      <c r="F527">
        <v>125.879</v>
      </c>
      <c r="G527" t="s">
        <v>30</v>
      </c>
      <c r="H527" t="s">
        <v>21</v>
      </c>
      <c r="I527">
        <v>0.1</v>
      </c>
      <c r="J527" t="s">
        <v>56</v>
      </c>
      <c r="K527">
        <v>1355.62</v>
      </c>
      <c r="L527">
        <v>1220.058</v>
      </c>
      <c r="M527">
        <v>881.15300000000002</v>
      </c>
      <c r="N527">
        <v>338.90499999999997</v>
      </c>
      <c r="O527">
        <v>135.5619999999999</v>
      </c>
      <c r="P527" t="s">
        <v>57</v>
      </c>
      <c r="Q527" t="s">
        <v>24</v>
      </c>
      <c r="R527">
        <v>0</v>
      </c>
      <c r="S527" t="s">
        <v>1284</v>
      </c>
      <c r="T527" t="s">
        <v>1285</v>
      </c>
      <c r="U527">
        <v>39.01</v>
      </c>
      <c r="V527" s="18">
        <v>44932</v>
      </c>
      <c r="W527" s="18">
        <v>44941</v>
      </c>
      <c r="X527">
        <v>9</v>
      </c>
      <c r="Y527" t="s">
        <v>27</v>
      </c>
    </row>
    <row r="528" spans="1:25" x14ac:dyDescent="0.3">
      <c r="A528" s="18">
        <v>45769</v>
      </c>
      <c r="B528" t="s">
        <v>18</v>
      </c>
      <c r="C528" t="s">
        <v>19</v>
      </c>
      <c r="D528">
        <v>8</v>
      </c>
      <c r="E528">
        <v>283.63</v>
      </c>
      <c r="F528">
        <v>184.3595</v>
      </c>
      <c r="G528" t="s">
        <v>50</v>
      </c>
      <c r="H528" t="s">
        <v>21</v>
      </c>
      <c r="I528">
        <v>0.1</v>
      </c>
      <c r="J528" t="s">
        <v>32</v>
      </c>
      <c r="K528">
        <v>2269.04</v>
      </c>
      <c r="L528">
        <v>2042.136</v>
      </c>
      <c r="M528">
        <v>1474.876</v>
      </c>
      <c r="N528">
        <v>567.26</v>
      </c>
      <c r="O528">
        <v>226.904</v>
      </c>
      <c r="P528" t="s">
        <v>63</v>
      </c>
      <c r="Q528" t="s">
        <v>34</v>
      </c>
      <c r="R528">
        <v>0</v>
      </c>
      <c r="S528" t="s">
        <v>1321</v>
      </c>
      <c r="T528" t="s">
        <v>1322</v>
      </c>
      <c r="U528">
        <v>49.91</v>
      </c>
      <c r="V528" s="18">
        <v>45769</v>
      </c>
      <c r="W528" s="18">
        <v>45772</v>
      </c>
      <c r="X528">
        <v>3</v>
      </c>
      <c r="Y528" t="s">
        <v>27</v>
      </c>
    </row>
    <row r="529" spans="1:25" x14ac:dyDescent="0.3">
      <c r="A529" s="18">
        <v>45500</v>
      </c>
      <c r="B529" t="s">
        <v>28</v>
      </c>
      <c r="C529" t="s">
        <v>19</v>
      </c>
      <c r="D529">
        <v>8</v>
      </c>
      <c r="E529">
        <v>493.09</v>
      </c>
      <c r="F529">
        <v>320.50849999999997</v>
      </c>
      <c r="G529" t="s">
        <v>30</v>
      </c>
      <c r="H529" t="s">
        <v>31</v>
      </c>
      <c r="I529">
        <v>0.05</v>
      </c>
      <c r="J529" t="s">
        <v>56</v>
      </c>
      <c r="K529">
        <v>3944.72</v>
      </c>
      <c r="L529">
        <v>3747.4839999999995</v>
      </c>
      <c r="M529">
        <v>2564.0679999999998</v>
      </c>
      <c r="N529">
        <v>1183.4159999999997</v>
      </c>
      <c r="O529">
        <v>197.23600000000033</v>
      </c>
      <c r="P529" t="s">
        <v>57</v>
      </c>
      <c r="Q529" t="s">
        <v>24</v>
      </c>
      <c r="R529">
        <v>0</v>
      </c>
      <c r="S529" t="s">
        <v>1337</v>
      </c>
      <c r="T529" t="s">
        <v>1338</v>
      </c>
      <c r="U529">
        <v>11.49</v>
      </c>
      <c r="V529" s="18">
        <v>45500</v>
      </c>
      <c r="W529" s="18">
        <v>45509</v>
      </c>
      <c r="X529">
        <v>9</v>
      </c>
      <c r="Y529" t="s">
        <v>37</v>
      </c>
    </row>
    <row r="530" spans="1:25" x14ac:dyDescent="0.3">
      <c r="A530" s="18">
        <v>45408</v>
      </c>
      <c r="B530" t="s">
        <v>28</v>
      </c>
      <c r="C530" t="s">
        <v>19</v>
      </c>
      <c r="D530">
        <v>16</v>
      </c>
      <c r="E530">
        <v>318.32</v>
      </c>
      <c r="F530">
        <v>206.90800000000002</v>
      </c>
      <c r="G530" t="s">
        <v>50</v>
      </c>
      <c r="H530" t="s">
        <v>21</v>
      </c>
      <c r="I530">
        <v>0.05</v>
      </c>
      <c r="J530" t="s">
        <v>56</v>
      </c>
      <c r="K530">
        <v>5093.12</v>
      </c>
      <c r="L530">
        <v>4838.4639999999999</v>
      </c>
      <c r="M530">
        <v>3310.5280000000002</v>
      </c>
      <c r="N530">
        <v>1527.9359999999997</v>
      </c>
      <c r="O530">
        <v>254.65599999999995</v>
      </c>
      <c r="P530" t="s">
        <v>57</v>
      </c>
      <c r="Q530" t="s">
        <v>24</v>
      </c>
      <c r="R530">
        <v>0</v>
      </c>
      <c r="S530" t="s">
        <v>1352</v>
      </c>
      <c r="T530" t="s">
        <v>1353</v>
      </c>
      <c r="U530">
        <v>40.78</v>
      </c>
      <c r="V530" s="18">
        <v>45408</v>
      </c>
      <c r="W530" s="18">
        <v>45413</v>
      </c>
      <c r="X530">
        <v>5</v>
      </c>
      <c r="Y530" t="s">
        <v>37</v>
      </c>
    </row>
    <row r="531" spans="1:25" x14ac:dyDescent="0.3">
      <c r="A531" s="18">
        <v>45447</v>
      </c>
      <c r="B531" t="s">
        <v>44</v>
      </c>
      <c r="C531" t="s">
        <v>19</v>
      </c>
      <c r="D531">
        <v>7</v>
      </c>
      <c r="E531">
        <v>225.86</v>
      </c>
      <c r="F531">
        <v>146.80900000000003</v>
      </c>
      <c r="G531" t="s">
        <v>20</v>
      </c>
      <c r="H531" t="s">
        <v>21</v>
      </c>
      <c r="I531">
        <v>0</v>
      </c>
      <c r="J531" t="s">
        <v>51</v>
      </c>
      <c r="K531">
        <v>1581.02</v>
      </c>
      <c r="L531">
        <v>1581.02</v>
      </c>
      <c r="M531">
        <v>1027.6630000000002</v>
      </c>
      <c r="N531">
        <v>553.35699999999974</v>
      </c>
      <c r="O531">
        <v>0</v>
      </c>
      <c r="P531" t="s">
        <v>60</v>
      </c>
      <c r="Q531" t="s">
        <v>2930</v>
      </c>
      <c r="R531">
        <v>0</v>
      </c>
      <c r="S531" t="s">
        <v>1374</v>
      </c>
      <c r="T531" t="s">
        <v>1375</v>
      </c>
      <c r="U531">
        <v>24.48</v>
      </c>
      <c r="V531" s="18">
        <v>45447</v>
      </c>
      <c r="W531" s="18">
        <v>45452</v>
      </c>
      <c r="X531">
        <v>5</v>
      </c>
      <c r="Y531" t="s">
        <v>49</v>
      </c>
    </row>
    <row r="532" spans="1:25" x14ac:dyDescent="0.3">
      <c r="A532" s="18">
        <v>45428</v>
      </c>
      <c r="B532" t="s">
        <v>18</v>
      </c>
      <c r="C532" t="s">
        <v>19</v>
      </c>
      <c r="D532">
        <v>11</v>
      </c>
      <c r="E532">
        <v>222.13</v>
      </c>
      <c r="F532">
        <v>144.3845</v>
      </c>
      <c r="G532" t="s">
        <v>55</v>
      </c>
      <c r="H532" t="s">
        <v>21</v>
      </c>
      <c r="I532">
        <v>0.15</v>
      </c>
      <c r="J532" t="s">
        <v>22</v>
      </c>
      <c r="K532">
        <v>2443.4299999999998</v>
      </c>
      <c r="L532">
        <v>2076.9154999999996</v>
      </c>
      <c r="M532">
        <v>1588.2294999999999</v>
      </c>
      <c r="N532">
        <v>488.68599999999969</v>
      </c>
      <c r="O532">
        <v>366.51450000000023</v>
      </c>
      <c r="P532" t="s">
        <v>63</v>
      </c>
      <c r="Q532" t="s">
        <v>40</v>
      </c>
      <c r="R532">
        <v>1</v>
      </c>
      <c r="S532" t="s">
        <v>1389</v>
      </c>
      <c r="T532" t="s">
        <v>1390</v>
      </c>
      <c r="U532">
        <v>9.8800000000000008</v>
      </c>
      <c r="V532" s="18">
        <v>45428</v>
      </c>
      <c r="W532" s="18">
        <v>45430</v>
      </c>
      <c r="X532">
        <v>2</v>
      </c>
      <c r="Y532" t="s">
        <v>27</v>
      </c>
    </row>
    <row r="533" spans="1:25" x14ac:dyDescent="0.3">
      <c r="A533" s="18">
        <v>45467</v>
      </c>
      <c r="B533" t="s">
        <v>18</v>
      </c>
      <c r="C533" t="s">
        <v>19</v>
      </c>
      <c r="D533">
        <v>9</v>
      </c>
      <c r="E533">
        <v>265.43</v>
      </c>
      <c r="F533">
        <v>172.52950000000001</v>
      </c>
      <c r="G533" t="s">
        <v>55</v>
      </c>
      <c r="H533" t="s">
        <v>21</v>
      </c>
      <c r="I533">
        <v>0.05</v>
      </c>
      <c r="J533" t="s">
        <v>22</v>
      </c>
      <c r="K533">
        <v>2388.87</v>
      </c>
      <c r="L533">
        <v>2269.4264999999996</v>
      </c>
      <c r="M533">
        <v>1552.7655000000002</v>
      </c>
      <c r="N533">
        <v>716.66099999999938</v>
      </c>
      <c r="O533">
        <v>119.44350000000031</v>
      </c>
      <c r="P533" t="s">
        <v>57</v>
      </c>
      <c r="Q533" t="s">
        <v>24</v>
      </c>
      <c r="R533">
        <v>0</v>
      </c>
      <c r="S533" t="s">
        <v>1432</v>
      </c>
      <c r="T533" t="s">
        <v>1433</v>
      </c>
      <c r="U533">
        <v>40.18</v>
      </c>
      <c r="V533" s="18">
        <v>45467</v>
      </c>
      <c r="W533" s="18">
        <v>45470</v>
      </c>
      <c r="X533">
        <v>3</v>
      </c>
      <c r="Y533" t="s">
        <v>27</v>
      </c>
    </row>
    <row r="534" spans="1:25" x14ac:dyDescent="0.3">
      <c r="A534" s="18">
        <v>45136</v>
      </c>
      <c r="B534" t="s">
        <v>18</v>
      </c>
      <c r="C534" t="s">
        <v>19</v>
      </c>
      <c r="D534">
        <v>18</v>
      </c>
      <c r="E534">
        <v>175.81</v>
      </c>
      <c r="F534">
        <v>114.2765</v>
      </c>
      <c r="G534" t="s">
        <v>50</v>
      </c>
      <c r="H534" t="s">
        <v>31</v>
      </c>
      <c r="I534">
        <v>0</v>
      </c>
      <c r="J534" t="s">
        <v>22</v>
      </c>
      <c r="K534">
        <v>3164.58</v>
      </c>
      <c r="L534">
        <v>3164.58</v>
      </c>
      <c r="M534">
        <v>2056.9769999999999</v>
      </c>
      <c r="N534">
        <v>1107.6030000000001</v>
      </c>
      <c r="O534">
        <v>0</v>
      </c>
      <c r="P534" t="s">
        <v>33</v>
      </c>
      <c r="Q534" t="s">
        <v>40</v>
      </c>
      <c r="R534">
        <v>1</v>
      </c>
      <c r="S534" t="s">
        <v>1444</v>
      </c>
      <c r="T534" t="s">
        <v>1445</v>
      </c>
      <c r="U534">
        <v>26.97</v>
      </c>
      <c r="V534" s="18">
        <v>45136</v>
      </c>
      <c r="W534" s="18">
        <v>45145</v>
      </c>
      <c r="X534">
        <v>9</v>
      </c>
      <c r="Y534" t="s">
        <v>27</v>
      </c>
    </row>
    <row r="535" spans="1:25" x14ac:dyDescent="0.3">
      <c r="A535" s="18">
        <v>45288</v>
      </c>
      <c r="B535" t="s">
        <v>18</v>
      </c>
      <c r="C535" t="s">
        <v>19</v>
      </c>
      <c r="D535">
        <v>19</v>
      </c>
      <c r="E535">
        <v>374.8</v>
      </c>
      <c r="F535">
        <v>243.62</v>
      </c>
      <c r="G535" t="s">
        <v>30</v>
      </c>
      <c r="H535" t="s">
        <v>31</v>
      </c>
      <c r="I535">
        <v>0.05</v>
      </c>
      <c r="J535" t="s">
        <v>51</v>
      </c>
      <c r="K535">
        <v>7121.2</v>
      </c>
      <c r="L535">
        <v>6765.1399999999994</v>
      </c>
      <c r="M535">
        <v>4628.78</v>
      </c>
      <c r="N535">
        <v>2136.3599999999997</v>
      </c>
      <c r="O535">
        <v>356.0600000000004</v>
      </c>
      <c r="P535" t="s">
        <v>23</v>
      </c>
      <c r="Q535" t="s">
        <v>40</v>
      </c>
      <c r="R535">
        <v>0</v>
      </c>
      <c r="S535" t="s">
        <v>1448</v>
      </c>
      <c r="T535" t="s">
        <v>1449</v>
      </c>
      <c r="U535">
        <v>41.67</v>
      </c>
      <c r="V535" s="18">
        <v>45288</v>
      </c>
      <c r="W535" s="18">
        <v>45294</v>
      </c>
      <c r="X535">
        <v>6</v>
      </c>
      <c r="Y535" t="s">
        <v>27</v>
      </c>
    </row>
    <row r="536" spans="1:25" x14ac:dyDescent="0.3">
      <c r="A536" s="18">
        <v>45199</v>
      </c>
      <c r="B536" t="s">
        <v>18</v>
      </c>
      <c r="C536" t="s">
        <v>19</v>
      </c>
      <c r="D536">
        <v>14</v>
      </c>
      <c r="E536">
        <v>243.96</v>
      </c>
      <c r="F536">
        <v>158.57400000000001</v>
      </c>
      <c r="G536" t="s">
        <v>55</v>
      </c>
      <c r="H536" t="s">
        <v>21</v>
      </c>
      <c r="I536">
        <v>0.05</v>
      </c>
      <c r="J536" t="s">
        <v>56</v>
      </c>
      <c r="K536">
        <v>3415.44</v>
      </c>
      <c r="L536">
        <v>3244.6680000000001</v>
      </c>
      <c r="M536">
        <v>2220.0360000000001</v>
      </c>
      <c r="N536">
        <v>1024.6320000000001</v>
      </c>
      <c r="O536">
        <v>170.77199999999993</v>
      </c>
      <c r="P536" t="s">
        <v>23</v>
      </c>
      <c r="Q536" t="s">
        <v>2930</v>
      </c>
      <c r="R536">
        <v>1</v>
      </c>
      <c r="S536" t="s">
        <v>1458</v>
      </c>
      <c r="T536" t="s">
        <v>1459</v>
      </c>
      <c r="U536">
        <v>13.24</v>
      </c>
      <c r="V536" s="18">
        <v>45199</v>
      </c>
      <c r="W536" s="18">
        <v>45203</v>
      </c>
      <c r="X536">
        <v>4</v>
      </c>
      <c r="Y536" t="s">
        <v>27</v>
      </c>
    </row>
    <row r="537" spans="1:25" x14ac:dyDescent="0.3">
      <c r="A537" s="18">
        <v>45573</v>
      </c>
      <c r="B537" t="s">
        <v>28</v>
      </c>
      <c r="C537" t="s">
        <v>19</v>
      </c>
      <c r="D537">
        <v>6</v>
      </c>
      <c r="E537">
        <v>48.48</v>
      </c>
      <c r="F537">
        <v>31.512</v>
      </c>
      <c r="G537" t="s">
        <v>55</v>
      </c>
      <c r="H537" t="s">
        <v>31</v>
      </c>
      <c r="I537">
        <v>0.1</v>
      </c>
      <c r="J537" t="s">
        <v>56</v>
      </c>
      <c r="K537">
        <v>290.88</v>
      </c>
      <c r="L537">
        <v>261.79200000000003</v>
      </c>
      <c r="M537">
        <v>189.072</v>
      </c>
      <c r="N537">
        <v>72.720000000000027</v>
      </c>
      <c r="O537">
        <v>29.087999999999965</v>
      </c>
      <c r="P537" t="s">
        <v>23</v>
      </c>
      <c r="Q537" t="s">
        <v>2930</v>
      </c>
      <c r="R537">
        <v>0</v>
      </c>
      <c r="S537" t="s">
        <v>1460</v>
      </c>
      <c r="T537" t="s">
        <v>1461</v>
      </c>
      <c r="U537">
        <v>6.11</v>
      </c>
      <c r="V537" s="18">
        <v>45573</v>
      </c>
      <c r="W537" s="18">
        <v>45578</v>
      </c>
      <c r="X537">
        <v>5</v>
      </c>
      <c r="Y537" t="s">
        <v>37</v>
      </c>
    </row>
    <row r="538" spans="1:25" x14ac:dyDescent="0.3">
      <c r="A538" s="18">
        <v>45030</v>
      </c>
      <c r="B538" t="s">
        <v>18</v>
      </c>
      <c r="C538" t="s">
        <v>19</v>
      </c>
      <c r="D538">
        <v>20</v>
      </c>
      <c r="E538">
        <v>87.47</v>
      </c>
      <c r="F538">
        <v>56.855499999999999</v>
      </c>
      <c r="G538" t="s">
        <v>20</v>
      </c>
      <c r="H538" t="s">
        <v>31</v>
      </c>
      <c r="I538">
        <v>0</v>
      </c>
      <c r="J538" t="s">
        <v>51</v>
      </c>
      <c r="K538">
        <v>1749.4</v>
      </c>
      <c r="L538">
        <v>1749.4</v>
      </c>
      <c r="M538">
        <v>1137.1099999999999</v>
      </c>
      <c r="N538">
        <v>612.29000000000019</v>
      </c>
      <c r="O538">
        <v>0</v>
      </c>
      <c r="P538" t="s">
        <v>23</v>
      </c>
      <c r="Q538" t="s">
        <v>40</v>
      </c>
      <c r="R538">
        <v>0</v>
      </c>
      <c r="S538" t="s">
        <v>1462</v>
      </c>
      <c r="T538" t="s">
        <v>1463</v>
      </c>
      <c r="U538">
        <v>48.48</v>
      </c>
      <c r="V538" s="18">
        <v>45030</v>
      </c>
      <c r="W538" s="18">
        <v>45039</v>
      </c>
      <c r="X538">
        <v>9</v>
      </c>
      <c r="Y538" t="s">
        <v>27</v>
      </c>
    </row>
    <row r="539" spans="1:25" x14ac:dyDescent="0.3">
      <c r="A539" s="18">
        <v>45783</v>
      </c>
      <c r="B539" t="s">
        <v>38</v>
      </c>
      <c r="C539" t="s">
        <v>19</v>
      </c>
      <c r="D539">
        <v>15</v>
      </c>
      <c r="E539">
        <v>281.73</v>
      </c>
      <c r="F539">
        <v>183.12450000000001</v>
      </c>
      <c r="G539" t="s">
        <v>20</v>
      </c>
      <c r="H539" t="s">
        <v>21</v>
      </c>
      <c r="I539">
        <v>0.1</v>
      </c>
      <c r="J539" t="s">
        <v>66</v>
      </c>
      <c r="K539">
        <v>4225.9500000000007</v>
      </c>
      <c r="L539">
        <v>3803.3550000000009</v>
      </c>
      <c r="M539">
        <v>2746.8675000000003</v>
      </c>
      <c r="N539">
        <v>1056.4875000000006</v>
      </c>
      <c r="O539">
        <v>422.5949999999998</v>
      </c>
      <c r="P539" t="s">
        <v>57</v>
      </c>
      <c r="Q539" t="s">
        <v>40</v>
      </c>
      <c r="R539">
        <v>0</v>
      </c>
      <c r="S539" t="s">
        <v>1470</v>
      </c>
      <c r="T539" t="s">
        <v>1471</v>
      </c>
      <c r="U539">
        <v>36.869999999999997</v>
      </c>
      <c r="V539" s="18">
        <v>45783</v>
      </c>
      <c r="W539" s="18">
        <v>45787</v>
      </c>
      <c r="X539">
        <v>4</v>
      </c>
      <c r="Y539" t="s">
        <v>43</v>
      </c>
    </row>
    <row r="540" spans="1:25" x14ac:dyDescent="0.3">
      <c r="A540" s="18">
        <v>45308</v>
      </c>
      <c r="B540" t="s">
        <v>18</v>
      </c>
      <c r="C540" t="s">
        <v>19</v>
      </c>
      <c r="D540">
        <v>7</v>
      </c>
      <c r="E540">
        <v>322.11</v>
      </c>
      <c r="F540">
        <v>209.37150000000003</v>
      </c>
      <c r="G540" t="s">
        <v>50</v>
      </c>
      <c r="H540" t="s">
        <v>21</v>
      </c>
      <c r="I540">
        <v>0.1</v>
      </c>
      <c r="J540" t="s">
        <v>56</v>
      </c>
      <c r="K540">
        <v>2254.77</v>
      </c>
      <c r="L540">
        <v>2029.2930000000001</v>
      </c>
      <c r="M540">
        <v>1465.6005000000002</v>
      </c>
      <c r="N540">
        <v>563.69249999999988</v>
      </c>
      <c r="O540">
        <v>225.47699999999986</v>
      </c>
      <c r="P540" t="s">
        <v>60</v>
      </c>
      <c r="Q540" t="s">
        <v>34</v>
      </c>
      <c r="R540">
        <v>0</v>
      </c>
      <c r="S540" t="s">
        <v>1486</v>
      </c>
      <c r="T540" t="s">
        <v>1487</v>
      </c>
      <c r="U540">
        <v>19.91</v>
      </c>
      <c r="V540" s="18">
        <v>45308</v>
      </c>
      <c r="W540" s="18">
        <v>45318</v>
      </c>
      <c r="X540">
        <v>10</v>
      </c>
      <c r="Y540" t="s">
        <v>27</v>
      </c>
    </row>
    <row r="541" spans="1:25" x14ac:dyDescent="0.3">
      <c r="A541" s="18">
        <v>45577</v>
      </c>
      <c r="B541" t="s">
        <v>44</v>
      </c>
      <c r="C541" t="s">
        <v>19</v>
      </c>
      <c r="D541">
        <v>2</v>
      </c>
      <c r="E541">
        <v>48.02</v>
      </c>
      <c r="F541">
        <v>31.213000000000005</v>
      </c>
      <c r="G541" t="s">
        <v>50</v>
      </c>
      <c r="H541" t="s">
        <v>31</v>
      </c>
      <c r="I541">
        <v>0.05</v>
      </c>
      <c r="J541" t="s">
        <v>51</v>
      </c>
      <c r="K541">
        <v>96.04</v>
      </c>
      <c r="L541">
        <v>91.238</v>
      </c>
      <c r="M541">
        <v>62.426000000000009</v>
      </c>
      <c r="N541">
        <v>28.811999999999991</v>
      </c>
      <c r="O541">
        <v>4.8020000000000067</v>
      </c>
      <c r="P541" t="s">
        <v>60</v>
      </c>
      <c r="Q541" t="s">
        <v>24</v>
      </c>
      <c r="R541">
        <v>1</v>
      </c>
      <c r="S541" t="s">
        <v>1492</v>
      </c>
      <c r="T541" t="s">
        <v>1493</v>
      </c>
      <c r="U541">
        <v>25.81</v>
      </c>
      <c r="V541" s="18">
        <v>45577</v>
      </c>
      <c r="W541" s="18">
        <v>45580</v>
      </c>
      <c r="X541">
        <v>3</v>
      </c>
      <c r="Y541" t="s">
        <v>49</v>
      </c>
    </row>
    <row r="542" spans="1:25" x14ac:dyDescent="0.3">
      <c r="A542" s="18">
        <v>45683</v>
      </c>
      <c r="B542" t="s">
        <v>38</v>
      </c>
      <c r="C542" t="s">
        <v>19</v>
      </c>
      <c r="D542">
        <v>3</v>
      </c>
      <c r="E542">
        <v>58.51</v>
      </c>
      <c r="F542">
        <v>38.031500000000001</v>
      </c>
      <c r="G542" t="s">
        <v>30</v>
      </c>
      <c r="H542" t="s">
        <v>31</v>
      </c>
      <c r="I542">
        <v>0.05</v>
      </c>
      <c r="J542" t="s">
        <v>51</v>
      </c>
      <c r="K542">
        <v>175.53</v>
      </c>
      <c r="L542">
        <v>166.7535</v>
      </c>
      <c r="M542">
        <v>114.09450000000001</v>
      </c>
      <c r="N542">
        <v>52.658999999999992</v>
      </c>
      <c r="O542">
        <v>8.7764999999999986</v>
      </c>
      <c r="P542" t="s">
        <v>63</v>
      </c>
      <c r="Q542" t="s">
        <v>40</v>
      </c>
      <c r="R542">
        <v>0</v>
      </c>
      <c r="S542" t="s">
        <v>1509</v>
      </c>
      <c r="T542" t="s">
        <v>1510</v>
      </c>
      <c r="U542">
        <v>23.57</v>
      </c>
      <c r="V542" s="18">
        <v>45683</v>
      </c>
      <c r="W542" s="18">
        <v>45687</v>
      </c>
      <c r="X542">
        <v>4</v>
      </c>
      <c r="Y542" t="s">
        <v>43</v>
      </c>
    </row>
    <row r="543" spans="1:25" x14ac:dyDescent="0.3">
      <c r="A543" s="18">
        <v>45594</v>
      </c>
      <c r="B543" t="s">
        <v>28</v>
      </c>
      <c r="C543" t="s">
        <v>19</v>
      </c>
      <c r="D543">
        <v>2</v>
      </c>
      <c r="E543">
        <v>267.36</v>
      </c>
      <c r="F543">
        <v>173.78400000000002</v>
      </c>
      <c r="G543" t="s">
        <v>20</v>
      </c>
      <c r="H543" t="s">
        <v>21</v>
      </c>
      <c r="I543">
        <v>0.05</v>
      </c>
      <c r="J543" t="s">
        <v>46</v>
      </c>
      <c r="K543">
        <v>534.72</v>
      </c>
      <c r="L543">
        <v>507.98399999999998</v>
      </c>
      <c r="M543">
        <v>347.56800000000004</v>
      </c>
      <c r="N543">
        <v>160.41599999999994</v>
      </c>
      <c r="O543">
        <v>26.736000000000047</v>
      </c>
      <c r="P543" t="s">
        <v>23</v>
      </c>
      <c r="Q543" t="s">
        <v>2930</v>
      </c>
      <c r="R543">
        <v>0</v>
      </c>
      <c r="S543" t="s">
        <v>1515</v>
      </c>
      <c r="T543" t="s">
        <v>1516</v>
      </c>
      <c r="U543">
        <v>21.36</v>
      </c>
      <c r="V543" s="18">
        <v>45594</v>
      </c>
      <c r="W543" s="18">
        <v>45603</v>
      </c>
      <c r="X543">
        <v>9</v>
      </c>
      <c r="Y543" t="s">
        <v>37</v>
      </c>
    </row>
    <row r="544" spans="1:25" x14ac:dyDescent="0.3">
      <c r="A544" s="18">
        <v>45403</v>
      </c>
      <c r="B544" t="s">
        <v>38</v>
      </c>
      <c r="C544" t="s">
        <v>19</v>
      </c>
      <c r="D544">
        <v>10</v>
      </c>
      <c r="E544">
        <v>400.95</v>
      </c>
      <c r="F544">
        <v>260.61750000000001</v>
      </c>
      <c r="G544" t="s">
        <v>50</v>
      </c>
      <c r="H544" t="s">
        <v>31</v>
      </c>
      <c r="I544">
        <v>0.05</v>
      </c>
      <c r="J544" t="s">
        <v>51</v>
      </c>
      <c r="K544">
        <v>4009.5</v>
      </c>
      <c r="L544">
        <v>3809.0249999999996</v>
      </c>
      <c r="M544">
        <v>2606.1750000000002</v>
      </c>
      <c r="N544">
        <v>1202.8499999999995</v>
      </c>
      <c r="O544">
        <v>200.47500000000036</v>
      </c>
      <c r="P544" t="s">
        <v>23</v>
      </c>
      <c r="Q544" t="s">
        <v>2930</v>
      </c>
      <c r="R544">
        <v>0</v>
      </c>
      <c r="S544" t="s">
        <v>1528</v>
      </c>
      <c r="T544" t="s">
        <v>1529</v>
      </c>
      <c r="U544">
        <v>17.46</v>
      </c>
      <c r="V544" s="18">
        <v>45403</v>
      </c>
      <c r="W544" s="18">
        <v>45412</v>
      </c>
      <c r="X544">
        <v>9</v>
      </c>
      <c r="Y544" t="s">
        <v>43</v>
      </c>
    </row>
    <row r="545" spans="1:25" x14ac:dyDescent="0.3">
      <c r="A545" s="18">
        <v>45646</v>
      </c>
      <c r="B545" t="s">
        <v>18</v>
      </c>
      <c r="C545" t="s">
        <v>19</v>
      </c>
      <c r="D545">
        <v>2</v>
      </c>
      <c r="E545">
        <v>548.72</v>
      </c>
      <c r="F545">
        <v>356.66800000000001</v>
      </c>
      <c r="G545" t="s">
        <v>30</v>
      </c>
      <c r="H545" t="s">
        <v>21</v>
      </c>
      <c r="I545">
        <v>0.1</v>
      </c>
      <c r="J545" t="s">
        <v>46</v>
      </c>
      <c r="K545">
        <v>1097.44</v>
      </c>
      <c r="L545">
        <v>987.69600000000003</v>
      </c>
      <c r="M545">
        <v>713.33600000000001</v>
      </c>
      <c r="N545">
        <v>274.36</v>
      </c>
      <c r="O545">
        <v>109.74400000000003</v>
      </c>
      <c r="P545" t="s">
        <v>57</v>
      </c>
      <c r="Q545" t="s">
        <v>24</v>
      </c>
      <c r="R545">
        <v>1</v>
      </c>
      <c r="S545" t="s">
        <v>1538</v>
      </c>
      <c r="T545" t="s">
        <v>1539</v>
      </c>
      <c r="U545">
        <v>26.35</v>
      </c>
      <c r="V545" s="18">
        <v>45646</v>
      </c>
      <c r="W545" s="18">
        <v>45655</v>
      </c>
      <c r="X545">
        <v>9</v>
      </c>
      <c r="Y545" t="s">
        <v>27</v>
      </c>
    </row>
    <row r="546" spans="1:25" x14ac:dyDescent="0.3">
      <c r="A546" s="18">
        <v>45467</v>
      </c>
      <c r="B546" t="s">
        <v>38</v>
      </c>
      <c r="C546" t="s">
        <v>19</v>
      </c>
      <c r="D546">
        <v>9</v>
      </c>
      <c r="E546">
        <v>36.619999999999997</v>
      </c>
      <c r="F546">
        <v>23.803000000000001</v>
      </c>
      <c r="G546" t="s">
        <v>20</v>
      </c>
      <c r="H546" t="s">
        <v>21</v>
      </c>
      <c r="I546">
        <v>0.1</v>
      </c>
      <c r="J546" t="s">
        <v>22</v>
      </c>
      <c r="K546">
        <v>329.58</v>
      </c>
      <c r="L546">
        <v>296.62200000000001</v>
      </c>
      <c r="M546">
        <v>214.227</v>
      </c>
      <c r="N546">
        <v>82.39500000000001</v>
      </c>
      <c r="O546">
        <v>32.95799999999997</v>
      </c>
      <c r="P546" t="s">
        <v>60</v>
      </c>
      <c r="Q546" t="s">
        <v>24</v>
      </c>
      <c r="R546">
        <v>1</v>
      </c>
      <c r="S546" t="s">
        <v>1544</v>
      </c>
      <c r="T546" t="s">
        <v>1545</v>
      </c>
      <c r="U546">
        <v>29.9</v>
      </c>
      <c r="V546" s="18">
        <v>45467</v>
      </c>
      <c r="W546" s="18">
        <v>45474</v>
      </c>
      <c r="X546">
        <v>7</v>
      </c>
      <c r="Y546" t="s">
        <v>43</v>
      </c>
    </row>
    <row r="547" spans="1:25" x14ac:dyDescent="0.3">
      <c r="A547" s="18">
        <v>45477</v>
      </c>
      <c r="B547" t="s">
        <v>69</v>
      </c>
      <c r="C547" t="s">
        <v>19</v>
      </c>
      <c r="D547">
        <v>11</v>
      </c>
      <c r="E547">
        <v>128.99</v>
      </c>
      <c r="F547">
        <v>83.843500000000006</v>
      </c>
      <c r="G547" t="s">
        <v>30</v>
      </c>
      <c r="H547" t="s">
        <v>31</v>
      </c>
      <c r="I547">
        <v>0.05</v>
      </c>
      <c r="J547" t="s">
        <v>56</v>
      </c>
      <c r="K547">
        <v>1418.89</v>
      </c>
      <c r="L547">
        <v>1347.9455</v>
      </c>
      <c r="M547">
        <v>922.27850000000012</v>
      </c>
      <c r="N547">
        <v>425.66699999999992</v>
      </c>
      <c r="O547">
        <v>70.944500000000062</v>
      </c>
      <c r="P547" t="s">
        <v>60</v>
      </c>
      <c r="Q547" t="s">
        <v>34</v>
      </c>
      <c r="R547">
        <v>0</v>
      </c>
      <c r="S547" t="s">
        <v>1548</v>
      </c>
      <c r="T547" t="s">
        <v>764</v>
      </c>
      <c r="U547">
        <v>38.58</v>
      </c>
      <c r="V547" s="18">
        <v>45477</v>
      </c>
      <c r="W547" s="18">
        <v>45480</v>
      </c>
      <c r="X547">
        <v>3</v>
      </c>
      <c r="Y547" t="s">
        <v>72</v>
      </c>
    </row>
    <row r="548" spans="1:25" x14ac:dyDescent="0.3">
      <c r="A548" s="18">
        <v>45263</v>
      </c>
      <c r="B548" t="s">
        <v>38</v>
      </c>
      <c r="C548" t="s">
        <v>19</v>
      </c>
      <c r="D548">
        <v>17</v>
      </c>
      <c r="E548">
        <v>376.98</v>
      </c>
      <c r="F548">
        <v>245.03700000000001</v>
      </c>
      <c r="G548" t="s">
        <v>30</v>
      </c>
      <c r="H548" t="s">
        <v>31</v>
      </c>
      <c r="I548">
        <v>0.05</v>
      </c>
      <c r="J548" t="s">
        <v>51</v>
      </c>
      <c r="K548">
        <v>6408.66</v>
      </c>
      <c r="L548">
        <v>6088.2269999999999</v>
      </c>
      <c r="M548">
        <v>4165.6289999999999</v>
      </c>
      <c r="N548">
        <v>1922.598</v>
      </c>
      <c r="O548">
        <v>320.43299999999999</v>
      </c>
      <c r="P548" t="s">
        <v>60</v>
      </c>
      <c r="Q548" t="s">
        <v>2930</v>
      </c>
      <c r="R548">
        <v>1</v>
      </c>
      <c r="S548" t="s">
        <v>1569</v>
      </c>
      <c r="T548" t="s">
        <v>1570</v>
      </c>
      <c r="U548">
        <v>38.479999999999997</v>
      </c>
      <c r="V548" s="18">
        <v>45263</v>
      </c>
      <c r="W548" s="18">
        <v>45265</v>
      </c>
      <c r="X548">
        <v>2</v>
      </c>
      <c r="Y548" t="s">
        <v>43</v>
      </c>
    </row>
    <row r="549" spans="1:25" x14ac:dyDescent="0.3">
      <c r="A549" s="18">
        <v>45402</v>
      </c>
      <c r="B549" t="s">
        <v>28</v>
      </c>
      <c r="C549" t="s">
        <v>19</v>
      </c>
      <c r="D549">
        <v>2</v>
      </c>
      <c r="E549">
        <v>169.62</v>
      </c>
      <c r="F549">
        <v>110.253</v>
      </c>
      <c r="G549" t="s">
        <v>50</v>
      </c>
      <c r="H549" t="s">
        <v>31</v>
      </c>
      <c r="I549">
        <v>0.1</v>
      </c>
      <c r="J549" t="s">
        <v>32</v>
      </c>
      <c r="K549">
        <v>339.24</v>
      </c>
      <c r="L549">
        <v>305.31600000000003</v>
      </c>
      <c r="M549">
        <v>220.506</v>
      </c>
      <c r="N549">
        <v>84.810000000000031</v>
      </c>
      <c r="O549">
        <v>33.923999999999978</v>
      </c>
      <c r="P549" t="s">
        <v>60</v>
      </c>
      <c r="Q549" t="s">
        <v>2930</v>
      </c>
      <c r="R549">
        <v>0</v>
      </c>
      <c r="S549" t="s">
        <v>1609</v>
      </c>
      <c r="T549" t="s">
        <v>1610</v>
      </c>
      <c r="U549">
        <v>45.41</v>
      </c>
      <c r="V549" s="18">
        <v>45402</v>
      </c>
      <c r="W549" s="18">
        <v>45407</v>
      </c>
      <c r="X549">
        <v>5</v>
      </c>
      <c r="Y549" t="s">
        <v>37</v>
      </c>
    </row>
    <row r="550" spans="1:25" x14ac:dyDescent="0.3">
      <c r="A550" s="18">
        <v>45191</v>
      </c>
      <c r="B550" t="s">
        <v>38</v>
      </c>
      <c r="C550" t="s">
        <v>19</v>
      </c>
      <c r="D550">
        <v>19</v>
      </c>
      <c r="E550">
        <v>35.380000000000003</v>
      </c>
      <c r="F550">
        <v>22.997000000000003</v>
      </c>
      <c r="G550" t="s">
        <v>30</v>
      </c>
      <c r="H550" t="s">
        <v>31</v>
      </c>
      <c r="I550">
        <v>0.15</v>
      </c>
      <c r="J550" t="s">
        <v>56</v>
      </c>
      <c r="K550">
        <v>672.22</v>
      </c>
      <c r="L550">
        <v>571.38700000000006</v>
      </c>
      <c r="M550">
        <v>436.94300000000004</v>
      </c>
      <c r="N550">
        <v>134.44400000000002</v>
      </c>
      <c r="O550">
        <v>100.83299999999997</v>
      </c>
      <c r="P550" t="s">
        <v>23</v>
      </c>
      <c r="Q550" t="s">
        <v>34</v>
      </c>
      <c r="R550">
        <v>0</v>
      </c>
      <c r="S550" t="s">
        <v>1611</v>
      </c>
      <c r="T550" t="s">
        <v>1612</v>
      </c>
      <c r="U550">
        <v>7.06</v>
      </c>
      <c r="V550" s="18">
        <v>45191</v>
      </c>
      <c r="W550" s="18">
        <v>45197</v>
      </c>
      <c r="X550">
        <v>6</v>
      </c>
      <c r="Y550" t="s">
        <v>43</v>
      </c>
    </row>
    <row r="551" spans="1:25" x14ac:dyDescent="0.3">
      <c r="A551" s="18">
        <v>45258</v>
      </c>
      <c r="B551" t="s">
        <v>44</v>
      </c>
      <c r="C551" t="s">
        <v>19</v>
      </c>
      <c r="D551">
        <v>8</v>
      </c>
      <c r="E551">
        <v>157.93</v>
      </c>
      <c r="F551">
        <v>102.65450000000001</v>
      </c>
      <c r="G551" t="s">
        <v>20</v>
      </c>
      <c r="H551" t="s">
        <v>31</v>
      </c>
      <c r="I551">
        <v>0.15</v>
      </c>
      <c r="J551" t="s">
        <v>56</v>
      </c>
      <c r="K551">
        <v>1263.44</v>
      </c>
      <c r="L551">
        <v>1073.924</v>
      </c>
      <c r="M551">
        <v>821.2360000000001</v>
      </c>
      <c r="N551">
        <v>252.68799999999987</v>
      </c>
      <c r="O551">
        <v>189.51600000000008</v>
      </c>
      <c r="P551" t="s">
        <v>23</v>
      </c>
      <c r="Q551" t="s">
        <v>34</v>
      </c>
      <c r="R551">
        <v>0</v>
      </c>
      <c r="S551" t="s">
        <v>1616</v>
      </c>
      <c r="T551" t="s">
        <v>1617</v>
      </c>
      <c r="U551">
        <v>6.31</v>
      </c>
      <c r="V551" s="18">
        <v>45258</v>
      </c>
      <c r="W551" s="18">
        <v>45265</v>
      </c>
      <c r="X551">
        <v>7</v>
      </c>
      <c r="Y551" t="s">
        <v>49</v>
      </c>
    </row>
    <row r="552" spans="1:25" x14ac:dyDescent="0.3">
      <c r="A552" s="18">
        <v>45760</v>
      </c>
      <c r="B552" t="s">
        <v>28</v>
      </c>
      <c r="C552" t="s">
        <v>19</v>
      </c>
      <c r="D552">
        <v>1</v>
      </c>
      <c r="E552">
        <v>163.29</v>
      </c>
      <c r="F552">
        <v>106.13849999999999</v>
      </c>
      <c r="G552" t="s">
        <v>20</v>
      </c>
      <c r="H552" t="s">
        <v>31</v>
      </c>
      <c r="I552">
        <v>0</v>
      </c>
      <c r="J552" t="s">
        <v>56</v>
      </c>
      <c r="K552">
        <v>163.29</v>
      </c>
      <c r="L552">
        <v>163.29</v>
      </c>
      <c r="M552">
        <v>106.13849999999999</v>
      </c>
      <c r="N552">
        <v>57.151499999999999</v>
      </c>
      <c r="O552">
        <v>0</v>
      </c>
      <c r="P552" t="s">
        <v>57</v>
      </c>
      <c r="Q552" t="s">
        <v>40</v>
      </c>
      <c r="R552">
        <v>0</v>
      </c>
      <c r="S552" t="s">
        <v>1649</v>
      </c>
      <c r="T552" t="s">
        <v>1650</v>
      </c>
      <c r="U552">
        <v>21.15</v>
      </c>
      <c r="V552" s="18">
        <v>45760</v>
      </c>
      <c r="W552" s="18">
        <v>45769</v>
      </c>
      <c r="X552">
        <v>9</v>
      </c>
      <c r="Y552" t="s">
        <v>37</v>
      </c>
    </row>
    <row r="553" spans="1:25" x14ac:dyDescent="0.3">
      <c r="A553" s="18">
        <v>45386</v>
      </c>
      <c r="B553" t="s">
        <v>38</v>
      </c>
      <c r="C553" t="s">
        <v>19</v>
      </c>
      <c r="D553">
        <v>14</v>
      </c>
      <c r="E553">
        <v>117.31</v>
      </c>
      <c r="F553">
        <v>76.251500000000007</v>
      </c>
      <c r="G553" t="s">
        <v>30</v>
      </c>
      <c r="H553" t="s">
        <v>21</v>
      </c>
      <c r="I553">
        <v>0</v>
      </c>
      <c r="J553" t="s">
        <v>56</v>
      </c>
      <c r="K553">
        <v>1642.3400000000001</v>
      </c>
      <c r="L553">
        <v>1642.3400000000001</v>
      </c>
      <c r="M553">
        <v>1067.5210000000002</v>
      </c>
      <c r="N553">
        <v>574.81899999999996</v>
      </c>
      <c r="O553">
        <v>0</v>
      </c>
      <c r="P553" t="s">
        <v>23</v>
      </c>
      <c r="Q553" t="s">
        <v>40</v>
      </c>
      <c r="R553">
        <v>0</v>
      </c>
      <c r="S553" t="s">
        <v>1663</v>
      </c>
      <c r="T553" t="s">
        <v>1664</v>
      </c>
      <c r="U553">
        <v>41.24</v>
      </c>
      <c r="V553" s="18">
        <v>45386</v>
      </c>
      <c r="W553" s="18">
        <v>45389</v>
      </c>
      <c r="X553">
        <v>3</v>
      </c>
      <c r="Y553" t="s">
        <v>43</v>
      </c>
    </row>
    <row r="554" spans="1:25" x14ac:dyDescent="0.3">
      <c r="A554" s="18">
        <v>45493</v>
      </c>
      <c r="B554" t="s">
        <v>44</v>
      </c>
      <c r="C554" t="s">
        <v>19</v>
      </c>
      <c r="D554">
        <v>8</v>
      </c>
      <c r="E554">
        <v>224.18</v>
      </c>
      <c r="F554">
        <v>145.71700000000001</v>
      </c>
      <c r="G554" t="s">
        <v>20</v>
      </c>
      <c r="H554" t="s">
        <v>31</v>
      </c>
      <c r="I554">
        <v>0.15</v>
      </c>
      <c r="J554" t="s">
        <v>66</v>
      </c>
      <c r="K554">
        <v>1793.44</v>
      </c>
      <c r="L554">
        <v>1524.424</v>
      </c>
      <c r="M554">
        <v>1165.7360000000001</v>
      </c>
      <c r="N554">
        <v>358.68799999999987</v>
      </c>
      <c r="O554">
        <v>269.01600000000008</v>
      </c>
      <c r="P554" t="s">
        <v>60</v>
      </c>
      <c r="Q554" t="s">
        <v>2930</v>
      </c>
      <c r="R554">
        <v>0</v>
      </c>
      <c r="S554" t="s">
        <v>1681</v>
      </c>
      <c r="T554" t="s">
        <v>1682</v>
      </c>
      <c r="U554">
        <v>36.9</v>
      </c>
      <c r="V554" s="18">
        <v>45493</v>
      </c>
      <c r="W554" s="18">
        <v>45499</v>
      </c>
      <c r="X554">
        <v>6</v>
      </c>
      <c r="Y554" t="s">
        <v>49</v>
      </c>
    </row>
    <row r="555" spans="1:25" x14ac:dyDescent="0.3">
      <c r="A555" s="18">
        <v>44964</v>
      </c>
      <c r="B555" t="s">
        <v>69</v>
      </c>
      <c r="C555" t="s">
        <v>19</v>
      </c>
      <c r="D555">
        <v>20</v>
      </c>
      <c r="E555">
        <v>142.52000000000001</v>
      </c>
      <c r="F555">
        <v>92.638000000000005</v>
      </c>
      <c r="G555" t="s">
        <v>30</v>
      </c>
      <c r="H555" t="s">
        <v>31</v>
      </c>
      <c r="I555">
        <v>0.1</v>
      </c>
      <c r="J555" t="s">
        <v>22</v>
      </c>
      <c r="K555">
        <v>2850.4</v>
      </c>
      <c r="L555">
        <v>2565.36</v>
      </c>
      <c r="M555">
        <v>1852.7600000000002</v>
      </c>
      <c r="N555">
        <v>712.59999999999991</v>
      </c>
      <c r="O555">
        <v>285.03999999999996</v>
      </c>
      <c r="P555" t="s">
        <v>63</v>
      </c>
      <c r="Q555" t="s">
        <v>24</v>
      </c>
      <c r="R555">
        <v>0</v>
      </c>
      <c r="S555" t="s">
        <v>1719</v>
      </c>
      <c r="T555" t="s">
        <v>1720</v>
      </c>
      <c r="U555">
        <v>30.67</v>
      </c>
      <c r="V555" s="18">
        <v>44964</v>
      </c>
      <c r="W555" s="18">
        <v>44969</v>
      </c>
      <c r="X555">
        <v>5</v>
      </c>
      <c r="Y555" t="s">
        <v>72</v>
      </c>
    </row>
    <row r="556" spans="1:25" x14ac:dyDescent="0.3">
      <c r="A556" s="18">
        <v>44983</v>
      </c>
      <c r="B556" t="s">
        <v>18</v>
      </c>
      <c r="C556" t="s">
        <v>19</v>
      </c>
      <c r="D556">
        <v>17</v>
      </c>
      <c r="E556">
        <v>575.5</v>
      </c>
      <c r="F556">
        <v>374.07499999999999</v>
      </c>
      <c r="G556" t="s">
        <v>55</v>
      </c>
      <c r="H556" t="s">
        <v>31</v>
      </c>
      <c r="I556">
        <v>0.05</v>
      </c>
      <c r="J556" t="s">
        <v>32</v>
      </c>
      <c r="K556">
        <v>9783.5</v>
      </c>
      <c r="L556">
        <v>9294.3249999999989</v>
      </c>
      <c r="M556">
        <v>6359.2749999999996</v>
      </c>
      <c r="N556">
        <v>2935.0499999999993</v>
      </c>
      <c r="O556">
        <v>489.17500000000109</v>
      </c>
      <c r="P556" t="s">
        <v>60</v>
      </c>
      <c r="Q556" t="s">
        <v>24</v>
      </c>
      <c r="R556">
        <v>0</v>
      </c>
      <c r="S556" t="s">
        <v>1736</v>
      </c>
      <c r="T556" t="s">
        <v>1737</v>
      </c>
      <c r="U556">
        <v>13.42</v>
      </c>
      <c r="V556" s="18">
        <v>44983</v>
      </c>
      <c r="W556" s="18">
        <v>44990</v>
      </c>
      <c r="X556">
        <v>7</v>
      </c>
      <c r="Y556" t="s">
        <v>27</v>
      </c>
    </row>
    <row r="557" spans="1:25" x14ac:dyDescent="0.3">
      <c r="A557" s="18">
        <v>45075</v>
      </c>
      <c r="B557" t="s">
        <v>44</v>
      </c>
      <c r="C557" t="s">
        <v>19</v>
      </c>
      <c r="D557">
        <v>15</v>
      </c>
      <c r="E557">
        <v>67.349999999999994</v>
      </c>
      <c r="F557">
        <v>43.777499999999996</v>
      </c>
      <c r="G557" t="s">
        <v>55</v>
      </c>
      <c r="H557" t="s">
        <v>21</v>
      </c>
      <c r="I557">
        <v>0.1</v>
      </c>
      <c r="J557" t="s">
        <v>56</v>
      </c>
      <c r="K557">
        <v>1010.2499999999999</v>
      </c>
      <c r="L557">
        <v>909.22499999999991</v>
      </c>
      <c r="M557">
        <v>656.66249999999991</v>
      </c>
      <c r="N557">
        <v>252.5625</v>
      </c>
      <c r="O557">
        <v>101.02499999999998</v>
      </c>
      <c r="P557" t="s">
        <v>23</v>
      </c>
      <c r="Q557" t="s">
        <v>24</v>
      </c>
      <c r="R557">
        <v>0</v>
      </c>
      <c r="S557" t="s">
        <v>1742</v>
      </c>
      <c r="T557" t="s">
        <v>1743</v>
      </c>
      <c r="U557">
        <v>24.85</v>
      </c>
      <c r="V557" s="18">
        <v>45075</v>
      </c>
      <c r="W557" s="18">
        <v>45080</v>
      </c>
      <c r="X557">
        <v>5</v>
      </c>
      <c r="Y557" t="s">
        <v>49</v>
      </c>
    </row>
    <row r="558" spans="1:25" x14ac:dyDescent="0.3">
      <c r="A558" s="18">
        <v>45373</v>
      </c>
      <c r="B558" t="s">
        <v>44</v>
      </c>
      <c r="C558" t="s">
        <v>19</v>
      </c>
      <c r="D558">
        <v>6</v>
      </c>
      <c r="E558">
        <v>453.86</v>
      </c>
      <c r="F558">
        <v>295.00900000000001</v>
      </c>
      <c r="G558" t="s">
        <v>20</v>
      </c>
      <c r="H558" t="s">
        <v>31</v>
      </c>
      <c r="I558">
        <v>0.15</v>
      </c>
      <c r="J558" t="s">
        <v>32</v>
      </c>
      <c r="K558">
        <v>2723.16</v>
      </c>
      <c r="L558">
        <v>2314.6859999999997</v>
      </c>
      <c r="M558">
        <v>1770.0540000000001</v>
      </c>
      <c r="N558">
        <v>544.63199999999961</v>
      </c>
      <c r="O558">
        <v>408.47400000000016</v>
      </c>
      <c r="P558" t="s">
        <v>57</v>
      </c>
      <c r="Q558" t="s">
        <v>2930</v>
      </c>
      <c r="R558">
        <v>0</v>
      </c>
      <c r="S558" t="s">
        <v>1744</v>
      </c>
      <c r="T558" t="s">
        <v>1745</v>
      </c>
      <c r="U558">
        <v>45.32</v>
      </c>
      <c r="V558" s="18">
        <v>45373</v>
      </c>
      <c r="W558" s="18">
        <v>45382</v>
      </c>
      <c r="X558">
        <v>9</v>
      </c>
      <c r="Y558" t="s">
        <v>49</v>
      </c>
    </row>
    <row r="559" spans="1:25" x14ac:dyDescent="0.3">
      <c r="A559" s="18">
        <v>44951</v>
      </c>
      <c r="B559" t="s">
        <v>44</v>
      </c>
      <c r="C559" t="s">
        <v>19</v>
      </c>
      <c r="D559">
        <v>2</v>
      </c>
      <c r="E559">
        <v>196.7</v>
      </c>
      <c r="F559">
        <v>127.855</v>
      </c>
      <c r="G559" t="s">
        <v>30</v>
      </c>
      <c r="H559" t="s">
        <v>31</v>
      </c>
      <c r="I559">
        <v>0</v>
      </c>
      <c r="J559" t="s">
        <v>46</v>
      </c>
      <c r="K559">
        <v>393.4</v>
      </c>
      <c r="L559">
        <v>393.4</v>
      </c>
      <c r="M559">
        <v>255.71</v>
      </c>
      <c r="N559">
        <v>137.68999999999997</v>
      </c>
      <c r="O559">
        <v>0</v>
      </c>
      <c r="P559" t="s">
        <v>23</v>
      </c>
      <c r="Q559" t="s">
        <v>24</v>
      </c>
      <c r="R559">
        <v>0</v>
      </c>
      <c r="S559" t="s">
        <v>1750</v>
      </c>
      <c r="T559" t="s">
        <v>1751</v>
      </c>
      <c r="U559">
        <v>35.840000000000003</v>
      </c>
      <c r="V559" s="18">
        <v>44951</v>
      </c>
      <c r="W559" s="18">
        <v>44955</v>
      </c>
      <c r="X559">
        <v>4</v>
      </c>
      <c r="Y559" t="s">
        <v>49</v>
      </c>
    </row>
    <row r="560" spans="1:25" x14ac:dyDescent="0.3">
      <c r="A560" s="18">
        <v>45529</v>
      </c>
      <c r="B560" t="s">
        <v>18</v>
      </c>
      <c r="C560" t="s">
        <v>19</v>
      </c>
      <c r="D560">
        <v>15</v>
      </c>
      <c r="E560">
        <v>39.93</v>
      </c>
      <c r="F560">
        <v>25.954499999999999</v>
      </c>
      <c r="G560" t="s">
        <v>30</v>
      </c>
      <c r="H560" t="s">
        <v>31</v>
      </c>
      <c r="I560">
        <v>0.15</v>
      </c>
      <c r="J560" t="s">
        <v>56</v>
      </c>
      <c r="K560">
        <v>598.95000000000005</v>
      </c>
      <c r="L560">
        <v>509.10750000000002</v>
      </c>
      <c r="M560">
        <v>389.3175</v>
      </c>
      <c r="N560">
        <v>119.79000000000002</v>
      </c>
      <c r="O560">
        <v>89.84250000000003</v>
      </c>
      <c r="P560" t="s">
        <v>60</v>
      </c>
      <c r="Q560" t="s">
        <v>40</v>
      </c>
      <c r="R560">
        <v>0</v>
      </c>
      <c r="S560" t="s">
        <v>1757</v>
      </c>
      <c r="T560" t="s">
        <v>1758</v>
      </c>
      <c r="U560">
        <v>33.44</v>
      </c>
      <c r="V560" s="18">
        <v>45529</v>
      </c>
      <c r="W560" s="18">
        <v>45533</v>
      </c>
      <c r="X560">
        <v>4</v>
      </c>
      <c r="Y560" t="s">
        <v>27</v>
      </c>
    </row>
    <row r="561" spans="1:25" x14ac:dyDescent="0.3">
      <c r="A561" s="18">
        <v>45110</v>
      </c>
      <c r="B561" t="s">
        <v>44</v>
      </c>
      <c r="C561" t="s">
        <v>19</v>
      </c>
      <c r="D561">
        <v>19</v>
      </c>
      <c r="E561">
        <v>341.07</v>
      </c>
      <c r="F561">
        <v>221.69550000000001</v>
      </c>
      <c r="G561" t="s">
        <v>50</v>
      </c>
      <c r="H561" t="s">
        <v>31</v>
      </c>
      <c r="I561">
        <v>0.1</v>
      </c>
      <c r="J561" t="s">
        <v>51</v>
      </c>
      <c r="K561">
        <v>6480.33</v>
      </c>
      <c r="L561">
        <v>5832.2970000000005</v>
      </c>
      <c r="M561">
        <v>4212.2145</v>
      </c>
      <c r="N561">
        <v>1620.0825000000004</v>
      </c>
      <c r="O561">
        <v>648.03299999999945</v>
      </c>
      <c r="P561" t="s">
        <v>63</v>
      </c>
      <c r="Q561" t="s">
        <v>40</v>
      </c>
      <c r="R561">
        <v>0</v>
      </c>
      <c r="S561" t="s">
        <v>1815</v>
      </c>
      <c r="T561" t="s">
        <v>1816</v>
      </c>
      <c r="U561">
        <v>47.75</v>
      </c>
      <c r="V561" s="18">
        <v>45110</v>
      </c>
      <c r="W561" s="18">
        <v>45113</v>
      </c>
      <c r="X561">
        <v>3</v>
      </c>
      <c r="Y561" t="s">
        <v>49</v>
      </c>
    </row>
    <row r="562" spans="1:25" x14ac:dyDescent="0.3">
      <c r="A562" s="18">
        <v>45750</v>
      </c>
      <c r="B562" t="s">
        <v>38</v>
      </c>
      <c r="C562" t="s">
        <v>19</v>
      </c>
      <c r="D562">
        <v>12</v>
      </c>
      <c r="E562">
        <v>276.42</v>
      </c>
      <c r="F562">
        <v>179.67300000000003</v>
      </c>
      <c r="G562" t="s">
        <v>50</v>
      </c>
      <c r="H562" t="s">
        <v>31</v>
      </c>
      <c r="I562">
        <v>0.15</v>
      </c>
      <c r="J562" t="s">
        <v>51</v>
      </c>
      <c r="K562">
        <v>3317.04</v>
      </c>
      <c r="L562">
        <v>2819.4839999999999</v>
      </c>
      <c r="M562">
        <v>2156.0760000000005</v>
      </c>
      <c r="N562">
        <v>663.40799999999945</v>
      </c>
      <c r="O562">
        <v>497.55600000000004</v>
      </c>
      <c r="P562" t="s">
        <v>23</v>
      </c>
      <c r="Q562" t="s">
        <v>2930</v>
      </c>
      <c r="R562">
        <v>0</v>
      </c>
      <c r="S562" t="s">
        <v>1827</v>
      </c>
      <c r="T562" t="s">
        <v>1828</v>
      </c>
      <c r="U562">
        <v>30.57</v>
      </c>
      <c r="V562" s="18">
        <v>45750</v>
      </c>
      <c r="W562" s="18">
        <v>45759</v>
      </c>
      <c r="X562">
        <v>9</v>
      </c>
      <c r="Y562" t="s">
        <v>43</v>
      </c>
    </row>
    <row r="563" spans="1:25" x14ac:dyDescent="0.3">
      <c r="A563" s="18">
        <v>44977</v>
      </c>
      <c r="B563" t="s">
        <v>44</v>
      </c>
      <c r="C563" t="s">
        <v>19</v>
      </c>
      <c r="D563">
        <v>3</v>
      </c>
      <c r="E563">
        <v>197.17</v>
      </c>
      <c r="F563">
        <v>128.16049999999998</v>
      </c>
      <c r="G563" t="s">
        <v>30</v>
      </c>
      <c r="H563" t="s">
        <v>21</v>
      </c>
      <c r="I563">
        <v>0.05</v>
      </c>
      <c r="J563" t="s">
        <v>46</v>
      </c>
      <c r="K563">
        <v>591.51</v>
      </c>
      <c r="L563">
        <v>561.93449999999996</v>
      </c>
      <c r="M563">
        <v>384.48149999999998</v>
      </c>
      <c r="N563">
        <v>177.45299999999997</v>
      </c>
      <c r="O563">
        <v>29.575500000000034</v>
      </c>
      <c r="P563" t="s">
        <v>33</v>
      </c>
      <c r="Q563" t="s">
        <v>24</v>
      </c>
      <c r="R563">
        <v>1</v>
      </c>
      <c r="S563" t="s">
        <v>1856</v>
      </c>
      <c r="T563" t="s">
        <v>1203</v>
      </c>
      <c r="U563">
        <v>30.29</v>
      </c>
      <c r="V563" s="18">
        <v>44977</v>
      </c>
      <c r="W563" s="18">
        <v>44980</v>
      </c>
      <c r="X563">
        <v>3</v>
      </c>
      <c r="Y563" t="s">
        <v>49</v>
      </c>
    </row>
    <row r="564" spans="1:25" x14ac:dyDescent="0.3">
      <c r="A564" s="18">
        <v>45775</v>
      </c>
      <c r="B564" t="s">
        <v>38</v>
      </c>
      <c r="C564" t="s">
        <v>19</v>
      </c>
      <c r="D564">
        <v>6</v>
      </c>
      <c r="E564">
        <v>81.96</v>
      </c>
      <c r="F564">
        <v>53.274000000000001</v>
      </c>
      <c r="G564" t="s">
        <v>55</v>
      </c>
      <c r="H564" t="s">
        <v>21</v>
      </c>
      <c r="I564">
        <v>0.05</v>
      </c>
      <c r="J564" t="s">
        <v>56</v>
      </c>
      <c r="K564">
        <v>491.76</v>
      </c>
      <c r="L564">
        <v>467.17199999999997</v>
      </c>
      <c r="M564">
        <v>319.64400000000001</v>
      </c>
      <c r="N564">
        <v>147.52799999999996</v>
      </c>
      <c r="O564">
        <v>24.588000000000022</v>
      </c>
      <c r="P564" t="s">
        <v>57</v>
      </c>
      <c r="Q564" t="s">
        <v>40</v>
      </c>
      <c r="R564">
        <v>0</v>
      </c>
      <c r="S564" t="s">
        <v>1857</v>
      </c>
      <c r="T564" t="s">
        <v>1858</v>
      </c>
      <c r="U564">
        <v>26.43</v>
      </c>
      <c r="V564" s="18">
        <v>45775</v>
      </c>
      <c r="W564" s="18">
        <v>45785</v>
      </c>
      <c r="X564">
        <v>10</v>
      </c>
      <c r="Y564" t="s">
        <v>43</v>
      </c>
    </row>
    <row r="565" spans="1:25" x14ac:dyDescent="0.3">
      <c r="A565" s="18">
        <v>45694</v>
      </c>
      <c r="B565" t="s">
        <v>18</v>
      </c>
      <c r="C565" t="s">
        <v>19</v>
      </c>
      <c r="D565">
        <v>7</v>
      </c>
      <c r="E565">
        <v>241.81</v>
      </c>
      <c r="F565">
        <v>157.1765</v>
      </c>
      <c r="G565" t="s">
        <v>50</v>
      </c>
      <c r="H565" t="s">
        <v>21</v>
      </c>
      <c r="I565">
        <v>0.1</v>
      </c>
      <c r="J565" t="s">
        <v>32</v>
      </c>
      <c r="K565">
        <v>1692.67</v>
      </c>
      <c r="L565">
        <v>1523.403</v>
      </c>
      <c r="M565">
        <v>1100.2355</v>
      </c>
      <c r="N565">
        <v>423.16750000000002</v>
      </c>
      <c r="O565">
        <v>169.26700000000005</v>
      </c>
      <c r="P565" t="s">
        <v>60</v>
      </c>
      <c r="Q565" t="s">
        <v>24</v>
      </c>
      <c r="R565">
        <v>0</v>
      </c>
      <c r="S565" t="s">
        <v>1866</v>
      </c>
      <c r="T565" t="s">
        <v>1867</v>
      </c>
      <c r="U565">
        <v>32.94</v>
      </c>
      <c r="V565" s="18">
        <v>45694</v>
      </c>
      <c r="W565" s="18">
        <v>45698</v>
      </c>
      <c r="X565">
        <v>4</v>
      </c>
      <c r="Y565" t="s">
        <v>27</v>
      </c>
    </row>
    <row r="566" spans="1:25" x14ac:dyDescent="0.3">
      <c r="A566" s="18">
        <v>45354</v>
      </c>
      <c r="B566" t="s">
        <v>18</v>
      </c>
      <c r="C566" t="s">
        <v>19</v>
      </c>
      <c r="D566">
        <v>1</v>
      </c>
      <c r="E566">
        <v>176.17</v>
      </c>
      <c r="F566">
        <v>114.51049999999999</v>
      </c>
      <c r="G566" t="s">
        <v>50</v>
      </c>
      <c r="H566" t="s">
        <v>31</v>
      </c>
      <c r="I566">
        <v>0.05</v>
      </c>
      <c r="J566" t="s">
        <v>32</v>
      </c>
      <c r="K566">
        <v>176.17</v>
      </c>
      <c r="L566">
        <v>167.36149999999998</v>
      </c>
      <c r="M566">
        <v>114.51049999999999</v>
      </c>
      <c r="N566">
        <v>52.850999999999985</v>
      </c>
      <c r="O566">
        <v>8.8085000000000093</v>
      </c>
      <c r="P566" t="s">
        <v>60</v>
      </c>
      <c r="Q566" t="s">
        <v>2930</v>
      </c>
      <c r="R566">
        <v>1</v>
      </c>
      <c r="S566" t="s">
        <v>1876</v>
      </c>
      <c r="T566" t="s">
        <v>1877</v>
      </c>
      <c r="U566">
        <v>35.770000000000003</v>
      </c>
      <c r="V566" s="18">
        <v>45354</v>
      </c>
      <c r="W566" s="18">
        <v>45357</v>
      </c>
      <c r="X566">
        <v>3</v>
      </c>
      <c r="Y566" t="s">
        <v>27</v>
      </c>
    </row>
    <row r="567" spans="1:25" x14ac:dyDescent="0.3">
      <c r="A567" s="18">
        <v>45606</v>
      </c>
      <c r="B567" t="s">
        <v>18</v>
      </c>
      <c r="C567" t="s">
        <v>19</v>
      </c>
      <c r="D567">
        <v>6</v>
      </c>
      <c r="E567">
        <v>62.43</v>
      </c>
      <c r="F567">
        <v>40.579500000000003</v>
      </c>
      <c r="G567" t="s">
        <v>30</v>
      </c>
      <c r="H567" t="s">
        <v>21</v>
      </c>
      <c r="I567">
        <v>0</v>
      </c>
      <c r="J567" t="s">
        <v>56</v>
      </c>
      <c r="K567">
        <v>374.58</v>
      </c>
      <c r="L567">
        <v>374.58</v>
      </c>
      <c r="M567">
        <v>243.47700000000003</v>
      </c>
      <c r="N567">
        <v>131.10299999999995</v>
      </c>
      <c r="O567">
        <v>0</v>
      </c>
      <c r="P567" t="s">
        <v>33</v>
      </c>
      <c r="Q567" t="s">
        <v>40</v>
      </c>
      <c r="R567">
        <v>0</v>
      </c>
      <c r="S567" t="s">
        <v>1880</v>
      </c>
      <c r="T567" t="s">
        <v>1881</v>
      </c>
      <c r="U567">
        <v>17.850000000000001</v>
      </c>
      <c r="V567" s="18">
        <v>45606</v>
      </c>
      <c r="W567" s="18">
        <v>45614</v>
      </c>
      <c r="X567">
        <v>8</v>
      </c>
      <c r="Y567" t="s">
        <v>27</v>
      </c>
    </row>
    <row r="568" spans="1:25" x14ac:dyDescent="0.3">
      <c r="A568" s="18">
        <v>45569</v>
      </c>
      <c r="B568" t="s">
        <v>28</v>
      </c>
      <c r="C568" t="s">
        <v>19</v>
      </c>
      <c r="D568">
        <v>18</v>
      </c>
      <c r="E568">
        <v>403.53</v>
      </c>
      <c r="F568">
        <v>262.29449999999997</v>
      </c>
      <c r="G568" t="s">
        <v>55</v>
      </c>
      <c r="H568" t="s">
        <v>21</v>
      </c>
      <c r="I568">
        <v>0.1</v>
      </c>
      <c r="J568" t="s">
        <v>32</v>
      </c>
      <c r="K568">
        <v>7263.5399999999991</v>
      </c>
      <c r="L568">
        <v>6537.1859999999997</v>
      </c>
      <c r="M568">
        <v>4721.3009999999995</v>
      </c>
      <c r="N568">
        <v>1815.8850000000002</v>
      </c>
      <c r="O568">
        <v>726.35399999999936</v>
      </c>
      <c r="P568" t="s">
        <v>23</v>
      </c>
      <c r="Q568" t="s">
        <v>2930</v>
      </c>
      <c r="R568">
        <v>0</v>
      </c>
      <c r="S568" t="s">
        <v>1890</v>
      </c>
      <c r="T568" t="s">
        <v>1891</v>
      </c>
      <c r="U568">
        <v>35.729999999999997</v>
      </c>
      <c r="V568" s="18">
        <v>45569</v>
      </c>
      <c r="W568" s="18">
        <v>45572</v>
      </c>
      <c r="X568">
        <v>3</v>
      </c>
      <c r="Y568" t="s">
        <v>37</v>
      </c>
    </row>
    <row r="569" spans="1:25" x14ac:dyDescent="0.3">
      <c r="A569" s="18">
        <v>44955</v>
      </c>
      <c r="B569" t="s">
        <v>44</v>
      </c>
      <c r="C569" t="s">
        <v>19</v>
      </c>
      <c r="D569">
        <v>17</v>
      </c>
      <c r="E569">
        <v>535.88</v>
      </c>
      <c r="F569">
        <v>348.322</v>
      </c>
      <c r="G569" t="s">
        <v>30</v>
      </c>
      <c r="H569" t="s">
        <v>21</v>
      </c>
      <c r="I569">
        <v>0.05</v>
      </c>
      <c r="J569" t="s">
        <v>66</v>
      </c>
      <c r="K569">
        <v>9109.9599999999991</v>
      </c>
      <c r="L569">
        <v>8654.4619999999995</v>
      </c>
      <c r="M569">
        <v>5921.4740000000002</v>
      </c>
      <c r="N569">
        <v>2732.9879999999994</v>
      </c>
      <c r="O569">
        <v>455.49799999999959</v>
      </c>
      <c r="P569" t="s">
        <v>33</v>
      </c>
      <c r="Q569" t="s">
        <v>2930</v>
      </c>
      <c r="R569">
        <v>0</v>
      </c>
      <c r="S569" t="s">
        <v>1895</v>
      </c>
      <c r="T569" t="s">
        <v>1896</v>
      </c>
      <c r="U569">
        <v>26.12</v>
      </c>
      <c r="V569" s="18">
        <v>44955</v>
      </c>
      <c r="W569" s="18">
        <v>44965</v>
      </c>
      <c r="X569">
        <v>10</v>
      </c>
      <c r="Y569" t="s">
        <v>49</v>
      </c>
    </row>
    <row r="570" spans="1:25" x14ac:dyDescent="0.3">
      <c r="A570" s="18">
        <v>45686</v>
      </c>
      <c r="B570" t="s">
        <v>38</v>
      </c>
      <c r="C570" t="s">
        <v>19</v>
      </c>
      <c r="D570">
        <v>11</v>
      </c>
      <c r="E570">
        <v>431.51</v>
      </c>
      <c r="F570">
        <v>280.48149999999998</v>
      </c>
      <c r="G570" t="s">
        <v>50</v>
      </c>
      <c r="H570" t="s">
        <v>21</v>
      </c>
      <c r="I570">
        <v>0.1</v>
      </c>
      <c r="J570" t="s">
        <v>51</v>
      </c>
      <c r="K570">
        <v>4746.6099999999997</v>
      </c>
      <c r="L570">
        <v>4271.9489999999996</v>
      </c>
      <c r="M570">
        <v>3085.2964999999999</v>
      </c>
      <c r="N570">
        <v>1186.6524999999997</v>
      </c>
      <c r="O570">
        <v>474.66100000000006</v>
      </c>
      <c r="P570" t="s">
        <v>60</v>
      </c>
      <c r="Q570" t="s">
        <v>34</v>
      </c>
      <c r="R570">
        <v>0</v>
      </c>
      <c r="S570" t="s">
        <v>1935</v>
      </c>
      <c r="T570" t="s">
        <v>1936</v>
      </c>
      <c r="U570">
        <v>22.83</v>
      </c>
      <c r="V570" s="18">
        <v>45686</v>
      </c>
      <c r="W570" s="18">
        <v>45693</v>
      </c>
      <c r="X570">
        <v>7</v>
      </c>
      <c r="Y570" t="s">
        <v>43</v>
      </c>
    </row>
    <row r="571" spans="1:25" x14ac:dyDescent="0.3">
      <c r="A571" s="18">
        <v>45777</v>
      </c>
      <c r="B571" t="s">
        <v>44</v>
      </c>
      <c r="C571" t="s">
        <v>19</v>
      </c>
      <c r="D571">
        <v>5</v>
      </c>
      <c r="E571">
        <v>563.70000000000005</v>
      </c>
      <c r="F571">
        <v>366.40500000000003</v>
      </c>
      <c r="G571" t="s">
        <v>30</v>
      </c>
      <c r="H571" t="s">
        <v>31</v>
      </c>
      <c r="I571">
        <v>0</v>
      </c>
      <c r="J571" t="s">
        <v>66</v>
      </c>
      <c r="K571">
        <v>2818.5</v>
      </c>
      <c r="L571">
        <v>2818.5</v>
      </c>
      <c r="M571">
        <v>1832.0250000000001</v>
      </c>
      <c r="N571">
        <v>986.47499999999991</v>
      </c>
      <c r="O571">
        <v>0</v>
      </c>
      <c r="P571" t="s">
        <v>23</v>
      </c>
      <c r="Q571" t="s">
        <v>34</v>
      </c>
      <c r="R571">
        <v>0</v>
      </c>
      <c r="S571" t="s">
        <v>1952</v>
      </c>
      <c r="T571" t="s">
        <v>1953</v>
      </c>
      <c r="U571">
        <v>29.28</v>
      </c>
      <c r="V571" s="18">
        <v>45777</v>
      </c>
      <c r="W571" s="18">
        <v>45784</v>
      </c>
      <c r="X571">
        <v>7</v>
      </c>
      <c r="Y571" t="s">
        <v>49</v>
      </c>
    </row>
    <row r="572" spans="1:25" x14ac:dyDescent="0.3">
      <c r="A572" s="18">
        <v>45118</v>
      </c>
      <c r="B572" t="s">
        <v>28</v>
      </c>
      <c r="C572" t="s">
        <v>19</v>
      </c>
      <c r="D572">
        <v>14</v>
      </c>
      <c r="E572">
        <v>362.44</v>
      </c>
      <c r="F572">
        <v>235.58600000000001</v>
      </c>
      <c r="G572" t="s">
        <v>50</v>
      </c>
      <c r="H572" t="s">
        <v>21</v>
      </c>
      <c r="I572">
        <v>0.1</v>
      </c>
      <c r="J572" t="s">
        <v>66</v>
      </c>
      <c r="K572">
        <v>5074.16</v>
      </c>
      <c r="L572">
        <v>4566.7439999999997</v>
      </c>
      <c r="M572">
        <v>3298.2040000000002</v>
      </c>
      <c r="N572">
        <v>1268.5399999999995</v>
      </c>
      <c r="O572">
        <v>507.41600000000017</v>
      </c>
      <c r="P572" t="s">
        <v>63</v>
      </c>
      <c r="Q572" t="s">
        <v>40</v>
      </c>
      <c r="R572">
        <v>0</v>
      </c>
      <c r="S572" t="s">
        <v>1969</v>
      </c>
      <c r="T572" t="s">
        <v>1970</v>
      </c>
      <c r="U572">
        <v>36.729999999999997</v>
      </c>
      <c r="V572" s="18">
        <v>45118</v>
      </c>
      <c r="W572" s="18">
        <v>45122</v>
      </c>
      <c r="X572">
        <v>4</v>
      </c>
      <c r="Y572" t="s">
        <v>37</v>
      </c>
    </row>
    <row r="573" spans="1:25" x14ac:dyDescent="0.3">
      <c r="A573" s="18">
        <v>45706</v>
      </c>
      <c r="B573" t="s">
        <v>69</v>
      </c>
      <c r="C573" t="s">
        <v>19</v>
      </c>
      <c r="D573">
        <v>1</v>
      </c>
      <c r="E573">
        <v>82.06</v>
      </c>
      <c r="F573">
        <v>53.339000000000006</v>
      </c>
      <c r="G573" t="s">
        <v>55</v>
      </c>
      <c r="H573" t="s">
        <v>31</v>
      </c>
      <c r="I573">
        <v>0.1</v>
      </c>
      <c r="J573" t="s">
        <v>22</v>
      </c>
      <c r="K573">
        <v>82.06</v>
      </c>
      <c r="L573">
        <v>73.853999999999999</v>
      </c>
      <c r="M573">
        <v>53.339000000000006</v>
      </c>
      <c r="N573">
        <v>20.514999999999993</v>
      </c>
      <c r="O573">
        <v>8.2060000000000031</v>
      </c>
      <c r="P573" t="s">
        <v>57</v>
      </c>
      <c r="Q573" t="s">
        <v>24</v>
      </c>
      <c r="R573">
        <v>0</v>
      </c>
      <c r="S573" t="s">
        <v>1973</v>
      </c>
      <c r="T573" t="s">
        <v>1974</v>
      </c>
      <c r="U573">
        <v>11.11</v>
      </c>
      <c r="V573" s="18">
        <v>45706</v>
      </c>
      <c r="W573" s="18">
        <v>45712</v>
      </c>
      <c r="X573">
        <v>6</v>
      </c>
      <c r="Y573" t="s">
        <v>72</v>
      </c>
    </row>
    <row r="574" spans="1:25" x14ac:dyDescent="0.3">
      <c r="A574" s="18">
        <v>45674</v>
      </c>
      <c r="B574" t="s">
        <v>38</v>
      </c>
      <c r="C574" t="s">
        <v>19</v>
      </c>
      <c r="D574">
        <v>3</v>
      </c>
      <c r="E574">
        <v>448.77</v>
      </c>
      <c r="F574">
        <v>291.70049999999998</v>
      </c>
      <c r="G574" t="s">
        <v>30</v>
      </c>
      <c r="H574" t="s">
        <v>31</v>
      </c>
      <c r="I574">
        <v>0</v>
      </c>
      <c r="J574" t="s">
        <v>32</v>
      </c>
      <c r="K574">
        <v>1346.31</v>
      </c>
      <c r="L574">
        <v>1346.31</v>
      </c>
      <c r="M574">
        <v>875.10149999999999</v>
      </c>
      <c r="N574">
        <v>471.20849999999996</v>
      </c>
      <c r="O574">
        <v>0</v>
      </c>
      <c r="P574" t="s">
        <v>23</v>
      </c>
      <c r="Q574" t="s">
        <v>24</v>
      </c>
      <c r="R574">
        <v>0</v>
      </c>
      <c r="S574" t="s">
        <v>1985</v>
      </c>
      <c r="T574" t="s">
        <v>1244</v>
      </c>
      <c r="U574">
        <v>28.5</v>
      </c>
      <c r="V574" s="18">
        <v>45674</v>
      </c>
      <c r="W574" s="18">
        <v>45681</v>
      </c>
      <c r="X574">
        <v>7</v>
      </c>
      <c r="Y574" t="s">
        <v>43</v>
      </c>
    </row>
    <row r="575" spans="1:25" x14ac:dyDescent="0.3">
      <c r="A575" s="18">
        <v>45100</v>
      </c>
      <c r="B575" t="s">
        <v>44</v>
      </c>
      <c r="C575" t="s">
        <v>19</v>
      </c>
      <c r="D575">
        <v>16</v>
      </c>
      <c r="E575">
        <v>594.1</v>
      </c>
      <c r="F575">
        <v>386.16500000000002</v>
      </c>
      <c r="G575" t="s">
        <v>55</v>
      </c>
      <c r="H575" t="s">
        <v>31</v>
      </c>
      <c r="I575">
        <v>0</v>
      </c>
      <c r="J575" t="s">
        <v>66</v>
      </c>
      <c r="K575">
        <v>9505.6</v>
      </c>
      <c r="L575">
        <v>9505.6</v>
      </c>
      <c r="M575">
        <v>6178.64</v>
      </c>
      <c r="N575">
        <v>3326.96</v>
      </c>
      <c r="O575">
        <v>0</v>
      </c>
      <c r="P575" t="s">
        <v>33</v>
      </c>
      <c r="Q575" t="s">
        <v>24</v>
      </c>
      <c r="R575">
        <v>0</v>
      </c>
      <c r="S575" t="s">
        <v>1988</v>
      </c>
      <c r="T575" t="s">
        <v>1989</v>
      </c>
      <c r="U575">
        <v>18.2</v>
      </c>
      <c r="V575" s="18">
        <v>45100</v>
      </c>
      <c r="W575" s="18">
        <v>45108</v>
      </c>
      <c r="X575">
        <v>8</v>
      </c>
      <c r="Y575" t="s">
        <v>49</v>
      </c>
    </row>
    <row r="576" spans="1:25" x14ac:dyDescent="0.3">
      <c r="A576" s="18">
        <v>45311</v>
      </c>
      <c r="B576" t="s">
        <v>18</v>
      </c>
      <c r="C576" t="s">
        <v>19</v>
      </c>
      <c r="D576">
        <v>19</v>
      </c>
      <c r="E576">
        <v>482.07</v>
      </c>
      <c r="F576">
        <v>313.34550000000002</v>
      </c>
      <c r="G576" t="s">
        <v>20</v>
      </c>
      <c r="H576" t="s">
        <v>21</v>
      </c>
      <c r="I576">
        <v>0.1</v>
      </c>
      <c r="J576" t="s">
        <v>66</v>
      </c>
      <c r="K576">
        <v>9159.33</v>
      </c>
      <c r="L576">
        <v>8243.3970000000008</v>
      </c>
      <c r="M576">
        <v>5953.5645000000004</v>
      </c>
      <c r="N576">
        <v>2289.8325000000004</v>
      </c>
      <c r="O576">
        <v>915.93299999999908</v>
      </c>
      <c r="P576" t="s">
        <v>57</v>
      </c>
      <c r="Q576" t="s">
        <v>2930</v>
      </c>
      <c r="R576">
        <v>0</v>
      </c>
      <c r="S576" t="s">
        <v>1990</v>
      </c>
      <c r="T576" t="s">
        <v>1991</v>
      </c>
      <c r="U576">
        <v>25.96</v>
      </c>
      <c r="V576" s="18">
        <v>45311</v>
      </c>
      <c r="W576" s="18">
        <v>45317</v>
      </c>
      <c r="X576">
        <v>6</v>
      </c>
      <c r="Y576" t="s">
        <v>27</v>
      </c>
    </row>
    <row r="577" spans="1:25" x14ac:dyDescent="0.3">
      <c r="A577" s="18">
        <v>45343</v>
      </c>
      <c r="B577" t="s">
        <v>18</v>
      </c>
      <c r="C577" t="s">
        <v>19</v>
      </c>
      <c r="D577">
        <v>15</v>
      </c>
      <c r="E577">
        <v>112.82</v>
      </c>
      <c r="F577">
        <v>73.332999999999998</v>
      </c>
      <c r="G577" t="s">
        <v>20</v>
      </c>
      <c r="H577" t="s">
        <v>21</v>
      </c>
      <c r="I577">
        <v>0.05</v>
      </c>
      <c r="J577" t="s">
        <v>46</v>
      </c>
      <c r="K577">
        <v>1692.3</v>
      </c>
      <c r="L577">
        <v>1607.6849999999999</v>
      </c>
      <c r="M577">
        <v>1099.9949999999999</v>
      </c>
      <c r="N577">
        <v>507.69000000000005</v>
      </c>
      <c r="O577">
        <v>84.615000000000009</v>
      </c>
      <c r="P577" t="s">
        <v>57</v>
      </c>
      <c r="Q577" t="s">
        <v>40</v>
      </c>
      <c r="R577">
        <v>0</v>
      </c>
      <c r="S577" t="s">
        <v>1995</v>
      </c>
      <c r="T577" t="s">
        <v>1996</v>
      </c>
      <c r="U577">
        <v>18.21</v>
      </c>
      <c r="V577" s="18">
        <v>45343</v>
      </c>
      <c r="W577" s="18">
        <v>45352</v>
      </c>
      <c r="X577">
        <v>9</v>
      </c>
      <c r="Y577" t="s">
        <v>27</v>
      </c>
    </row>
    <row r="578" spans="1:25" x14ac:dyDescent="0.3">
      <c r="A578" s="18">
        <v>45034</v>
      </c>
      <c r="B578" t="s">
        <v>18</v>
      </c>
      <c r="C578" t="s">
        <v>19</v>
      </c>
      <c r="D578">
        <v>2</v>
      </c>
      <c r="E578">
        <v>129.43</v>
      </c>
      <c r="F578">
        <v>84.129500000000007</v>
      </c>
      <c r="G578" t="s">
        <v>55</v>
      </c>
      <c r="H578" t="s">
        <v>31</v>
      </c>
      <c r="I578">
        <v>0.05</v>
      </c>
      <c r="J578" t="s">
        <v>32</v>
      </c>
      <c r="K578">
        <v>258.86</v>
      </c>
      <c r="L578">
        <v>245.917</v>
      </c>
      <c r="M578">
        <v>168.25900000000001</v>
      </c>
      <c r="N578">
        <v>77.657999999999987</v>
      </c>
      <c r="O578">
        <v>12.943000000000012</v>
      </c>
      <c r="P578" t="s">
        <v>60</v>
      </c>
      <c r="Q578" t="s">
        <v>24</v>
      </c>
      <c r="R578">
        <v>0</v>
      </c>
      <c r="S578" t="s">
        <v>2011</v>
      </c>
      <c r="T578" t="s">
        <v>2012</v>
      </c>
      <c r="U578">
        <v>6.91</v>
      </c>
      <c r="V578" s="18">
        <v>45034</v>
      </c>
      <c r="W578" s="18">
        <v>45037</v>
      </c>
      <c r="X578">
        <v>3</v>
      </c>
      <c r="Y578" t="s">
        <v>27</v>
      </c>
    </row>
    <row r="579" spans="1:25" x14ac:dyDescent="0.3">
      <c r="A579" s="18">
        <v>45796</v>
      </c>
      <c r="B579" t="s">
        <v>18</v>
      </c>
      <c r="C579" t="s">
        <v>19</v>
      </c>
      <c r="D579">
        <v>8</v>
      </c>
      <c r="E579">
        <v>262.62</v>
      </c>
      <c r="F579">
        <v>170.703</v>
      </c>
      <c r="G579" t="s">
        <v>50</v>
      </c>
      <c r="H579" t="s">
        <v>21</v>
      </c>
      <c r="I579">
        <v>0</v>
      </c>
      <c r="J579" t="s">
        <v>32</v>
      </c>
      <c r="K579">
        <v>2100.96</v>
      </c>
      <c r="L579">
        <v>2100.96</v>
      </c>
      <c r="M579">
        <v>1365.624</v>
      </c>
      <c r="N579">
        <v>735.33600000000001</v>
      </c>
      <c r="O579">
        <v>0</v>
      </c>
      <c r="P579" t="s">
        <v>63</v>
      </c>
      <c r="Q579" t="s">
        <v>24</v>
      </c>
      <c r="R579">
        <v>1</v>
      </c>
      <c r="S579" t="s">
        <v>2016</v>
      </c>
      <c r="T579" t="s">
        <v>2017</v>
      </c>
      <c r="U579">
        <v>36.729999999999997</v>
      </c>
      <c r="V579" s="18">
        <v>45796</v>
      </c>
      <c r="W579" s="18">
        <v>45801</v>
      </c>
      <c r="X579">
        <v>5</v>
      </c>
      <c r="Y579" t="s">
        <v>27</v>
      </c>
    </row>
    <row r="580" spans="1:25" x14ac:dyDescent="0.3">
      <c r="A580" s="18">
        <v>45564</v>
      </c>
      <c r="B580" t="s">
        <v>28</v>
      </c>
      <c r="C580" t="s">
        <v>19</v>
      </c>
      <c r="D580">
        <v>12</v>
      </c>
      <c r="E580">
        <v>204.15</v>
      </c>
      <c r="F580">
        <v>132.69750000000002</v>
      </c>
      <c r="G580" t="s">
        <v>50</v>
      </c>
      <c r="H580" t="s">
        <v>31</v>
      </c>
      <c r="I580">
        <v>0.05</v>
      </c>
      <c r="J580" t="s">
        <v>32</v>
      </c>
      <c r="K580">
        <v>2449.8000000000002</v>
      </c>
      <c r="L580">
        <v>2327.31</v>
      </c>
      <c r="M580">
        <v>1592.3700000000003</v>
      </c>
      <c r="N580">
        <v>734.9399999999996</v>
      </c>
      <c r="O580">
        <v>122.49000000000024</v>
      </c>
      <c r="P580" t="s">
        <v>60</v>
      </c>
      <c r="Q580" t="s">
        <v>24</v>
      </c>
      <c r="R580">
        <v>1</v>
      </c>
      <c r="S580" t="s">
        <v>2022</v>
      </c>
      <c r="T580" t="s">
        <v>2023</v>
      </c>
      <c r="U580">
        <v>26.4</v>
      </c>
      <c r="V580" s="18">
        <v>45564</v>
      </c>
      <c r="W580" s="18">
        <v>45572</v>
      </c>
      <c r="X580">
        <v>8</v>
      </c>
      <c r="Y580" t="s">
        <v>37</v>
      </c>
    </row>
    <row r="581" spans="1:25" x14ac:dyDescent="0.3">
      <c r="A581" s="18">
        <v>45347</v>
      </c>
      <c r="B581" t="s">
        <v>18</v>
      </c>
      <c r="C581" t="s">
        <v>19</v>
      </c>
      <c r="D581">
        <v>20</v>
      </c>
      <c r="E581">
        <v>13.64</v>
      </c>
      <c r="F581">
        <v>8.8660000000000014</v>
      </c>
      <c r="G581" t="s">
        <v>50</v>
      </c>
      <c r="H581" t="s">
        <v>31</v>
      </c>
      <c r="I581">
        <v>0.15</v>
      </c>
      <c r="J581" t="s">
        <v>46</v>
      </c>
      <c r="K581">
        <v>272.8</v>
      </c>
      <c r="L581">
        <v>231.88</v>
      </c>
      <c r="M581">
        <v>177.32000000000002</v>
      </c>
      <c r="N581">
        <v>54.559999999999974</v>
      </c>
      <c r="O581">
        <v>40.920000000000016</v>
      </c>
      <c r="P581" t="s">
        <v>57</v>
      </c>
      <c r="Q581" t="s">
        <v>34</v>
      </c>
      <c r="R581">
        <v>0</v>
      </c>
      <c r="S581" t="s">
        <v>2024</v>
      </c>
      <c r="T581" t="s">
        <v>2025</v>
      </c>
      <c r="U581">
        <v>33.6</v>
      </c>
      <c r="V581" s="18">
        <v>45347</v>
      </c>
      <c r="W581" s="18">
        <v>45355</v>
      </c>
      <c r="X581">
        <v>8</v>
      </c>
      <c r="Y581" t="s">
        <v>27</v>
      </c>
    </row>
    <row r="582" spans="1:25" x14ac:dyDescent="0.3">
      <c r="A582" s="18">
        <v>45325</v>
      </c>
      <c r="B582" t="s">
        <v>38</v>
      </c>
      <c r="C582" t="s">
        <v>19</v>
      </c>
      <c r="D582">
        <v>8</v>
      </c>
      <c r="E582">
        <v>143.94999999999999</v>
      </c>
      <c r="F582">
        <v>93.567499999999995</v>
      </c>
      <c r="G582" t="s">
        <v>20</v>
      </c>
      <c r="H582" t="s">
        <v>31</v>
      </c>
      <c r="I582">
        <v>0.1</v>
      </c>
      <c r="J582" t="s">
        <v>56</v>
      </c>
      <c r="K582">
        <v>1151.5999999999999</v>
      </c>
      <c r="L582">
        <v>1036.44</v>
      </c>
      <c r="M582">
        <v>748.54</v>
      </c>
      <c r="N582">
        <v>287.90000000000009</v>
      </c>
      <c r="O582">
        <v>115.15999999999985</v>
      </c>
      <c r="P582" t="s">
        <v>63</v>
      </c>
      <c r="Q582" t="s">
        <v>34</v>
      </c>
      <c r="R582">
        <v>0</v>
      </c>
      <c r="S582" t="s">
        <v>2028</v>
      </c>
      <c r="T582" t="s">
        <v>2029</v>
      </c>
      <c r="U582">
        <v>28.09</v>
      </c>
      <c r="V582" s="18">
        <v>45325</v>
      </c>
      <c r="W582" s="18">
        <v>45331</v>
      </c>
      <c r="X582">
        <v>6</v>
      </c>
      <c r="Y582" t="s">
        <v>43</v>
      </c>
    </row>
    <row r="583" spans="1:25" x14ac:dyDescent="0.3">
      <c r="A583" s="18">
        <v>45251</v>
      </c>
      <c r="B583" t="s">
        <v>28</v>
      </c>
      <c r="C583" t="s">
        <v>19</v>
      </c>
      <c r="D583">
        <v>2</v>
      </c>
      <c r="E583">
        <v>576.84</v>
      </c>
      <c r="F583">
        <v>374.94600000000003</v>
      </c>
      <c r="G583" t="s">
        <v>55</v>
      </c>
      <c r="H583" t="s">
        <v>31</v>
      </c>
      <c r="I583">
        <v>0.1</v>
      </c>
      <c r="J583" t="s">
        <v>46</v>
      </c>
      <c r="K583">
        <v>1153.68</v>
      </c>
      <c r="L583">
        <v>1038.3120000000001</v>
      </c>
      <c r="M583">
        <v>749.89200000000005</v>
      </c>
      <c r="N583">
        <v>288.42000000000007</v>
      </c>
      <c r="O583">
        <v>115.36799999999994</v>
      </c>
      <c r="P583" t="s">
        <v>57</v>
      </c>
      <c r="Q583" t="s">
        <v>24</v>
      </c>
      <c r="R583">
        <v>0</v>
      </c>
      <c r="S583" t="s">
        <v>2030</v>
      </c>
      <c r="T583" t="s">
        <v>2031</v>
      </c>
      <c r="U583">
        <v>43.32</v>
      </c>
      <c r="V583" s="18">
        <v>45251</v>
      </c>
      <c r="W583" s="18">
        <v>45254</v>
      </c>
      <c r="X583">
        <v>3</v>
      </c>
      <c r="Y583" t="s">
        <v>37</v>
      </c>
    </row>
    <row r="584" spans="1:25" x14ac:dyDescent="0.3">
      <c r="A584" s="18">
        <v>45230</v>
      </c>
      <c r="B584" t="s">
        <v>28</v>
      </c>
      <c r="C584" t="s">
        <v>19</v>
      </c>
      <c r="D584">
        <v>3</v>
      </c>
      <c r="E584">
        <v>88.26</v>
      </c>
      <c r="F584">
        <v>57.369000000000007</v>
      </c>
      <c r="G584" t="s">
        <v>55</v>
      </c>
      <c r="H584" t="s">
        <v>21</v>
      </c>
      <c r="I584">
        <v>0.05</v>
      </c>
      <c r="J584" t="s">
        <v>66</v>
      </c>
      <c r="K584">
        <v>264.78000000000003</v>
      </c>
      <c r="L584">
        <v>251.54100000000003</v>
      </c>
      <c r="M584">
        <v>172.10700000000003</v>
      </c>
      <c r="N584">
        <v>79.433999999999997</v>
      </c>
      <c r="O584">
        <v>13.239000000000004</v>
      </c>
      <c r="P584" t="s">
        <v>60</v>
      </c>
      <c r="Q584" t="s">
        <v>24</v>
      </c>
      <c r="R584">
        <v>0</v>
      </c>
      <c r="S584" t="s">
        <v>2078</v>
      </c>
      <c r="T584" t="s">
        <v>2079</v>
      </c>
      <c r="U584">
        <v>46.45</v>
      </c>
      <c r="V584" s="18">
        <v>45230</v>
      </c>
      <c r="W584" s="18">
        <v>45237</v>
      </c>
      <c r="X584">
        <v>7</v>
      </c>
      <c r="Y584" t="s">
        <v>37</v>
      </c>
    </row>
    <row r="585" spans="1:25" x14ac:dyDescent="0.3">
      <c r="A585" s="18">
        <v>45199</v>
      </c>
      <c r="B585" t="s">
        <v>28</v>
      </c>
      <c r="C585" t="s">
        <v>19</v>
      </c>
      <c r="D585">
        <v>7</v>
      </c>
      <c r="E585">
        <v>421.12</v>
      </c>
      <c r="F585">
        <v>273.72800000000001</v>
      </c>
      <c r="G585" t="s">
        <v>55</v>
      </c>
      <c r="H585" t="s">
        <v>21</v>
      </c>
      <c r="I585">
        <v>0.15</v>
      </c>
      <c r="J585" t="s">
        <v>56</v>
      </c>
      <c r="K585">
        <v>2947.84</v>
      </c>
      <c r="L585">
        <v>2505.6640000000002</v>
      </c>
      <c r="M585">
        <v>1916.096</v>
      </c>
      <c r="N585">
        <v>589.56800000000021</v>
      </c>
      <c r="O585">
        <v>442.17599999999993</v>
      </c>
      <c r="P585" t="s">
        <v>33</v>
      </c>
      <c r="Q585" t="s">
        <v>2930</v>
      </c>
      <c r="R585">
        <v>0</v>
      </c>
      <c r="S585" t="s">
        <v>2105</v>
      </c>
      <c r="T585" t="s">
        <v>2106</v>
      </c>
      <c r="U585">
        <v>44.49</v>
      </c>
      <c r="V585" s="18">
        <v>45199</v>
      </c>
      <c r="W585" s="18">
        <v>45201</v>
      </c>
      <c r="X585">
        <v>2</v>
      </c>
      <c r="Y585" t="s">
        <v>37</v>
      </c>
    </row>
    <row r="586" spans="1:25" x14ac:dyDescent="0.3">
      <c r="A586" s="18">
        <v>45133</v>
      </c>
      <c r="B586" t="s">
        <v>38</v>
      </c>
      <c r="C586" t="s">
        <v>19</v>
      </c>
      <c r="D586">
        <v>18</v>
      </c>
      <c r="E586">
        <v>436.83</v>
      </c>
      <c r="F586">
        <v>283.93950000000001</v>
      </c>
      <c r="G586" t="s">
        <v>30</v>
      </c>
      <c r="H586" t="s">
        <v>21</v>
      </c>
      <c r="I586">
        <v>0.1</v>
      </c>
      <c r="J586" t="s">
        <v>66</v>
      </c>
      <c r="K586">
        <v>7862.94</v>
      </c>
      <c r="L586">
        <v>7076.6459999999997</v>
      </c>
      <c r="M586">
        <v>5110.9110000000001</v>
      </c>
      <c r="N586">
        <v>1965.7349999999997</v>
      </c>
      <c r="O586">
        <v>786.29399999999987</v>
      </c>
      <c r="P586" t="s">
        <v>57</v>
      </c>
      <c r="Q586" t="s">
        <v>34</v>
      </c>
      <c r="R586">
        <v>0</v>
      </c>
      <c r="S586" t="s">
        <v>2109</v>
      </c>
      <c r="T586" t="s">
        <v>1154</v>
      </c>
      <c r="U586">
        <v>28.8</v>
      </c>
      <c r="V586" s="18">
        <v>45133</v>
      </c>
      <c r="W586" s="18">
        <v>45140</v>
      </c>
      <c r="X586">
        <v>7</v>
      </c>
      <c r="Y586" t="s">
        <v>43</v>
      </c>
    </row>
    <row r="587" spans="1:25" x14ac:dyDescent="0.3">
      <c r="A587" s="18">
        <v>45529</v>
      </c>
      <c r="B587" t="s">
        <v>44</v>
      </c>
      <c r="C587" t="s">
        <v>19</v>
      </c>
      <c r="D587">
        <v>12</v>
      </c>
      <c r="E587">
        <v>461.3</v>
      </c>
      <c r="F587">
        <v>299.84500000000003</v>
      </c>
      <c r="G587" t="s">
        <v>55</v>
      </c>
      <c r="H587" t="s">
        <v>21</v>
      </c>
      <c r="I587">
        <v>0.15</v>
      </c>
      <c r="J587" t="s">
        <v>56</v>
      </c>
      <c r="K587">
        <v>5535.6</v>
      </c>
      <c r="L587">
        <v>4705.26</v>
      </c>
      <c r="M587">
        <v>3598.1400000000003</v>
      </c>
      <c r="N587">
        <v>1107.1199999999999</v>
      </c>
      <c r="O587">
        <v>830.34000000000015</v>
      </c>
      <c r="P587" t="s">
        <v>33</v>
      </c>
      <c r="Q587" t="s">
        <v>24</v>
      </c>
      <c r="R587">
        <v>0</v>
      </c>
      <c r="S587" t="s">
        <v>2122</v>
      </c>
      <c r="T587" t="s">
        <v>2123</v>
      </c>
      <c r="U587">
        <v>8.6</v>
      </c>
      <c r="V587" s="18">
        <v>45529</v>
      </c>
      <c r="W587" s="18">
        <v>45538</v>
      </c>
      <c r="X587">
        <v>9</v>
      </c>
      <c r="Y587" t="s">
        <v>49</v>
      </c>
    </row>
    <row r="588" spans="1:25" x14ac:dyDescent="0.3">
      <c r="A588" s="18">
        <v>45790</v>
      </c>
      <c r="B588" t="s">
        <v>28</v>
      </c>
      <c r="C588" t="s">
        <v>19</v>
      </c>
      <c r="D588">
        <v>6</v>
      </c>
      <c r="E588">
        <v>214.14</v>
      </c>
      <c r="F588">
        <v>139.191</v>
      </c>
      <c r="G588" t="s">
        <v>55</v>
      </c>
      <c r="H588" t="s">
        <v>21</v>
      </c>
      <c r="I588">
        <v>0.05</v>
      </c>
      <c r="J588" t="s">
        <v>56</v>
      </c>
      <c r="K588">
        <v>1284.8399999999999</v>
      </c>
      <c r="L588">
        <v>1220.598</v>
      </c>
      <c r="M588">
        <v>835.14599999999996</v>
      </c>
      <c r="N588">
        <v>385.452</v>
      </c>
      <c r="O588">
        <v>64.241999999999962</v>
      </c>
      <c r="P588" t="s">
        <v>63</v>
      </c>
      <c r="Q588" t="s">
        <v>24</v>
      </c>
      <c r="R588">
        <v>0</v>
      </c>
      <c r="S588" t="s">
        <v>2127</v>
      </c>
      <c r="T588" t="s">
        <v>2128</v>
      </c>
      <c r="U588">
        <v>44.86</v>
      </c>
      <c r="V588" s="18">
        <v>45790</v>
      </c>
      <c r="W588" s="18">
        <v>45798</v>
      </c>
      <c r="X588">
        <v>8</v>
      </c>
      <c r="Y588" t="s">
        <v>37</v>
      </c>
    </row>
    <row r="589" spans="1:25" x14ac:dyDescent="0.3">
      <c r="A589" s="18">
        <v>45455</v>
      </c>
      <c r="B589" t="s">
        <v>18</v>
      </c>
      <c r="C589" t="s">
        <v>19</v>
      </c>
      <c r="D589">
        <v>9</v>
      </c>
      <c r="E589">
        <v>418</v>
      </c>
      <c r="F589">
        <v>271.7</v>
      </c>
      <c r="G589" t="s">
        <v>50</v>
      </c>
      <c r="H589" t="s">
        <v>21</v>
      </c>
      <c r="I589">
        <v>0</v>
      </c>
      <c r="J589" t="s">
        <v>66</v>
      </c>
      <c r="K589">
        <v>3762</v>
      </c>
      <c r="L589">
        <v>3762</v>
      </c>
      <c r="M589">
        <v>2445.2999999999997</v>
      </c>
      <c r="N589">
        <v>1316.7000000000003</v>
      </c>
      <c r="O589">
        <v>0</v>
      </c>
      <c r="P589" t="s">
        <v>57</v>
      </c>
      <c r="Q589" t="s">
        <v>40</v>
      </c>
      <c r="R589">
        <v>0</v>
      </c>
      <c r="S589" t="s">
        <v>2131</v>
      </c>
      <c r="T589" t="s">
        <v>2132</v>
      </c>
      <c r="U589">
        <v>30.45</v>
      </c>
      <c r="V589" s="18">
        <v>45455</v>
      </c>
      <c r="W589" s="18">
        <v>45461</v>
      </c>
      <c r="X589">
        <v>6</v>
      </c>
      <c r="Y589" t="s">
        <v>27</v>
      </c>
    </row>
    <row r="590" spans="1:25" x14ac:dyDescent="0.3">
      <c r="A590" s="18">
        <v>45735</v>
      </c>
      <c r="B590" t="s">
        <v>44</v>
      </c>
      <c r="C590" t="s">
        <v>19</v>
      </c>
      <c r="D590">
        <v>8</v>
      </c>
      <c r="E590">
        <v>141.61000000000001</v>
      </c>
      <c r="F590">
        <v>92.046500000000009</v>
      </c>
      <c r="G590" t="s">
        <v>20</v>
      </c>
      <c r="H590" t="s">
        <v>31</v>
      </c>
      <c r="I590">
        <v>0.1</v>
      </c>
      <c r="J590" t="s">
        <v>66</v>
      </c>
      <c r="K590">
        <v>1132.8800000000001</v>
      </c>
      <c r="L590">
        <v>1019.5920000000001</v>
      </c>
      <c r="M590">
        <v>736.37200000000007</v>
      </c>
      <c r="N590">
        <v>283.22000000000003</v>
      </c>
      <c r="O590">
        <v>113.28800000000001</v>
      </c>
      <c r="P590" t="s">
        <v>33</v>
      </c>
      <c r="Q590" t="s">
        <v>40</v>
      </c>
      <c r="R590">
        <v>0</v>
      </c>
      <c r="S590" t="s">
        <v>2155</v>
      </c>
      <c r="T590" t="s">
        <v>2156</v>
      </c>
      <c r="U590">
        <v>14.02</v>
      </c>
      <c r="V590" s="18">
        <v>45735</v>
      </c>
      <c r="W590" s="18">
        <v>45740</v>
      </c>
      <c r="X590">
        <v>5</v>
      </c>
      <c r="Y590" t="s">
        <v>49</v>
      </c>
    </row>
    <row r="591" spans="1:25" x14ac:dyDescent="0.3">
      <c r="A591" s="18">
        <v>45154</v>
      </c>
      <c r="B591" t="s">
        <v>69</v>
      </c>
      <c r="C591" t="s">
        <v>19</v>
      </c>
      <c r="D591">
        <v>18</v>
      </c>
      <c r="E591">
        <v>497.22</v>
      </c>
      <c r="F591">
        <v>323.19300000000004</v>
      </c>
      <c r="G591" t="s">
        <v>20</v>
      </c>
      <c r="H591" t="s">
        <v>21</v>
      </c>
      <c r="I591">
        <v>0.05</v>
      </c>
      <c r="J591" t="s">
        <v>56</v>
      </c>
      <c r="K591">
        <v>8949.9600000000009</v>
      </c>
      <c r="L591">
        <v>8502.4620000000014</v>
      </c>
      <c r="M591">
        <v>5817.4740000000011</v>
      </c>
      <c r="N591">
        <v>2684.9880000000003</v>
      </c>
      <c r="O591">
        <v>447.49799999999959</v>
      </c>
      <c r="P591" t="s">
        <v>57</v>
      </c>
      <c r="Q591" t="s">
        <v>40</v>
      </c>
      <c r="R591">
        <v>0</v>
      </c>
      <c r="S591" t="s">
        <v>2159</v>
      </c>
      <c r="T591" t="s">
        <v>2160</v>
      </c>
      <c r="U591">
        <v>17.39</v>
      </c>
      <c r="V591" s="18">
        <v>45154</v>
      </c>
      <c r="W591" s="18">
        <v>45158</v>
      </c>
      <c r="X591">
        <v>4</v>
      </c>
      <c r="Y591" t="s">
        <v>72</v>
      </c>
    </row>
    <row r="592" spans="1:25" x14ac:dyDescent="0.3">
      <c r="A592" s="18">
        <v>45641</v>
      </c>
      <c r="B592" t="s">
        <v>28</v>
      </c>
      <c r="C592" t="s">
        <v>19</v>
      </c>
      <c r="D592">
        <v>17</v>
      </c>
      <c r="E592">
        <v>506.38</v>
      </c>
      <c r="F592">
        <v>329.14699999999999</v>
      </c>
      <c r="G592" t="s">
        <v>20</v>
      </c>
      <c r="H592" t="s">
        <v>21</v>
      </c>
      <c r="I592">
        <v>0</v>
      </c>
      <c r="J592" t="s">
        <v>51</v>
      </c>
      <c r="K592">
        <v>8608.4599999999991</v>
      </c>
      <c r="L592">
        <v>8608.4599999999991</v>
      </c>
      <c r="M592">
        <v>5595.4989999999998</v>
      </c>
      <c r="N592">
        <v>3012.9609999999993</v>
      </c>
      <c r="O592">
        <v>0</v>
      </c>
      <c r="P592" t="s">
        <v>63</v>
      </c>
      <c r="Q592" t="s">
        <v>40</v>
      </c>
      <c r="R592">
        <v>1</v>
      </c>
      <c r="S592" t="s">
        <v>2180</v>
      </c>
      <c r="T592" t="s">
        <v>2181</v>
      </c>
      <c r="U592">
        <v>33.36</v>
      </c>
      <c r="V592" s="18">
        <v>45641</v>
      </c>
      <c r="W592" s="18">
        <v>45649</v>
      </c>
      <c r="X592">
        <v>8</v>
      </c>
      <c r="Y592" t="s">
        <v>37</v>
      </c>
    </row>
    <row r="593" spans="1:25" x14ac:dyDescent="0.3">
      <c r="A593" s="18">
        <v>45103</v>
      </c>
      <c r="B593" t="s">
        <v>44</v>
      </c>
      <c r="C593" t="s">
        <v>19</v>
      </c>
      <c r="D593">
        <v>13</v>
      </c>
      <c r="E593">
        <v>423.64</v>
      </c>
      <c r="F593">
        <v>275.36599999999999</v>
      </c>
      <c r="G593" t="s">
        <v>50</v>
      </c>
      <c r="H593" t="s">
        <v>31</v>
      </c>
      <c r="I593">
        <v>0.1</v>
      </c>
      <c r="J593" t="s">
        <v>32</v>
      </c>
      <c r="K593">
        <v>5507.32</v>
      </c>
      <c r="L593">
        <v>4956.5879999999997</v>
      </c>
      <c r="M593">
        <v>3579.7579999999998</v>
      </c>
      <c r="N593">
        <v>1376.83</v>
      </c>
      <c r="O593">
        <v>550.73199999999997</v>
      </c>
      <c r="P593" t="s">
        <v>60</v>
      </c>
      <c r="Q593" t="s">
        <v>2930</v>
      </c>
      <c r="R593">
        <v>1</v>
      </c>
      <c r="S593" t="s">
        <v>2214</v>
      </c>
      <c r="T593" t="s">
        <v>2215</v>
      </c>
      <c r="U593">
        <v>23.31</v>
      </c>
      <c r="V593" s="18">
        <v>45103</v>
      </c>
      <c r="W593" s="18">
        <v>45105</v>
      </c>
      <c r="X593">
        <v>2</v>
      </c>
      <c r="Y593" t="s">
        <v>49</v>
      </c>
    </row>
    <row r="594" spans="1:25" x14ac:dyDescent="0.3">
      <c r="A594" s="18">
        <v>45374</v>
      </c>
      <c r="B594" t="s">
        <v>69</v>
      </c>
      <c r="C594" t="s">
        <v>19</v>
      </c>
      <c r="D594">
        <v>5</v>
      </c>
      <c r="E594">
        <v>132.87</v>
      </c>
      <c r="F594">
        <v>86.365500000000011</v>
      </c>
      <c r="G594" t="s">
        <v>20</v>
      </c>
      <c r="H594" t="s">
        <v>31</v>
      </c>
      <c r="I594">
        <v>0</v>
      </c>
      <c r="J594" t="s">
        <v>66</v>
      </c>
      <c r="K594">
        <v>664.35</v>
      </c>
      <c r="L594">
        <v>664.35</v>
      </c>
      <c r="M594">
        <v>431.82750000000004</v>
      </c>
      <c r="N594">
        <v>232.52249999999998</v>
      </c>
      <c r="O594">
        <v>0</v>
      </c>
      <c r="P594" t="s">
        <v>60</v>
      </c>
      <c r="Q594" t="s">
        <v>40</v>
      </c>
      <c r="R594">
        <v>0</v>
      </c>
      <c r="S594" t="s">
        <v>2226</v>
      </c>
      <c r="T594" t="s">
        <v>2227</v>
      </c>
      <c r="U594">
        <v>37.909999999999997</v>
      </c>
      <c r="V594" s="18">
        <v>45374</v>
      </c>
      <c r="W594" s="18">
        <v>45384</v>
      </c>
      <c r="X594">
        <v>10</v>
      </c>
      <c r="Y594" t="s">
        <v>72</v>
      </c>
    </row>
    <row r="595" spans="1:25" x14ac:dyDescent="0.3">
      <c r="A595" s="18">
        <v>45825</v>
      </c>
      <c r="B595" t="s">
        <v>18</v>
      </c>
      <c r="C595" t="s">
        <v>19</v>
      </c>
      <c r="D595">
        <v>9</v>
      </c>
      <c r="E595">
        <v>31.35</v>
      </c>
      <c r="F595">
        <v>20.377500000000001</v>
      </c>
      <c r="G595" t="s">
        <v>20</v>
      </c>
      <c r="H595" t="s">
        <v>31</v>
      </c>
      <c r="I595">
        <v>0.1</v>
      </c>
      <c r="J595" t="s">
        <v>56</v>
      </c>
      <c r="K595">
        <v>282.15000000000003</v>
      </c>
      <c r="L595">
        <v>253.93500000000003</v>
      </c>
      <c r="M595">
        <v>183.39750000000001</v>
      </c>
      <c r="N595">
        <v>70.537500000000023</v>
      </c>
      <c r="O595">
        <v>28.215000000000003</v>
      </c>
      <c r="P595" t="s">
        <v>63</v>
      </c>
      <c r="Q595" t="s">
        <v>34</v>
      </c>
      <c r="R595">
        <v>0</v>
      </c>
      <c r="S595" t="s">
        <v>2230</v>
      </c>
      <c r="T595" t="s">
        <v>2231</v>
      </c>
      <c r="U595">
        <v>39.32</v>
      </c>
      <c r="V595" s="18">
        <v>45825</v>
      </c>
      <c r="W595" s="18">
        <v>45830</v>
      </c>
      <c r="X595">
        <v>5</v>
      </c>
      <c r="Y595" t="s">
        <v>27</v>
      </c>
    </row>
    <row r="596" spans="1:25" x14ac:dyDescent="0.3">
      <c r="A596" s="18">
        <v>45732</v>
      </c>
      <c r="B596" t="s">
        <v>18</v>
      </c>
      <c r="C596" t="s">
        <v>19</v>
      </c>
      <c r="D596">
        <v>14</v>
      </c>
      <c r="E596">
        <v>459.61</v>
      </c>
      <c r="F596">
        <v>298.74650000000003</v>
      </c>
      <c r="G596" t="s">
        <v>20</v>
      </c>
      <c r="H596" t="s">
        <v>31</v>
      </c>
      <c r="I596">
        <v>0.05</v>
      </c>
      <c r="J596" t="s">
        <v>46</v>
      </c>
      <c r="K596">
        <v>6434.54</v>
      </c>
      <c r="L596">
        <v>6112.8130000000001</v>
      </c>
      <c r="M596">
        <v>4182.451</v>
      </c>
      <c r="N596">
        <v>1930.3620000000001</v>
      </c>
      <c r="O596">
        <v>321.72699999999986</v>
      </c>
      <c r="P596" t="s">
        <v>23</v>
      </c>
      <c r="Q596" t="s">
        <v>2930</v>
      </c>
      <c r="R596">
        <v>1</v>
      </c>
      <c r="S596" t="s">
        <v>2238</v>
      </c>
      <c r="T596" t="s">
        <v>2239</v>
      </c>
      <c r="U596">
        <v>43.41</v>
      </c>
      <c r="V596" s="18">
        <v>45732</v>
      </c>
      <c r="W596" s="18">
        <v>45742</v>
      </c>
      <c r="X596">
        <v>10</v>
      </c>
      <c r="Y596" t="s">
        <v>27</v>
      </c>
    </row>
    <row r="597" spans="1:25" x14ac:dyDescent="0.3">
      <c r="A597" s="18">
        <v>45813</v>
      </c>
      <c r="B597" t="s">
        <v>18</v>
      </c>
      <c r="C597" t="s">
        <v>19</v>
      </c>
      <c r="D597">
        <v>1</v>
      </c>
      <c r="E597">
        <v>299.66000000000003</v>
      </c>
      <c r="F597">
        <v>194.77900000000002</v>
      </c>
      <c r="G597" t="s">
        <v>30</v>
      </c>
      <c r="H597" t="s">
        <v>31</v>
      </c>
      <c r="I597">
        <v>0.1</v>
      </c>
      <c r="J597" t="s">
        <v>56</v>
      </c>
      <c r="K597">
        <v>299.66000000000003</v>
      </c>
      <c r="L597">
        <v>269.69400000000002</v>
      </c>
      <c r="M597">
        <v>194.77900000000002</v>
      </c>
      <c r="N597">
        <v>74.914999999999992</v>
      </c>
      <c r="O597">
        <v>29.966000000000008</v>
      </c>
      <c r="P597" t="s">
        <v>63</v>
      </c>
      <c r="Q597" t="s">
        <v>34</v>
      </c>
      <c r="R597">
        <v>0</v>
      </c>
      <c r="S597" t="s">
        <v>2243</v>
      </c>
      <c r="T597" t="s">
        <v>2244</v>
      </c>
      <c r="U597">
        <v>38.94</v>
      </c>
      <c r="V597" s="18">
        <v>45813</v>
      </c>
      <c r="W597" s="18">
        <v>45815</v>
      </c>
      <c r="X597">
        <v>2</v>
      </c>
      <c r="Y597" t="s">
        <v>27</v>
      </c>
    </row>
    <row r="598" spans="1:25" x14ac:dyDescent="0.3">
      <c r="A598" s="18">
        <v>45198</v>
      </c>
      <c r="B598" t="s">
        <v>18</v>
      </c>
      <c r="C598" t="s">
        <v>19</v>
      </c>
      <c r="D598">
        <v>11</v>
      </c>
      <c r="E598">
        <v>203.15</v>
      </c>
      <c r="F598">
        <v>132.04750000000001</v>
      </c>
      <c r="G598" t="s">
        <v>50</v>
      </c>
      <c r="H598" t="s">
        <v>31</v>
      </c>
      <c r="I598">
        <v>0.1</v>
      </c>
      <c r="J598" t="s">
        <v>22</v>
      </c>
      <c r="K598">
        <v>2234.65</v>
      </c>
      <c r="L598">
        <v>2011.1850000000002</v>
      </c>
      <c r="M598">
        <v>1452.5225</v>
      </c>
      <c r="N598">
        <v>558.66250000000014</v>
      </c>
      <c r="O598">
        <v>223.46499999999992</v>
      </c>
      <c r="P598" t="s">
        <v>23</v>
      </c>
      <c r="Q598" t="s">
        <v>24</v>
      </c>
      <c r="R598">
        <v>0</v>
      </c>
      <c r="S598" t="s">
        <v>2249</v>
      </c>
      <c r="T598" t="s">
        <v>2250</v>
      </c>
      <c r="U598">
        <v>30.97</v>
      </c>
      <c r="V598" s="18">
        <v>45198</v>
      </c>
      <c r="W598" s="18">
        <v>45201</v>
      </c>
      <c r="X598">
        <v>3</v>
      </c>
      <c r="Y598" t="s">
        <v>27</v>
      </c>
    </row>
    <row r="599" spans="1:25" x14ac:dyDescent="0.3">
      <c r="A599" s="18">
        <v>45354</v>
      </c>
      <c r="B599" t="s">
        <v>28</v>
      </c>
      <c r="C599" t="s">
        <v>19</v>
      </c>
      <c r="D599">
        <v>3</v>
      </c>
      <c r="E599">
        <v>260.72000000000003</v>
      </c>
      <c r="F599">
        <v>169.46800000000002</v>
      </c>
      <c r="G599" t="s">
        <v>20</v>
      </c>
      <c r="H599" t="s">
        <v>21</v>
      </c>
      <c r="I599">
        <v>0.15</v>
      </c>
      <c r="J599" t="s">
        <v>46</v>
      </c>
      <c r="K599">
        <v>782.16000000000008</v>
      </c>
      <c r="L599">
        <v>664.83600000000001</v>
      </c>
      <c r="M599">
        <v>508.40400000000005</v>
      </c>
      <c r="N599">
        <v>156.43199999999996</v>
      </c>
      <c r="O599">
        <v>117.32400000000007</v>
      </c>
      <c r="P599" t="s">
        <v>23</v>
      </c>
      <c r="Q599" t="s">
        <v>40</v>
      </c>
      <c r="R599">
        <v>0</v>
      </c>
      <c r="S599" t="s">
        <v>2264</v>
      </c>
      <c r="T599" t="s">
        <v>2265</v>
      </c>
      <c r="U599">
        <v>19.41</v>
      </c>
      <c r="V599" s="18">
        <v>45354</v>
      </c>
      <c r="W599" s="18">
        <v>45357</v>
      </c>
      <c r="X599">
        <v>3</v>
      </c>
      <c r="Y599" t="s">
        <v>37</v>
      </c>
    </row>
    <row r="600" spans="1:25" x14ac:dyDescent="0.3">
      <c r="A600" s="18">
        <v>45159</v>
      </c>
      <c r="B600" t="s">
        <v>18</v>
      </c>
      <c r="C600" t="s">
        <v>19</v>
      </c>
      <c r="D600">
        <v>3</v>
      </c>
      <c r="E600">
        <v>142.09</v>
      </c>
      <c r="F600">
        <v>92.358500000000006</v>
      </c>
      <c r="G600" t="s">
        <v>50</v>
      </c>
      <c r="H600" t="s">
        <v>21</v>
      </c>
      <c r="I600">
        <v>0.15</v>
      </c>
      <c r="J600" t="s">
        <v>46</v>
      </c>
      <c r="K600">
        <v>426.27</v>
      </c>
      <c r="L600">
        <v>362.3295</v>
      </c>
      <c r="M600">
        <v>277.07550000000003</v>
      </c>
      <c r="N600">
        <v>85.253999999999962</v>
      </c>
      <c r="O600">
        <v>63.940499999999986</v>
      </c>
      <c r="P600" t="s">
        <v>33</v>
      </c>
      <c r="Q600" t="s">
        <v>40</v>
      </c>
      <c r="R600">
        <v>0</v>
      </c>
      <c r="S600" t="s">
        <v>2279</v>
      </c>
      <c r="T600" t="s">
        <v>801</v>
      </c>
      <c r="U600">
        <v>26.04</v>
      </c>
      <c r="V600" s="18">
        <v>45159</v>
      </c>
      <c r="W600" s="18">
        <v>45165</v>
      </c>
      <c r="X600">
        <v>6</v>
      </c>
      <c r="Y600" t="s">
        <v>27</v>
      </c>
    </row>
    <row r="601" spans="1:25" x14ac:dyDescent="0.3">
      <c r="A601" s="18">
        <v>45014</v>
      </c>
      <c r="B601" t="s">
        <v>69</v>
      </c>
      <c r="C601" t="s">
        <v>19</v>
      </c>
      <c r="D601">
        <v>18</v>
      </c>
      <c r="E601">
        <v>176.32</v>
      </c>
      <c r="F601">
        <v>114.608</v>
      </c>
      <c r="G601" t="s">
        <v>20</v>
      </c>
      <c r="H601" t="s">
        <v>21</v>
      </c>
      <c r="I601">
        <v>0.05</v>
      </c>
      <c r="J601" t="s">
        <v>56</v>
      </c>
      <c r="K601">
        <v>3173.7599999999998</v>
      </c>
      <c r="L601">
        <v>3015.0719999999997</v>
      </c>
      <c r="M601">
        <v>2062.944</v>
      </c>
      <c r="N601">
        <v>952.1279999999997</v>
      </c>
      <c r="O601">
        <v>158.6880000000001</v>
      </c>
      <c r="P601" t="s">
        <v>60</v>
      </c>
      <c r="Q601" t="s">
        <v>2930</v>
      </c>
      <c r="R601">
        <v>0</v>
      </c>
      <c r="S601" t="s">
        <v>2306</v>
      </c>
      <c r="T601" t="s">
        <v>2307</v>
      </c>
      <c r="U601">
        <v>36.35</v>
      </c>
      <c r="V601" s="18">
        <v>45014</v>
      </c>
      <c r="W601" s="18">
        <v>45020</v>
      </c>
      <c r="X601">
        <v>6</v>
      </c>
      <c r="Y601" t="s">
        <v>72</v>
      </c>
    </row>
    <row r="602" spans="1:25" x14ac:dyDescent="0.3">
      <c r="A602" s="18">
        <v>45042</v>
      </c>
      <c r="B602" t="s">
        <v>28</v>
      </c>
      <c r="C602" t="s">
        <v>19</v>
      </c>
      <c r="D602">
        <v>17</v>
      </c>
      <c r="E602">
        <v>504.63</v>
      </c>
      <c r="F602">
        <v>328.0095</v>
      </c>
      <c r="G602" t="s">
        <v>30</v>
      </c>
      <c r="H602" t="s">
        <v>21</v>
      </c>
      <c r="I602">
        <v>0.1</v>
      </c>
      <c r="J602" t="s">
        <v>51</v>
      </c>
      <c r="K602">
        <v>8578.7099999999991</v>
      </c>
      <c r="L602">
        <v>7720.838999999999</v>
      </c>
      <c r="M602">
        <v>5576.1615000000002</v>
      </c>
      <c r="N602">
        <v>2144.6774999999989</v>
      </c>
      <c r="O602">
        <v>857.87100000000009</v>
      </c>
      <c r="P602" t="s">
        <v>23</v>
      </c>
      <c r="Q602" t="s">
        <v>40</v>
      </c>
      <c r="R602">
        <v>1</v>
      </c>
      <c r="S602" t="s">
        <v>2315</v>
      </c>
      <c r="T602" t="s">
        <v>2316</v>
      </c>
      <c r="U602">
        <v>48.33</v>
      </c>
      <c r="V602" s="18">
        <v>45042</v>
      </c>
      <c r="W602" s="18">
        <v>45052</v>
      </c>
      <c r="X602">
        <v>10</v>
      </c>
      <c r="Y602" t="s">
        <v>37</v>
      </c>
    </row>
    <row r="603" spans="1:25" x14ac:dyDescent="0.3">
      <c r="A603" s="18">
        <v>45149</v>
      </c>
      <c r="B603" t="s">
        <v>18</v>
      </c>
      <c r="C603" t="s">
        <v>19</v>
      </c>
      <c r="D603">
        <v>18</v>
      </c>
      <c r="E603">
        <v>495.39</v>
      </c>
      <c r="F603">
        <v>322.00349999999997</v>
      </c>
      <c r="G603" t="s">
        <v>30</v>
      </c>
      <c r="H603" t="s">
        <v>21</v>
      </c>
      <c r="I603">
        <v>0</v>
      </c>
      <c r="J603" t="s">
        <v>51</v>
      </c>
      <c r="K603">
        <v>8917.02</v>
      </c>
      <c r="L603">
        <v>8917.02</v>
      </c>
      <c r="M603">
        <v>5796.0629999999992</v>
      </c>
      <c r="N603">
        <v>3120.9570000000012</v>
      </c>
      <c r="O603">
        <v>0</v>
      </c>
      <c r="P603" t="s">
        <v>33</v>
      </c>
      <c r="Q603" t="s">
        <v>34</v>
      </c>
      <c r="R603">
        <v>0</v>
      </c>
      <c r="S603" t="s">
        <v>2333</v>
      </c>
      <c r="T603" t="s">
        <v>2334</v>
      </c>
      <c r="U603">
        <v>14.88</v>
      </c>
      <c r="V603" s="18">
        <v>45149</v>
      </c>
      <c r="W603" s="18">
        <v>45153</v>
      </c>
      <c r="X603">
        <v>4</v>
      </c>
      <c r="Y603" t="s">
        <v>27</v>
      </c>
    </row>
    <row r="604" spans="1:25" x14ac:dyDescent="0.3">
      <c r="A604" s="18">
        <v>45294</v>
      </c>
      <c r="B604" t="s">
        <v>69</v>
      </c>
      <c r="C604" t="s">
        <v>19</v>
      </c>
      <c r="D604">
        <v>2</v>
      </c>
      <c r="E604">
        <v>132.91</v>
      </c>
      <c r="F604">
        <v>86.391500000000008</v>
      </c>
      <c r="G604" t="s">
        <v>30</v>
      </c>
      <c r="H604" t="s">
        <v>21</v>
      </c>
      <c r="I604">
        <v>0</v>
      </c>
      <c r="J604" t="s">
        <v>66</v>
      </c>
      <c r="K604">
        <v>265.82</v>
      </c>
      <c r="L604">
        <v>265.82</v>
      </c>
      <c r="M604">
        <v>172.78300000000002</v>
      </c>
      <c r="N604">
        <v>93.036999999999978</v>
      </c>
      <c r="O604">
        <v>0</v>
      </c>
      <c r="P604" t="s">
        <v>60</v>
      </c>
      <c r="Q604" t="s">
        <v>40</v>
      </c>
      <c r="R604">
        <v>0</v>
      </c>
      <c r="S604" t="s">
        <v>2345</v>
      </c>
      <c r="T604" t="s">
        <v>2346</v>
      </c>
      <c r="U604">
        <v>7.76</v>
      </c>
      <c r="V604" s="18">
        <v>45294</v>
      </c>
      <c r="W604" s="18">
        <v>45303</v>
      </c>
      <c r="X604">
        <v>9</v>
      </c>
      <c r="Y604" t="s">
        <v>72</v>
      </c>
    </row>
    <row r="605" spans="1:25" x14ac:dyDescent="0.3">
      <c r="A605" s="18">
        <v>45290</v>
      </c>
      <c r="B605" t="s">
        <v>28</v>
      </c>
      <c r="C605" t="s">
        <v>19</v>
      </c>
      <c r="D605">
        <v>7</v>
      </c>
      <c r="E605">
        <v>270.47000000000003</v>
      </c>
      <c r="F605">
        <v>175.80550000000002</v>
      </c>
      <c r="G605" t="s">
        <v>55</v>
      </c>
      <c r="H605" t="s">
        <v>21</v>
      </c>
      <c r="I605">
        <v>0.05</v>
      </c>
      <c r="J605" t="s">
        <v>56</v>
      </c>
      <c r="K605">
        <v>1893.2900000000002</v>
      </c>
      <c r="L605">
        <v>1798.6255000000001</v>
      </c>
      <c r="M605">
        <v>1230.6385000000002</v>
      </c>
      <c r="N605">
        <v>567.98699999999985</v>
      </c>
      <c r="O605">
        <v>94.664500000000089</v>
      </c>
      <c r="P605" t="s">
        <v>57</v>
      </c>
      <c r="Q605" t="s">
        <v>40</v>
      </c>
      <c r="R605">
        <v>1</v>
      </c>
      <c r="S605" t="s">
        <v>2351</v>
      </c>
      <c r="T605" t="s">
        <v>2352</v>
      </c>
      <c r="U605">
        <v>41.56</v>
      </c>
      <c r="V605" s="18">
        <v>45290</v>
      </c>
      <c r="W605" s="18">
        <v>45294</v>
      </c>
      <c r="X605">
        <v>4</v>
      </c>
      <c r="Y605" t="s">
        <v>37</v>
      </c>
    </row>
    <row r="606" spans="1:25" x14ac:dyDescent="0.3">
      <c r="A606" s="18">
        <v>45481</v>
      </c>
      <c r="B606" t="s">
        <v>69</v>
      </c>
      <c r="C606" t="s">
        <v>19</v>
      </c>
      <c r="D606">
        <v>15</v>
      </c>
      <c r="E606">
        <v>77.89</v>
      </c>
      <c r="F606">
        <v>50.628500000000003</v>
      </c>
      <c r="G606" t="s">
        <v>20</v>
      </c>
      <c r="H606" t="s">
        <v>21</v>
      </c>
      <c r="I606">
        <v>0.05</v>
      </c>
      <c r="J606" t="s">
        <v>56</v>
      </c>
      <c r="K606">
        <v>1168.3499999999999</v>
      </c>
      <c r="L606">
        <v>1109.9324999999999</v>
      </c>
      <c r="M606">
        <v>759.42750000000001</v>
      </c>
      <c r="N606">
        <v>350.50499999999988</v>
      </c>
      <c r="O606">
        <v>58.417500000000018</v>
      </c>
      <c r="P606" t="s">
        <v>57</v>
      </c>
      <c r="Q606" t="s">
        <v>2930</v>
      </c>
      <c r="R606">
        <v>0</v>
      </c>
      <c r="S606" t="s">
        <v>2360</v>
      </c>
      <c r="T606" t="s">
        <v>2361</v>
      </c>
      <c r="U606">
        <v>20.87</v>
      </c>
      <c r="V606" s="18">
        <v>45481</v>
      </c>
      <c r="W606" s="18">
        <v>45485</v>
      </c>
      <c r="X606">
        <v>4</v>
      </c>
      <c r="Y606" t="s">
        <v>72</v>
      </c>
    </row>
    <row r="607" spans="1:25" x14ac:dyDescent="0.3">
      <c r="A607" s="18">
        <v>45644</v>
      </c>
      <c r="B607" t="s">
        <v>44</v>
      </c>
      <c r="C607" t="s">
        <v>19</v>
      </c>
      <c r="D607">
        <v>20</v>
      </c>
      <c r="E607">
        <v>282.91000000000003</v>
      </c>
      <c r="F607">
        <v>183.89150000000004</v>
      </c>
      <c r="G607" t="s">
        <v>30</v>
      </c>
      <c r="H607" t="s">
        <v>21</v>
      </c>
      <c r="I607">
        <v>0.15</v>
      </c>
      <c r="J607" t="s">
        <v>46</v>
      </c>
      <c r="K607">
        <v>5658.2000000000007</v>
      </c>
      <c r="L607">
        <v>4809.47</v>
      </c>
      <c r="M607">
        <v>3677.8300000000008</v>
      </c>
      <c r="N607">
        <v>1131.6399999999994</v>
      </c>
      <c r="O607">
        <v>848.73000000000047</v>
      </c>
      <c r="P607" t="s">
        <v>60</v>
      </c>
      <c r="Q607" t="s">
        <v>24</v>
      </c>
      <c r="R607">
        <v>0</v>
      </c>
      <c r="S607" t="s">
        <v>2378</v>
      </c>
      <c r="T607" t="s">
        <v>2379</v>
      </c>
      <c r="U607">
        <v>8.19</v>
      </c>
      <c r="V607" s="18">
        <v>45644</v>
      </c>
      <c r="W607" s="18">
        <v>45654</v>
      </c>
      <c r="X607">
        <v>10</v>
      </c>
      <c r="Y607" t="s">
        <v>49</v>
      </c>
    </row>
    <row r="608" spans="1:25" x14ac:dyDescent="0.3">
      <c r="A608" s="18">
        <v>45508</v>
      </c>
      <c r="B608" t="s">
        <v>38</v>
      </c>
      <c r="C608" t="s">
        <v>19</v>
      </c>
      <c r="D608">
        <v>16</v>
      </c>
      <c r="E608">
        <v>293.44</v>
      </c>
      <c r="F608">
        <v>190.73600000000002</v>
      </c>
      <c r="G608" t="s">
        <v>55</v>
      </c>
      <c r="H608" t="s">
        <v>21</v>
      </c>
      <c r="I608">
        <v>0.05</v>
      </c>
      <c r="J608" t="s">
        <v>56</v>
      </c>
      <c r="K608">
        <v>4695.04</v>
      </c>
      <c r="L608">
        <v>4460.2879999999996</v>
      </c>
      <c r="M608">
        <v>3051.7760000000003</v>
      </c>
      <c r="N608">
        <v>1408.5119999999993</v>
      </c>
      <c r="O608">
        <v>234.75200000000041</v>
      </c>
      <c r="P608" t="s">
        <v>33</v>
      </c>
      <c r="Q608" t="s">
        <v>34</v>
      </c>
      <c r="R608">
        <v>0</v>
      </c>
      <c r="S608" t="s">
        <v>2386</v>
      </c>
      <c r="T608" t="s">
        <v>2387</v>
      </c>
      <c r="U608">
        <v>42.56</v>
      </c>
      <c r="V608" s="18">
        <v>45508</v>
      </c>
      <c r="W608" s="18">
        <v>45518</v>
      </c>
      <c r="X608">
        <v>10</v>
      </c>
      <c r="Y608" t="s">
        <v>43</v>
      </c>
    </row>
    <row r="609" spans="1:25" x14ac:dyDescent="0.3">
      <c r="A609" s="18">
        <v>45449</v>
      </c>
      <c r="B609" t="s">
        <v>28</v>
      </c>
      <c r="C609" t="s">
        <v>19</v>
      </c>
      <c r="D609">
        <v>1</v>
      </c>
      <c r="E609">
        <v>354.21</v>
      </c>
      <c r="F609">
        <v>230.23650000000001</v>
      </c>
      <c r="G609" t="s">
        <v>30</v>
      </c>
      <c r="H609" t="s">
        <v>21</v>
      </c>
      <c r="I609">
        <v>0.15</v>
      </c>
      <c r="J609" t="s">
        <v>51</v>
      </c>
      <c r="K609">
        <v>354.21</v>
      </c>
      <c r="L609">
        <v>301.07849999999996</v>
      </c>
      <c r="M609">
        <v>230.23650000000001</v>
      </c>
      <c r="N609">
        <v>70.841999999999956</v>
      </c>
      <c r="O609">
        <v>53.131500000000017</v>
      </c>
      <c r="P609" t="s">
        <v>23</v>
      </c>
      <c r="Q609" t="s">
        <v>2930</v>
      </c>
      <c r="R609">
        <v>0</v>
      </c>
      <c r="S609" t="s">
        <v>2394</v>
      </c>
      <c r="T609" t="s">
        <v>2395</v>
      </c>
      <c r="U609">
        <v>26.16</v>
      </c>
      <c r="V609" s="18">
        <v>45449</v>
      </c>
      <c r="W609" s="18">
        <v>45455</v>
      </c>
      <c r="X609">
        <v>6</v>
      </c>
      <c r="Y609" t="s">
        <v>37</v>
      </c>
    </row>
    <row r="610" spans="1:25" x14ac:dyDescent="0.3">
      <c r="A610" s="18">
        <v>45473</v>
      </c>
      <c r="B610" t="s">
        <v>38</v>
      </c>
      <c r="C610" t="s">
        <v>19</v>
      </c>
      <c r="D610">
        <v>2</v>
      </c>
      <c r="E610">
        <v>80.14</v>
      </c>
      <c r="F610">
        <v>52.091000000000001</v>
      </c>
      <c r="G610" t="s">
        <v>55</v>
      </c>
      <c r="H610" t="s">
        <v>21</v>
      </c>
      <c r="I610">
        <v>0</v>
      </c>
      <c r="J610" t="s">
        <v>51</v>
      </c>
      <c r="K610">
        <v>160.28</v>
      </c>
      <c r="L610">
        <v>160.28</v>
      </c>
      <c r="M610">
        <v>104.182</v>
      </c>
      <c r="N610">
        <v>56.097999999999999</v>
      </c>
      <c r="O610">
        <v>0</v>
      </c>
      <c r="P610" t="s">
        <v>23</v>
      </c>
      <c r="Q610" t="s">
        <v>24</v>
      </c>
      <c r="R610">
        <v>1</v>
      </c>
      <c r="S610" t="s">
        <v>2404</v>
      </c>
      <c r="T610" t="s">
        <v>2405</v>
      </c>
      <c r="U610">
        <v>13.41</v>
      </c>
      <c r="V610" s="18">
        <v>45473</v>
      </c>
      <c r="W610" s="18">
        <v>45476</v>
      </c>
      <c r="X610">
        <v>3</v>
      </c>
      <c r="Y610" t="s">
        <v>43</v>
      </c>
    </row>
    <row r="611" spans="1:25" x14ac:dyDescent="0.3">
      <c r="A611" s="18">
        <v>45140</v>
      </c>
      <c r="B611" t="s">
        <v>28</v>
      </c>
      <c r="C611" t="s">
        <v>19</v>
      </c>
      <c r="D611">
        <v>11</v>
      </c>
      <c r="E611">
        <v>66.97</v>
      </c>
      <c r="F611">
        <v>43.530500000000004</v>
      </c>
      <c r="G611" t="s">
        <v>30</v>
      </c>
      <c r="H611" t="s">
        <v>31</v>
      </c>
      <c r="I611">
        <v>0.15</v>
      </c>
      <c r="J611" t="s">
        <v>66</v>
      </c>
      <c r="K611">
        <v>736.67</v>
      </c>
      <c r="L611">
        <v>626.16949999999997</v>
      </c>
      <c r="M611">
        <v>478.83550000000002</v>
      </c>
      <c r="N611">
        <v>147.33399999999995</v>
      </c>
      <c r="O611">
        <v>110.50049999999999</v>
      </c>
      <c r="P611" t="s">
        <v>33</v>
      </c>
      <c r="Q611" t="s">
        <v>24</v>
      </c>
      <c r="R611">
        <v>1</v>
      </c>
      <c r="S611" t="s">
        <v>2406</v>
      </c>
      <c r="T611" t="s">
        <v>2407</v>
      </c>
      <c r="U611">
        <v>20.350000000000001</v>
      </c>
      <c r="V611" s="18">
        <v>45140</v>
      </c>
      <c r="W611" s="18">
        <v>45149</v>
      </c>
      <c r="X611">
        <v>9</v>
      </c>
      <c r="Y611" t="s">
        <v>37</v>
      </c>
    </row>
    <row r="612" spans="1:25" x14ac:dyDescent="0.3">
      <c r="A612" s="18">
        <v>45256</v>
      </c>
      <c r="B612" t="s">
        <v>18</v>
      </c>
      <c r="C612" t="s">
        <v>19</v>
      </c>
      <c r="D612">
        <v>9</v>
      </c>
      <c r="E612">
        <v>526.26</v>
      </c>
      <c r="F612">
        <v>342.06900000000002</v>
      </c>
      <c r="G612" t="s">
        <v>20</v>
      </c>
      <c r="H612" t="s">
        <v>31</v>
      </c>
      <c r="I612">
        <v>0</v>
      </c>
      <c r="J612" t="s">
        <v>66</v>
      </c>
      <c r="K612">
        <v>4736.34</v>
      </c>
      <c r="L612">
        <v>4736.34</v>
      </c>
      <c r="M612">
        <v>3078.6210000000001</v>
      </c>
      <c r="N612">
        <v>1657.7190000000001</v>
      </c>
      <c r="O612">
        <v>0</v>
      </c>
      <c r="P612" t="s">
        <v>63</v>
      </c>
      <c r="Q612" t="s">
        <v>24</v>
      </c>
      <c r="R612">
        <v>0</v>
      </c>
      <c r="S612" t="s">
        <v>2470</v>
      </c>
      <c r="T612" t="s">
        <v>1412</v>
      </c>
      <c r="U612">
        <v>15.47</v>
      </c>
      <c r="V612" s="18">
        <v>45256</v>
      </c>
      <c r="W612" s="18">
        <v>45266</v>
      </c>
      <c r="X612">
        <v>10</v>
      </c>
      <c r="Y612" t="s">
        <v>27</v>
      </c>
    </row>
    <row r="613" spans="1:25" x14ac:dyDescent="0.3">
      <c r="A613" s="18">
        <v>45662</v>
      </c>
      <c r="B613" t="s">
        <v>38</v>
      </c>
      <c r="C613" t="s">
        <v>19</v>
      </c>
      <c r="D613">
        <v>8</v>
      </c>
      <c r="E613">
        <v>275.32</v>
      </c>
      <c r="F613">
        <v>178.958</v>
      </c>
      <c r="G613" t="s">
        <v>55</v>
      </c>
      <c r="H613" t="s">
        <v>31</v>
      </c>
      <c r="I613">
        <v>0.1</v>
      </c>
      <c r="J613" t="s">
        <v>56</v>
      </c>
      <c r="K613">
        <v>2202.56</v>
      </c>
      <c r="L613">
        <v>1982.3040000000001</v>
      </c>
      <c r="M613">
        <v>1431.664</v>
      </c>
      <c r="N613">
        <v>550.6400000000001</v>
      </c>
      <c r="O613">
        <v>220.25599999999986</v>
      </c>
      <c r="P613" t="s">
        <v>63</v>
      </c>
      <c r="Q613" t="s">
        <v>34</v>
      </c>
      <c r="R613">
        <v>0</v>
      </c>
      <c r="S613" t="s">
        <v>2495</v>
      </c>
      <c r="T613" t="s">
        <v>2496</v>
      </c>
      <c r="U613">
        <v>18.260000000000002</v>
      </c>
      <c r="V613" s="18">
        <v>45662</v>
      </c>
      <c r="W613" s="18">
        <v>45670</v>
      </c>
      <c r="X613">
        <v>8</v>
      </c>
      <c r="Y613" t="s">
        <v>43</v>
      </c>
    </row>
    <row r="614" spans="1:25" x14ac:dyDescent="0.3">
      <c r="A614" s="18">
        <v>45760</v>
      </c>
      <c r="B614" t="s">
        <v>44</v>
      </c>
      <c r="C614" t="s">
        <v>19</v>
      </c>
      <c r="D614">
        <v>20</v>
      </c>
      <c r="E614">
        <v>190.39</v>
      </c>
      <c r="F614">
        <v>123.75349999999999</v>
      </c>
      <c r="G614" t="s">
        <v>20</v>
      </c>
      <c r="H614" t="s">
        <v>31</v>
      </c>
      <c r="I614">
        <v>0.1</v>
      </c>
      <c r="J614" t="s">
        <v>66</v>
      </c>
      <c r="K614">
        <v>3807.7999999999997</v>
      </c>
      <c r="L614">
        <v>3427.02</v>
      </c>
      <c r="M614">
        <v>2475.0699999999997</v>
      </c>
      <c r="N614">
        <v>951.95000000000027</v>
      </c>
      <c r="O614">
        <v>380.77999999999975</v>
      </c>
      <c r="P614" t="s">
        <v>33</v>
      </c>
      <c r="Q614" t="s">
        <v>34</v>
      </c>
      <c r="R614">
        <v>0</v>
      </c>
      <c r="S614" t="s">
        <v>2501</v>
      </c>
      <c r="T614" t="s">
        <v>2502</v>
      </c>
      <c r="U614">
        <v>49.93</v>
      </c>
      <c r="V614" s="18">
        <v>45760</v>
      </c>
      <c r="W614" s="18">
        <v>45765</v>
      </c>
      <c r="X614">
        <v>5</v>
      </c>
      <c r="Y614" t="s">
        <v>49</v>
      </c>
    </row>
    <row r="615" spans="1:25" x14ac:dyDescent="0.3">
      <c r="A615" s="18">
        <v>45706</v>
      </c>
      <c r="B615" t="s">
        <v>69</v>
      </c>
      <c r="C615" t="s">
        <v>19</v>
      </c>
      <c r="D615">
        <v>1</v>
      </c>
      <c r="E615">
        <v>263.27999999999997</v>
      </c>
      <c r="F615">
        <v>171.13199999999998</v>
      </c>
      <c r="G615" t="s">
        <v>55</v>
      </c>
      <c r="H615" t="s">
        <v>21</v>
      </c>
      <c r="I615">
        <v>0.1</v>
      </c>
      <c r="J615" t="s">
        <v>22</v>
      </c>
      <c r="K615">
        <v>263.27999999999997</v>
      </c>
      <c r="L615">
        <v>236.95199999999997</v>
      </c>
      <c r="M615">
        <v>171.13199999999998</v>
      </c>
      <c r="N615">
        <v>65.819999999999993</v>
      </c>
      <c r="O615">
        <v>26.328000000000003</v>
      </c>
      <c r="P615" t="s">
        <v>57</v>
      </c>
      <c r="Q615" t="s">
        <v>34</v>
      </c>
      <c r="R615">
        <v>0</v>
      </c>
      <c r="S615" t="s">
        <v>2507</v>
      </c>
      <c r="T615" t="s">
        <v>2508</v>
      </c>
      <c r="U615">
        <v>36.28</v>
      </c>
      <c r="V615" s="18">
        <v>45706</v>
      </c>
      <c r="W615" s="18">
        <v>45711</v>
      </c>
      <c r="X615">
        <v>5</v>
      </c>
      <c r="Y615" t="s">
        <v>72</v>
      </c>
    </row>
    <row r="616" spans="1:25" x14ac:dyDescent="0.3">
      <c r="A616" s="18">
        <v>45656</v>
      </c>
      <c r="B616" t="s">
        <v>38</v>
      </c>
      <c r="C616" t="s">
        <v>19</v>
      </c>
      <c r="D616">
        <v>18</v>
      </c>
      <c r="E616">
        <v>444.13</v>
      </c>
      <c r="F616">
        <v>288.68450000000001</v>
      </c>
      <c r="G616" t="s">
        <v>55</v>
      </c>
      <c r="H616" t="s">
        <v>31</v>
      </c>
      <c r="I616">
        <v>0</v>
      </c>
      <c r="J616" t="s">
        <v>46</v>
      </c>
      <c r="K616">
        <v>7994.34</v>
      </c>
      <c r="L616">
        <v>7994.34</v>
      </c>
      <c r="M616">
        <v>5196.3209999999999</v>
      </c>
      <c r="N616">
        <v>2798.0190000000002</v>
      </c>
      <c r="O616">
        <v>0</v>
      </c>
      <c r="P616" t="s">
        <v>63</v>
      </c>
      <c r="Q616" t="s">
        <v>34</v>
      </c>
      <c r="R616">
        <v>0</v>
      </c>
      <c r="S616" t="s">
        <v>2515</v>
      </c>
      <c r="T616" t="s">
        <v>2516</v>
      </c>
      <c r="U616">
        <v>5.41</v>
      </c>
      <c r="V616" s="18">
        <v>45656</v>
      </c>
      <c r="W616" s="18">
        <v>45659</v>
      </c>
      <c r="X616">
        <v>3</v>
      </c>
      <c r="Y616" t="s">
        <v>43</v>
      </c>
    </row>
    <row r="617" spans="1:25" x14ac:dyDescent="0.3">
      <c r="A617" s="18">
        <v>45545</v>
      </c>
      <c r="B617" t="s">
        <v>18</v>
      </c>
      <c r="C617" t="s">
        <v>19</v>
      </c>
      <c r="D617">
        <v>14</v>
      </c>
      <c r="E617">
        <v>85.54</v>
      </c>
      <c r="F617">
        <v>55.601000000000006</v>
      </c>
      <c r="G617" t="s">
        <v>20</v>
      </c>
      <c r="H617" t="s">
        <v>21</v>
      </c>
      <c r="I617">
        <v>0</v>
      </c>
      <c r="J617" t="s">
        <v>46</v>
      </c>
      <c r="K617">
        <v>1197.5600000000002</v>
      </c>
      <c r="L617">
        <v>1197.5600000000002</v>
      </c>
      <c r="M617">
        <v>778.4140000000001</v>
      </c>
      <c r="N617">
        <v>419.14600000000007</v>
      </c>
      <c r="O617">
        <v>0</v>
      </c>
      <c r="P617" t="s">
        <v>33</v>
      </c>
      <c r="Q617" t="s">
        <v>24</v>
      </c>
      <c r="R617">
        <v>0</v>
      </c>
      <c r="S617" t="s">
        <v>2527</v>
      </c>
      <c r="T617" t="s">
        <v>2528</v>
      </c>
      <c r="U617">
        <v>16.079999999999998</v>
      </c>
      <c r="V617" s="18">
        <v>45545</v>
      </c>
      <c r="W617" s="18">
        <v>45549</v>
      </c>
      <c r="X617">
        <v>4</v>
      </c>
      <c r="Y617" t="s">
        <v>27</v>
      </c>
    </row>
    <row r="618" spans="1:25" x14ac:dyDescent="0.3">
      <c r="A618" s="18">
        <v>45499</v>
      </c>
      <c r="B618" t="s">
        <v>44</v>
      </c>
      <c r="C618" t="s">
        <v>19</v>
      </c>
      <c r="D618">
        <v>9</v>
      </c>
      <c r="E618">
        <v>486.58</v>
      </c>
      <c r="F618">
        <v>316.27699999999999</v>
      </c>
      <c r="G618" t="s">
        <v>30</v>
      </c>
      <c r="H618" t="s">
        <v>31</v>
      </c>
      <c r="I618">
        <v>0.15</v>
      </c>
      <c r="J618" t="s">
        <v>32</v>
      </c>
      <c r="K618">
        <v>4379.22</v>
      </c>
      <c r="L618">
        <v>3722.337</v>
      </c>
      <c r="M618">
        <v>2846.4929999999999</v>
      </c>
      <c r="N618">
        <v>875.84400000000005</v>
      </c>
      <c r="O618">
        <v>656.88300000000027</v>
      </c>
      <c r="P618" t="s">
        <v>23</v>
      </c>
      <c r="Q618" t="s">
        <v>24</v>
      </c>
      <c r="R618">
        <v>0</v>
      </c>
      <c r="S618" t="s">
        <v>2563</v>
      </c>
      <c r="T618" t="s">
        <v>2564</v>
      </c>
      <c r="U618">
        <v>38.72</v>
      </c>
      <c r="V618" s="18">
        <v>45499</v>
      </c>
      <c r="W618" s="18">
        <v>45503</v>
      </c>
      <c r="X618">
        <v>4</v>
      </c>
      <c r="Y618" t="s">
        <v>49</v>
      </c>
    </row>
    <row r="619" spans="1:25" x14ac:dyDescent="0.3">
      <c r="A619" s="18">
        <v>45090</v>
      </c>
      <c r="B619" t="s">
        <v>18</v>
      </c>
      <c r="C619" t="s">
        <v>19</v>
      </c>
      <c r="D619">
        <v>7</v>
      </c>
      <c r="E619">
        <v>535.20000000000005</v>
      </c>
      <c r="F619">
        <v>347.88000000000005</v>
      </c>
      <c r="G619" t="s">
        <v>50</v>
      </c>
      <c r="H619" t="s">
        <v>31</v>
      </c>
      <c r="I619">
        <v>0.1</v>
      </c>
      <c r="J619" t="s">
        <v>46</v>
      </c>
      <c r="K619">
        <v>3746.4000000000005</v>
      </c>
      <c r="L619">
        <v>3371.7600000000007</v>
      </c>
      <c r="M619">
        <v>2435.1600000000003</v>
      </c>
      <c r="N619">
        <v>936.60000000000036</v>
      </c>
      <c r="O619">
        <v>374.63999999999987</v>
      </c>
      <c r="P619" t="s">
        <v>60</v>
      </c>
      <c r="Q619" t="s">
        <v>2930</v>
      </c>
      <c r="R619">
        <v>0</v>
      </c>
      <c r="S619" t="s">
        <v>2579</v>
      </c>
      <c r="T619" t="s">
        <v>2580</v>
      </c>
      <c r="U619">
        <v>10.44</v>
      </c>
      <c r="V619" s="18">
        <v>45090</v>
      </c>
      <c r="W619" s="18">
        <v>45100</v>
      </c>
      <c r="X619">
        <v>10</v>
      </c>
      <c r="Y619" t="s">
        <v>27</v>
      </c>
    </row>
    <row r="620" spans="1:25" x14ac:dyDescent="0.3">
      <c r="A620" s="18">
        <v>45738</v>
      </c>
      <c r="B620" t="s">
        <v>28</v>
      </c>
      <c r="C620" t="s">
        <v>19</v>
      </c>
      <c r="D620">
        <v>11</v>
      </c>
      <c r="E620">
        <v>29.6</v>
      </c>
      <c r="F620">
        <v>19.240000000000002</v>
      </c>
      <c r="G620" t="s">
        <v>55</v>
      </c>
      <c r="H620" t="s">
        <v>31</v>
      </c>
      <c r="I620">
        <v>0.15</v>
      </c>
      <c r="J620" t="s">
        <v>51</v>
      </c>
      <c r="K620">
        <v>325.60000000000002</v>
      </c>
      <c r="L620">
        <v>276.76</v>
      </c>
      <c r="M620">
        <v>211.64000000000001</v>
      </c>
      <c r="N620">
        <v>65.119999999999976</v>
      </c>
      <c r="O620">
        <v>48.840000000000032</v>
      </c>
      <c r="P620" t="s">
        <v>63</v>
      </c>
      <c r="Q620" t="s">
        <v>24</v>
      </c>
      <c r="R620">
        <v>1</v>
      </c>
      <c r="S620" t="s">
        <v>2583</v>
      </c>
      <c r="T620" t="s">
        <v>2584</v>
      </c>
      <c r="U620">
        <v>34.96</v>
      </c>
      <c r="V620" s="18">
        <v>45738</v>
      </c>
      <c r="W620" s="18">
        <v>45741</v>
      </c>
      <c r="X620">
        <v>3</v>
      </c>
      <c r="Y620" t="s">
        <v>37</v>
      </c>
    </row>
    <row r="621" spans="1:25" x14ac:dyDescent="0.3">
      <c r="A621" s="18">
        <v>45695</v>
      </c>
      <c r="B621" t="s">
        <v>28</v>
      </c>
      <c r="C621" t="s">
        <v>19</v>
      </c>
      <c r="D621">
        <v>16</v>
      </c>
      <c r="E621">
        <v>172.89</v>
      </c>
      <c r="F621">
        <v>112.37849999999999</v>
      </c>
      <c r="G621" t="s">
        <v>20</v>
      </c>
      <c r="H621" t="s">
        <v>21</v>
      </c>
      <c r="I621">
        <v>0.15</v>
      </c>
      <c r="J621" t="s">
        <v>56</v>
      </c>
      <c r="K621">
        <v>2766.24</v>
      </c>
      <c r="L621">
        <v>2351.3039999999996</v>
      </c>
      <c r="M621">
        <v>1798.0559999999998</v>
      </c>
      <c r="N621">
        <v>553.24799999999982</v>
      </c>
      <c r="O621">
        <v>414.93600000000015</v>
      </c>
      <c r="P621" t="s">
        <v>57</v>
      </c>
      <c r="Q621" t="s">
        <v>24</v>
      </c>
      <c r="R621">
        <v>1</v>
      </c>
      <c r="S621" t="s">
        <v>2585</v>
      </c>
      <c r="T621" t="s">
        <v>2586</v>
      </c>
      <c r="U621">
        <v>41.87</v>
      </c>
      <c r="V621" s="18">
        <v>45695</v>
      </c>
      <c r="W621" s="18">
        <v>45703</v>
      </c>
      <c r="X621">
        <v>8</v>
      </c>
      <c r="Y621" t="s">
        <v>37</v>
      </c>
    </row>
    <row r="622" spans="1:25" x14ac:dyDescent="0.3">
      <c r="A622" s="18">
        <v>45724</v>
      </c>
      <c r="B622" t="s">
        <v>28</v>
      </c>
      <c r="C622" t="s">
        <v>19</v>
      </c>
      <c r="D622">
        <v>4</v>
      </c>
      <c r="E622">
        <v>24.58</v>
      </c>
      <c r="F622">
        <v>15.977</v>
      </c>
      <c r="G622" t="s">
        <v>20</v>
      </c>
      <c r="H622" t="s">
        <v>21</v>
      </c>
      <c r="I622">
        <v>0.15</v>
      </c>
      <c r="J622" t="s">
        <v>51</v>
      </c>
      <c r="K622">
        <v>98.32</v>
      </c>
      <c r="L622">
        <v>83.571999999999989</v>
      </c>
      <c r="M622">
        <v>63.908000000000001</v>
      </c>
      <c r="N622">
        <v>19.663999999999987</v>
      </c>
      <c r="O622">
        <v>14.748000000000005</v>
      </c>
      <c r="P622" t="s">
        <v>60</v>
      </c>
      <c r="Q622" t="s">
        <v>40</v>
      </c>
      <c r="R622">
        <v>0</v>
      </c>
      <c r="S622" t="s">
        <v>2591</v>
      </c>
      <c r="T622" t="s">
        <v>2592</v>
      </c>
      <c r="U622">
        <v>39.869999999999997</v>
      </c>
      <c r="V622" s="18">
        <v>45724</v>
      </c>
      <c r="W622" s="18">
        <v>45733</v>
      </c>
      <c r="X622">
        <v>9</v>
      </c>
      <c r="Y622" t="s">
        <v>37</v>
      </c>
    </row>
    <row r="623" spans="1:25" x14ac:dyDescent="0.3">
      <c r="A623" s="18">
        <v>45791</v>
      </c>
      <c r="B623" t="s">
        <v>38</v>
      </c>
      <c r="C623" t="s">
        <v>19</v>
      </c>
      <c r="D623">
        <v>12</v>
      </c>
      <c r="E623">
        <v>502.7</v>
      </c>
      <c r="F623">
        <v>326.755</v>
      </c>
      <c r="G623" t="s">
        <v>55</v>
      </c>
      <c r="H623" t="s">
        <v>21</v>
      </c>
      <c r="I623">
        <v>0.1</v>
      </c>
      <c r="J623" t="s">
        <v>32</v>
      </c>
      <c r="K623">
        <v>6032.4</v>
      </c>
      <c r="L623">
        <v>5429.16</v>
      </c>
      <c r="M623">
        <v>3921.06</v>
      </c>
      <c r="N623">
        <v>1508.1</v>
      </c>
      <c r="O623">
        <v>603.23999999999978</v>
      </c>
      <c r="P623" t="s">
        <v>57</v>
      </c>
      <c r="Q623" t="s">
        <v>24</v>
      </c>
      <c r="R623">
        <v>0</v>
      </c>
      <c r="S623" t="s">
        <v>2613</v>
      </c>
      <c r="T623" t="s">
        <v>2614</v>
      </c>
      <c r="U623">
        <v>6.49</v>
      </c>
      <c r="V623" s="18">
        <v>45791</v>
      </c>
      <c r="W623" s="18">
        <v>45797</v>
      </c>
      <c r="X623">
        <v>6</v>
      </c>
      <c r="Y623" t="s">
        <v>43</v>
      </c>
    </row>
    <row r="624" spans="1:25" x14ac:dyDescent="0.3">
      <c r="A624" s="18">
        <v>45478</v>
      </c>
      <c r="B624" t="s">
        <v>69</v>
      </c>
      <c r="C624" t="s">
        <v>19</v>
      </c>
      <c r="D624">
        <v>16</v>
      </c>
      <c r="E624">
        <v>123.86</v>
      </c>
      <c r="F624">
        <v>80.509</v>
      </c>
      <c r="G624" t="s">
        <v>30</v>
      </c>
      <c r="H624" t="s">
        <v>21</v>
      </c>
      <c r="I624">
        <v>0.15</v>
      </c>
      <c r="J624" t="s">
        <v>32</v>
      </c>
      <c r="K624">
        <v>1981.76</v>
      </c>
      <c r="L624">
        <v>1684.4959999999999</v>
      </c>
      <c r="M624">
        <v>1288.144</v>
      </c>
      <c r="N624">
        <v>396.35199999999986</v>
      </c>
      <c r="O624">
        <v>297.26400000000012</v>
      </c>
      <c r="P624" t="s">
        <v>33</v>
      </c>
      <c r="Q624" t="s">
        <v>2930</v>
      </c>
      <c r="R624">
        <v>1</v>
      </c>
      <c r="S624" t="s">
        <v>2632</v>
      </c>
      <c r="T624" t="s">
        <v>2633</v>
      </c>
      <c r="U624">
        <v>18.02</v>
      </c>
      <c r="V624" s="18">
        <v>45478</v>
      </c>
      <c r="W624" s="18">
        <v>45487</v>
      </c>
      <c r="X624">
        <v>9</v>
      </c>
      <c r="Y624" t="s">
        <v>72</v>
      </c>
    </row>
    <row r="625" spans="1:25" x14ac:dyDescent="0.3">
      <c r="A625" s="18">
        <v>45370</v>
      </c>
      <c r="B625" t="s">
        <v>18</v>
      </c>
      <c r="C625" t="s">
        <v>19</v>
      </c>
      <c r="D625">
        <v>16</v>
      </c>
      <c r="E625">
        <v>90.3</v>
      </c>
      <c r="F625">
        <v>58.695</v>
      </c>
      <c r="G625" t="s">
        <v>50</v>
      </c>
      <c r="H625" t="s">
        <v>21</v>
      </c>
      <c r="I625">
        <v>0.05</v>
      </c>
      <c r="J625" t="s">
        <v>56</v>
      </c>
      <c r="K625">
        <v>1444.8</v>
      </c>
      <c r="L625">
        <v>1372.56</v>
      </c>
      <c r="M625">
        <v>939.12</v>
      </c>
      <c r="N625">
        <v>433.43999999999994</v>
      </c>
      <c r="O625">
        <v>72.240000000000009</v>
      </c>
      <c r="P625" t="s">
        <v>23</v>
      </c>
      <c r="Q625" t="s">
        <v>40</v>
      </c>
      <c r="R625">
        <v>0</v>
      </c>
      <c r="S625" t="s">
        <v>2634</v>
      </c>
      <c r="T625" t="s">
        <v>2635</v>
      </c>
      <c r="U625">
        <v>25.25</v>
      </c>
      <c r="V625" s="18">
        <v>45370</v>
      </c>
      <c r="W625" s="18">
        <v>45375</v>
      </c>
      <c r="X625">
        <v>5</v>
      </c>
      <c r="Y625" t="s">
        <v>27</v>
      </c>
    </row>
    <row r="626" spans="1:25" x14ac:dyDescent="0.3">
      <c r="A626" s="18">
        <v>45325</v>
      </c>
      <c r="B626" t="s">
        <v>44</v>
      </c>
      <c r="C626" t="s">
        <v>19</v>
      </c>
      <c r="D626">
        <v>8</v>
      </c>
      <c r="E626">
        <v>27.01</v>
      </c>
      <c r="F626">
        <v>17.556500000000003</v>
      </c>
      <c r="G626" t="s">
        <v>50</v>
      </c>
      <c r="H626" t="s">
        <v>21</v>
      </c>
      <c r="I626">
        <v>0.05</v>
      </c>
      <c r="J626" t="s">
        <v>22</v>
      </c>
      <c r="K626">
        <v>216.08</v>
      </c>
      <c r="L626">
        <v>205.27600000000001</v>
      </c>
      <c r="M626">
        <v>140.45200000000003</v>
      </c>
      <c r="N626">
        <v>64.823999999999984</v>
      </c>
      <c r="O626">
        <v>10.804000000000002</v>
      </c>
      <c r="P626" t="s">
        <v>23</v>
      </c>
      <c r="Q626" t="s">
        <v>24</v>
      </c>
      <c r="R626">
        <v>1</v>
      </c>
      <c r="S626" t="s">
        <v>2653</v>
      </c>
      <c r="T626" t="s">
        <v>2654</v>
      </c>
      <c r="U626">
        <v>42.65</v>
      </c>
      <c r="V626" s="18">
        <v>45325</v>
      </c>
      <c r="W626" s="18">
        <v>45331</v>
      </c>
      <c r="X626">
        <v>6</v>
      </c>
      <c r="Y626" t="s">
        <v>49</v>
      </c>
    </row>
    <row r="627" spans="1:25" x14ac:dyDescent="0.3">
      <c r="A627" s="18">
        <v>45162</v>
      </c>
      <c r="B627" t="s">
        <v>18</v>
      </c>
      <c r="C627" t="s">
        <v>19</v>
      </c>
      <c r="D627">
        <v>4</v>
      </c>
      <c r="E627">
        <v>520</v>
      </c>
      <c r="F627">
        <v>338</v>
      </c>
      <c r="G627" t="s">
        <v>30</v>
      </c>
      <c r="H627" t="s">
        <v>31</v>
      </c>
      <c r="I627">
        <v>0</v>
      </c>
      <c r="J627" t="s">
        <v>22</v>
      </c>
      <c r="K627">
        <v>2080</v>
      </c>
      <c r="L627">
        <v>2080</v>
      </c>
      <c r="M627">
        <v>1352</v>
      </c>
      <c r="N627">
        <v>728</v>
      </c>
      <c r="O627">
        <v>0</v>
      </c>
      <c r="P627" t="s">
        <v>57</v>
      </c>
      <c r="Q627" t="s">
        <v>40</v>
      </c>
      <c r="R627">
        <v>0</v>
      </c>
      <c r="S627" t="s">
        <v>2693</v>
      </c>
      <c r="T627" t="s">
        <v>2694</v>
      </c>
      <c r="U627">
        <v>18.25</v>
      </c>
      <c r="V627" s="18">
        <v>45162</v>
      </c>
      <c r="W627" s="18">
        <v>45171</v>
      </c>
      <c r="X627">
        <v>9</v>
      </c>
      <c r="Y627" t="s">
        <v>27</v>
      </c>
    </row>
    <row r="628" spans="1:25" x14ac:dyDescent="0.3">
      <c r="A628" s="18">
        <v>45771</v>
      </c>
      <c r="B628" t="s">
        <v>69</v>
      </c>
      <c r="C628" t="s">
        <v>19</v>
      </c>
      <c r="D628">
        <v>10</v>
      </c>
      <c r="E628">
        <v>169.35</v>
      </c>
      <c r="F628">
        <v>110.0775</v>
      </c>
      <c r="G628" t="s">
        <v>20</v>
      </c>
      <c r="H628" t="s">
        <v>31</v>
      </c>
      <c r="I628">
        <v>0.05</v>
      </c>
      <c r="J628" t="s">
        <v>32</v>
      </c>
      <c r="K628">
        <v>1693.5</v>
      </c>
      <c r="L628">
        <v>1608.8249999999998</v>
      </c>
      <c r="M628">
        <v>1100.7750000000001</v>
      </c>
      <c r="N628">
        <v>508.04999999999973</v>
      </c>
      <c r="O628">
        <v>84.675000000000182</v>
      </c>
      <c r="P628" t="s">
        <v>57</v>
      </c>
      <c r="Q628" t="s">
        <v>40</v>
      </c>
      <c r="R628">
        <v>0</v>
      </c>
      <c r="S628" t="s">
        <v>2701</v>
      </c>
      <c r="T628" t="s">
        <v>2702</v>
      </c>
      <c r="U628">
        <v>44.91</v>
      </c>
      <c r="V628" s="18">
        <v>45771</v>
      </c>
      <c r="W628" s="18">
        <v>45774</v>
      </c>
      <c r="X628">
        <v>3</v>
      </c>
      <c r="Y628" t="s">
        <v>72</v>
      </c>
    </row>
    <row r="629" spans="1:25" x14ac:dyDescent="0.3">
      <c r="A629" s="18">
        <v>45741</v>
      </c>
      <c r="B629" t="s">
        <v>28</v>
      </c>
      <c r="C629" t="s">
        <v>19</v>
      </c>
      <c r="D629">
        <v>9</v>
      </c>
      <c r="E629">
        <v>454.98</v>
      </c>
      <c r="F629">
        <v>295.73700000000002</v>
      </c>
      <c r="G629" t="s">
        <v>20</v>
      </c>
      <c r="H629" t="s">
        <v>21</v>
      </c>
      <c r="I629">
        <v>0.15</v>
      </c>
      <c r="J629" t="s">
        <v>22</v>
      </c>
      <c r="K629">
        <v>4094.82</v>
      </c>
      <c r="L629">
        <v>3480.5970000000002</v>
      </c>
      <c r="M629">
        <v>2661.6330000000003</v>
      </c>
      <c r="N629">
        <v>818.96399999999994</v>
      </c>
      <c r="O629">
        <v>614.22299999999996</v>
      </c>
      <c r="P629" t="s">
        <v>57</v>
      </c>
      <c r="Q629" t="s">
        <v>2930</v>
      </c>
      <c r="R629">
        <v>0</v>
      </c>
      <c r="S629" t="s">
        <v>2718</v>
      </c>
      <c r="T629" t="s">
        <v>2719</v>
      </c>
      <c r="U629">
        <v>40.76</v>
      </c>
      <c r="V629" s="18">
        <v>45741</v>
      </c>
      <c r="W629" s="18">
        <v>45743</v>
      </c>
      <c r="X629">
        <v>2</v>
      </c>
      <c r="Y629" t="s">
        <v>37</v>
      </c>
    </row>
    <row r="630" spans="1:25" x14ac:dyDescent="0.3">
      <c r="A630" s="18">
        <v>45763</v>
      </c>
      <c r="B630" t="s">
        <v>69</v>
      </c>
      <c r="C630" t="s">
        <v>19</v>
      </c>
      <c r="D630">
        <v>10</v>
      </c>
      <c r="E630">
        <v>348.63</v>
      </c>
      <c r="F630">
        <v>226.6095</v>
      </c>
      <c r="G630" t="s">
        <v>55</v>
      </c>
      <c r="H630" t="s">
        <v>21</v>
      </c>
      <c r="I630">
        <v>0.05</v>
      </c>
      <c r="J630" t="s">
        <v>56</v>
      </c>
      <c r="K630">
        <v>3486.3</v>
      </c>
      <c r="L630">
        <v>3311.9850000000001</v>
      </c>
      <c r="M630">
        <v>2266.0949999999998</v>
      </c>
      <c r="N630">
        <v>1045.8900000000003</v>
      </c>
      <c r="O630">
        <v>174.31500000000005</v>
      </c>
      <c r="P630" t="s">
        <v>57</v>
      </c>
      <c r="Q630" t="s">
        <v>2930</v>
      </c>
      <c r="R630">
        <v>1</v>
      </c>
      <c r="S630" t="s">
        <v>2734</v>
      </c>
      <c r="T630" t="s">
        <v>2735</v>
      </c>
      <c r="U630">
        <v>42.79</v>
      </c>
      <c r="V630" s="18">
        <v>45763</v>
      </c>
      <c r="W630" s="18">
        <v>45765</v>
      </c>
      <c r="X630">
        <v>2</v>
      </c>
      <c r="Y630" t="s">
        <v>72</v>
      </c>
    </row>
    <row r="631" spans="1:25" x14ac:dyDescent="0.3">
      <c r="A631" s="18">
        <v>45059</v>
      </c>
      <c r="B631" t="s">
        <v>28</v>
      </c>
      <c r="C631" t="s">
        <v>19</v>
      </c>
      <c r="D631">
        <v>18</v>
      </c>
      <c r="E631">
        <v>331.45</v>
      </c>
      <c r="F631">
        <v>215.4425</v>
      </c>
      <c r="G631" t="s">
        <v>55</v>
      </c>
      <c r="H631" t="s">
        <v>31</v>
      </c>
      <c r="I631">
        <v>0.15</v>
      </c>
      <c r="J631" t="s">
        <v>32</v>
      </c>
      <c r="K631">
        <v>5966.0999999999995</v>
      </c>
      <c r="L631">
        <v>5071.1849999999995</v>
      </c>
      <c r="M631">
        <v>3877.9650000000001</v>
      </c>
      <c r="N631">
        <v>1193.2199999999993</v>
      </c>
      <c r="O631">
        <v>894.91499999999996</v>
      </c>
      <c r="P631" t="s">
        <v>63</v>
      </c>
      <c r="Q631" t="s">
        <v>40</v>
      </c>
      <c r="R631">
        <v>1</v>
      </c>
      <c r="S631" t="s">
        <v>2768</v>
      </c>
      <c r="T631" t="s">
        <v>2147</v>
      </c>
      <c r="U631">
        <v>32.92</v>
      </c>
      <c r="V631" s="18">
        <v>45059</v>
      </c>
      <c r="W631" s="18">
        <v>45064</v>
      </c>
      <c r="X631">
        <v>5</v>
      </c>
      <c r="Y631" t="s">
        <v>37</v>
      </c>
    </row>
    <row r="632" spans="1:25" x14ac:dyDescent="0.3">
      <c r="A632" s="18">
        <v>45784</v>
      </c>
      <c r="B632" t="s">
        <v>18</v>
      </c>
      <c r="C632" t="s">
        <v>19</v>
      </c>
      <c r="D632">
        <v>1</v>
      </c>
      <c r="E632">
        <v>421.26</v>
      </c>
      <c r="F632">
        <v>273.81900000000002</v>
      </c>
      <c r="G632" t="s">
        <v>55</v>
      </c>
      <c r="H632" t="s">
        <v>31</v>
      </c>
      <c r="I632">
        <v>0.1</v>
      </c>
      <c r="J632" t="s">
        <v>22</v>
      </c>
      <c r="K632">
        <v>421.26</v>
      </c>
      <c r="L632">
        <v>379.13400000000001</v>
      </c>
      <c r="M632">
        <v>273.81900000000002</v>
      </c>
      <c r="N632">
        <v>105.315</v>
      </c>
      <c r="O632">
        <v>42.125999999999976</v>
      </c>
      <c r="P632" t="s">
        <v>60</v>
      </c>
      <c r="Q632" t="s">
        <v>24</v>
      </c>
      <c r="R632">
        <v>0</v>
      </c>
      <c r="S632" t="s">
        <v>2769</v>
      </c>
      <c r="T632" t="s">
        <v>2770</v>
      </c>
      <c r="U632">
        <v>36.340000000000003</v>
      </c>
      <c r="V632" s="18">
        <v>45784</v>
      </c>
      <c r="W632" s="18">
        <v>45792</v>
      </c>
      <c r="X632">
        <v>8</v>
      </c>
      <c r="Y632" t="s">
        <v>27</v>
      </c>
    </row>
    <row r="633" spans="1:25" x14ac:dyDescent="0.3">
      <c r="A633" s="18">
        <v>45467</v>
      </c>
      <c r="B633" t="s">
        <v>28</v>
      </c>
      <c r="C633" t="s">
        <v>19</v>
      </c>
      <c r="D633">
        <v>19</v>
      </c>
      <c r="E633">
        <v>254.03</v>
      </c>
      <c r="F633">
        <v>165.11950000000002</v>
      </c>
      <c r="G633" t="s">
        <v>50</v>
      </c>
      <c r="H633" t="s">
        <v>21</v>
      </c>
      <c r="I633">
        <v>0</v>
      </c>
      <c r="J633" t="s">
        <v>46</v>
      </c>
      <c r="K633">
        <v>4826.57</v>
      </c>
      <c r="L633">
        <v>4826.57</v>
      </c>
      <c r="M633">
        <v>3137.2705000000005</v>
      </c>
      <c r="N633">
        <v>1689.2994999999992</v>
      </c>
      <c r="O633">
        <v>0</v>
      </c>
      <c r="P633" t="s">
        <v>23</v>
      </c>
      <c r="Q633" t="s">
        <v>34</v>
      </c>
      <c r="R633">
        <v>1</v>
      </c>
      <c r="S633" t="s">
        <v>2773</v>
      </c>
      <c r="T633" t="s">
        <v>1762</v>
      </c>
      <c r="U633">
        <v>11.21</v>
      </c>
      <c r="V633" s="18">
        <v>45467</v>
      </c>
      <c r="W633" s="18">
        <v>45475</v>
      </c>
      <c r="X633">
        <v>8</v>
      </c>
      <c r="Y633" t="s">
        <v>37</v>
      </c>
    </row>
    <row r="634" spans="1:25" x14ac:dyDescent="0.3">
      <c r="A634" s="18">
        <v>45742</v>
      </c>
      <c r="B634" t="s">
        <v>18</v>
      </c>
      <c r="C634" t="s">
        <v>19</v>
      </c>
      <c r="D634">
        <v>13</v>
      </c>
      <c r="E634">
        <v>138.72</v>
      </c>
      <c r="F634">
        <v>90.168000000000006</v>
      </c>
      <c r="G634" t="s">
        <v>55</v>
      </c>
      <c r="H634" t="s">
        <v>21</v>
      </c>
      <c r="I634">
        <v>0.15</v>
      </c>
      <c r="J634" t="s">
        <v>51</v>
      </c>
      <c r="K634">
        <v>1803.36</v>
      </c>
      <c r="L634">
        <v>1532.8559999999998</v>
      </c>
      <c r="M634">
        <v>1172.1840000000002</v>
      </c>
      <c r="N634">
        <v>360.67199999999957</v>
      </c>
      <c r="O634">
        <v>270.50400000000013</v>
      </c>
      <c r="P634" t="s">
        <v>63</v>
      </c>
      <c r="Q634" t="s">
        <v>40</v>
      </c>
      <c r="R634">
        <v>1</v>
      </c>
      <c r="S634" t="s">
        <v>2782</v>
      </c>
      <c r="T634" t="s">
        <v>2783</v>
      </c>
      <c r="U634">
        <v>17.89</v>
      </c>
      <c r="V634" s="18">
        <v>45742</v>
      </c>
      <c r="W634" s="18">
        <v>45744</v>
      </c>
      <c r="X634">
        <v>2</v>
      </c>
      <c r="Y634" t="s">
        <v>27</v>
      </c>
    </row>
    <row r="635" spans="1:25" x14ac:dyDescent="0.3">
      <c r="A635" s="18">
        <v>44964</v>
      </c>
      <c r="B635" t="s">
        <v>44</v>
      </c>
      <c r="C635" t="s">
        <v>19</v>
      </c>
      <c r="D635">
        <v>14</v>
      </c>
      <c r="E635">
        <v>306.39</v>
      </c>
      <c r="F635">
        <v>199.15350000000001</v>
      </c>
      <c r="G635" t="s">
        <v>30</v>
      </c>
      <c r="H635" t="s">
        <v>31</v>
      </c>
      <c r="I635">
        <v>0.1</v>
      </c>
      <c r="J635" t="s">
        <v>22</v>
      </c>
      <c r="K635">
        <v>4289.46</v>
      </c>
      <c r="L635">
        <v>3860.5140000000001</v>
      </c>
      <c r="M635">
        <v>2788.1490000000003</v>
      </c>
      <c r="N635">
        <v>1072.3649999999998</v>
      </c>
      <c r="O635">
        <v>428.94599999999991</v>
      </c>
      <c r="P635" t="s">
        <v>63</v>
      </c>
      <c r="Q635" t="s">
        <v>40</v>
      </c>
      <c r="R635">
        <v>0</v>
      </c>
      <c r="S635" t="s">
        <v>2800</v>
      </c>
      <c r="T635" t="s">
        <v>2801</v>
      </c>
      <c r="U635">
        <v>38.729999999999997</v>
      </c>
      <c r="V635" s="18">
        <v>44964</v>
      </c>
      <c r="W635" s="18">
        <v>44966</v>
      </c>
      <c r="X635">
        <v>2</v>
      </c>
      <c r="Y635" t="s">
        <v>49</v>
      </c>
    </row>
    <row r="636" spans="1:25" x14ac:dyDescent="0.3">
      <c r="A636" s="18">
        <v>45382</v>
      </c>
      <c r="B636" t="s">
        <v>28</v>
      </c>
      <c r="C636" t="s">
        <v>19</v>
      </c>
      <c r="D636">
        <v>13</v>
      </c>
      <c r="E636">
        <v>428.59</v>
      </c>
      <c r="F636">
        <v>278.58350000000002</v>
      </c>
      <c r="G636" t="s">
        <v>55</v>
      </c>
      <c r="H636" t="s">
        <v>31</v>
      </c>
      <c r="I636">
        <v>0</v>
      </c>
      <c r="J636" t="s">
        <v>66</v>
      </c>
      <c r="K636">
        <v>5571.67</v>
      </c>
      <c r="L636">
        <v>5571.67</v>
      </c>
      <c r="M636">
        <v>3621.5855000000001</v>
      </c>
      <c r="N636">
        <v>1950.0844999999999</v>
      </c>
      <c r="O636">
        <v>0</v>
      </c>
      <c r="P636" t="s">
        <v>63</v>
      </c>
      <c r="Q636" t="s">
        <v>24</v>
      </c>
      <c r="R636">
        <v>0</v>
      </c>
      <c r="S636" t="s">
        <v>2819</v>
      </c>
      <c r="T636" t="s">
        <v>2820</v>
      </c>
      <c r="U636">
        <v>23.89</v>
      </c>
      <c r="V636" s="18">
        <v>45382</v>
      </c>
      <c r="W636" s="18">
        <v>45390</v>
      </c>
      <c r="X636">
        <v>8</v>
      </c>
      <c r="Y636" t="s">
        <v>37</v>
      </c>
    </row>
    <row r="637" spans="1:25" x14ac:dyDescent="0.3">
      <c r="A637" s="18">
        <v>44970</v>
      </c>
      <c r="B637" t="s">
        <v>18</v>
      </c>
      <c r="C637" t="s">
        <v>19</v>
      </c>
      <c r="D637">
        <v>7</v>
      </c>
      <c r="E637">
        <v>242.11</v>
      </c>
      <c r="F637">
        <v>157.37150000000003</v>
      </c>
      <c r="G637" t="s">
        <v>50</v>
      </c>
      <c r="H637" t="s">
        <v>21</v>
      </c>
      <c r="I637">
        <v>0.05</v>
      </c>
      <c r="J637" t="s">
        <v>22</v>
      </c>
      <c r="K637">
        <v>1694.77</v>
      </c>
      <c r="L637">
        <v>1610.0314999999998</v>
      </c>
      <c r="M637">
        <v>1101.6005000000002</v>
      </c>
      <c r="N637">
        <v>508.43099999999959</v>
      </c>
      <c r="O637">
        <v>84.738500000000158</v>
      </c>
      <c r="P637" t="s">
        <v>60</v>
      </c>
      <c r="Q637" t="s">
        <v>40</v>
      </c>
      <c r="R637">
        <v>0</v>
      </c>
      <c r="S637" t="s">
        <v>2821</v>
      </c>
      <c r="T637" t="s">
        <v>1747</v>
      </c>
      <c r="U637">
        <v>47.19</v>
      </c>
      <c r="V637" s="18">
        <v>44970</v>
      </c>
      <c r="W637" s="18">
        <v>44975</v>
      </c>
      <c r="X637">
        <v>5</v>
      </c>
      <c r="Y637" t="s">
        <v>27</v>
      </c>
    </row>
    <row r="638" spans="1:25" x14ac:dyDescent="0.3">
      <c r="A638" s="18">
        <v>45749</v>
      </c>
      <c r="B638" t="s">
        <v>44</v>
      </c>
      <c r="C638" t="s">
        <v>19</v>
      </c>
      <c r="D638">
        <v>6</v>
      </c>
      <c r="E638">
        <v>416.2</v>
      </c>
      <c r="F638">
        <v>270.53000000000003</v>
      </c>
      <c r="G638" t="s">
        <v>30</v>
      </c>
      <c r="H638" t="s">
        <v>21</v>
      </c>
      <c r="I638">
        <v>0.05</v>
      </c>
      <c r="J638" t="s">
        <v>32</v>
      </c>
      <c r="K638">
        <v>2497.1999999999998</v>
      </c>
      <c r="L638">
        <v>2372.3399999999997</v>
      </c>
      <c r="M638">
        <v>1623.1800000000003</v>
      </c>
      <c r="N638">
        <v>749.1599999999994</v>
      </c>
      <c r="O638">
        <v>124.86000000000013</v>
      </c>
      <c r="P638" t="s">
        <v>63</v>
      </c>
      <c r="Q638" t="s">
        <v>40</v>
      </c>
      <c r="R638">
        <v>1</v>
      </c>
      <c r="S638" t="s">
        <v>2826</v>
      </c>
      <c r="T638" t="s">
        <v>2827</v>
      </c>
      <c r="U638">
        <v>44.14</v>
      </c>
      <c r="V638" s="18">
        <v>45749</v>
      </c>
      <c r="W638" s="18">
        <v>45753</v>
      </c>
      <c r="X638">
        <v>4</v>
      </c>
      <c r="Y638" t="s">
        <v>49</v>
      </c>
    </row>
    <row r="639" spans="1:25" x14ac:dyDescent="0.3">
      <c r="A639" s="18">
        <v>45482</v>
      </c>
      <c r="B639" t="s">
        <v>44</v>
      </c>
      <c r="C639" t="s">
        <v>19</v>
      </c>
      <c r="D639">
        <v>16</v>
      </c>
      <c r="E639">
        <v>55.56</v>
      </c>
      <c r="F639">
        <v>36.114000000000004</v>
      </c>
      <c r="G639" t="s">
        <v>55</v>
      </c>
      <c r="H639" t="s">
        <v>21</v>
      </c>
      <c r="I639">
        <v>0.15</v>
      </c>
      <c r="J639" t="s">
        <v>46</v>
      </c>
      <c r="K639">
        <v>888.96</v>
      </c>
      <c r="L639">
        <v>755.61599999999999</v>
      </c>
      <c r="M639">
        <v>577.82400000000007</v>
      </c>
      <c r="N639">
        <v>177.79199999999992</v>
      </c>
      <c r="O639">
        <v>133.34400000000005</v>
      </c>
      <c r="P639" t="s">
        <v>63</v>
      </c>
      <c r="Q639" t="s">
        <v>2930</v>
      </c>
      <c r="R639">
        <v>1</v>
      </c>
      <c r="S639" t="s">
        <v>2830</v>
      </c>
      <c r="T639" t="s">
        <v>2831</v>
      </c>
      <c r="U639">
        <v>17.809999999999999</v>
      </c>
      <c r="V639" s="18">
        <v>45482</v>
      </c>
      <c r="W639" s="18">
        <v>45490</v>
      </c>
      <c r="X639">
        <v>8</v>
      </c>
      <c r="Y639" t="s">
        <v>49</v>
      </c>
    </row>
    <row r="640" spans="1:25" x14ac:dyDescent="0.3">
      <c r="A640" s="18">
        <v>45550</v>
      </c>
      <c r="B640" t="s">
        <v>18</v>
      </c>
      <c r="C640" t="s">
        <v>19</v>
      </c>
      <c r="D640">
        <v>17</v>
      </c>
      <c r="E640">
        <v>341.52</v>
      </c>
      <c r="F640">
        <v>221.988</v>
      </c>
      <c r="G640" t="s">
        <v>50</v>
      </c>
      <c r="H640" t="s">
        <v>21</v>
      </c>
      <c r="I640">
        <v>0.1</v>
      </c>
      <c r="J640" t="s">
        <v>22</v>
      </c>
      <c r="K640">
        <v>5805.84</v>
      </c>
      <c r="L640">
        <v>5225.2560000000003</v>
      </c>
      <c r="M640">
        <v>3773.7959999999998</v>
      </c>
      <c r="N640">
        <v>1451.4600000000005</v>
      </c>
      <c r="O640">
        <v>580.58399999999983</v>
      </c>
      <c r="P640" t="s">
        <v>57</v>
      </c>
      <c r="Q640" t="s">
        <v>24</v>
      </c>
      <c r="R640">
        <v>0</v>
      </c>
      <c r="S640" t="s">
        <v>2843</v>
      </c>
      <c r="T640" t="s">
        <v>2476</v>
      </c>
      <c r="U640">
        <v>16.670000000000002</v>
      </c>
      <c r="V640" s="18">
        <v>45550</v>
      </c>
      <c r="W640" s="18">
        <v>45557</v>
      </c>
      <c r="X640">
        <v>7</v>
      </c>
      <c r="Y640" t="s">
        <v>27</v>
      </c>
    </row>
    <row r="641" spans="1:25" x14ac:dyDescent="0.3">
      <c r="A641" s="18">
        <v>44928</v>
      </c>
      <c r="B641" t="s">
        <v>28</v>
      </c>
      <c r="C641" t="s">
        <v>19</v>
      </c>
      <c r="D641">
        <v>7</v>
      </c>
      <c r="E641">
        <v>61.47</v>
      </c>
      <c r="F641">
        <v>39.955500000000001</v>
      </c>
      <c r="G641" t="s">
        <v>50</v>
      </c>
      <c r="H641" t="s">
        <v>31</v>
      </c>
      <c r="I641">
        <v>0.15</v>
      </c>
      <c r="J641" t="s">
        <v>22</v>
      </c>
      <c r="K641">
        <v>430.28999999999996</v>
      </c>
      <c r="L641">
        <v>365.74649999999997</v>
      </c>
      <c r="M641">
        <v>279.68849999999998</v>
      </c>
      <c r="N641">
        <v>86.057999999999993</v>
      </c>
      <c r="O641">
        <v>64.543499999999995</v>
      </c>
      <c r="P641" t="s">
        <v>23</v>
      </c>
      <c r="Q641" t="s">
        <v>24</v>
      </c>
      <c r="R641">
        <v>0</v>
      </c>
      <c r="S641" t="s">
        <v>2847</v>
      </c>
      <c r="T641" t="s">
        <v>2848</v>
      </c>
      <c r="U641">
        <v>14.44</v>
      </c>
      <c r="V641" s="18">
        <v>44928</v>
      </c>
      <c r="W641" s="18">
        <v>44938</v>
      </c>
      <c r="X641">
        <v>10</v>
      </c>
      <c r="Y641" t="s">
        <v>37</v>
      </c>
    </row>
    <row r="642" spans="1:25" x14ac:dyDescent="0.3">
      <c r="A642" s="18">
        <v>45645</v>
      </c>
      <c r="B642" t="s">
        <v>44</v>
      </c>
      <c r="C642" t="s">
        <v>19</v>
      </c>
      <c r="D642">
        <v>15</v>
      </c>
      <c r="E642">
        <v>150.15</v>
      </c>
      <c r="F642">
        <v>97.597500000000011</v>
      </c>
      <c r="G642" t="s">
        <v>50</v>
      </c>
      <c r="H642" t="s">
        <v>31</v>
      </c>
      <c r="I642">
        <v>0</v>
      </c>
      <c r="J642" t="s">
        <v>46</v>
      </c>
      <c r="K642">
        <v>2252.25</v>
      </c>
      <c r="L642">
        <v>2252.25</v>
      </c>
      <c r="M642">
        <v>1463.9625000000001</v>
      </c>
      <c r="N642">
        <v>788.28749999999991</v>
      </c>
      <c r="O642">
        <v>0</v>
      </c>
      <c r="P642" t="s">
        <v>23</v>
      </c>
      <c r="Q642" t="s">
        <v>40</v>
      </c>
      <c r="R642">
        <v>0</v>
      </c>
      <c r="S642" t="s">
        <v>2868</v>
      </c>
      <c r="T642" t="s">
        <v>2869</v>
      </c>
      <c r="U642">
        <v>35.94</v>
      </c>
      <c r="V642" s="18">
        <v>45645</v>
      </c>
      <c r="W642" s="18">
        <v>45655</v>
      </c>
      <c r="X642">
        <v>10</v>
      </c>
      <c r="Y642" t="s">
        <v>49</v>
      </c>
    </row>
    <row r="643" spans="1:25" x14ac:dyDescent="0.3">
      <c r="A643" s="18">
        <v>45791</v>
      </c>
      <c r="B643" t="s">
        <v>44</v>
      </c>
      <c r="C643" t="s">
        <v>19</v>
      </c>
      <c r="D643">
        <v>4</v>
      </c>
      <c r="E643">
        <v>438.58</v>
      </c>
      <c r="F643">
        <v>285.077</v>
      </c>
      <c r="G643" t="s">
        <v>55</v>
      </c>
      <c r="H643" t="s">
        <v>31</v>
      </c>
      <c r="I643">
        <v>0.05</v>
      </c>
      <c r="J643" t="s">
        <v>32</v>
      </c>
      <c r="K643">
        <v>1754.32</v>
      </c>
      <c r="L643">
        <v>1666.6039999999998</v>
      </c>
      <c r="M643">
        <v>1140.308</v>
      </c>
      <c r="N643">
        <v>526.29599999999982</v>
      </c>
      <c r="O643">
        <v>87.716000000000122</v>
      </c>
      <c r="P643" t="s">
        <v>23</v>
      </c>
      <c r="Q643" t="s">
        <v>40</v>
      </c>
      <c r="R643">
        <v>0</v>
      </c>
      <c r="S643" t="s">
        <v>2871</v>
      </c>
      <c r="T643" t="s">
        <v>2872</v>
      </c>
      <c r="U643">
        <v>5.0999999999999996</v>
      </c>
      <c r="V643" s="18">
        <v>45791</v>
      </c>
      <c r="W643" s="18">
        <v>45795</v>
      </c>
      <c r="X643">
        <v>4</v>
      </c>
      <c r="Y643" t="s">
        <v>49</v>
      </c>
    </row>
    <row r="644" spans="1:25" x14ac:dyDescent="0.3">
      <c r="A644" s="18">
        <v>45057</v>
      </c>
      <c r="B644" t="s">
        <v>69</v>
      </c>
      <c r="C644" t="s">
        <v>19</v>
      </c>
      <c r="D644">
        <v>3</v>
      </c>
      <c r="E644">
        <v>304.61</v>
      </c>
      <c r="F644">
        <v>197.99650000000003</v>
      </c>
      <c r="G644" t="s">
        <v>20</v>
      </c>
      <c r="H644" t="s">
        <v>21</v>
      </c>
      <c r="I644">
        <v>0.05</v>
      </c>
      <c r="J644" t="s">
        <v>66</v>
      </c>
      <c r="K644">
        <v>913.83</v>
      </c>
      <c r="L644">
        <v>868.13850000000002</v>
      </c>
      <c r="M644">
        <v>593.98950000000013</v>
      </c>
      <c r="N644">
        <v>274.14899999999989</v>
      </c>
      <c r="O644">
        <v>45.691500000000019</v>
      </c>
      <c r="P644" t="s">
        <v>63</v>
      </c>
      <c r="Q644" t="s">
        <v>34</v>
      </c>
      <c r="R644">
        <v>0</v>
      </c>
      <c r="S644" t="s">
        <v>2884</v>
      </c>
      <c r="T644" t="s">
        <v>2885</v>
      </c>
      <c r="U644">
        <v>47.14</v>
      </c>
      <c r="V644" s="18">
        <v>45057</v>
      </c>
      <c r="W644" s="18">
        <v>45061</v>
      </c>
      <c r="X644">
        <v>4</v>
      </c>
      <c r="Y644" t="s">
        <v>72</v>
      </c>
    </row>
    <row r="645" spans="1:25" x14ac:dyDescent="0.3">
      <c r="A645" s="18">
        <v>45793</v>
      </c>
      <c r="B645" t="s">
        <v>28</v>
      </c>
      <c r="C645" t="s">
        <v>19</v>
      </c>
      <c r="D645">
        <v>4</v>
      </c>
      <c r="E645">
        <v>472.24</v>
      </c>
      <c r="F645">
        <v>306.95600000000002</v>
      </c>
      <c r="G645" t="s">
        <v>55</v>
      </c>
      <c r="H645" t="s">
        <v>31</v>
      </c>
      <c r="I645">
        <v>0</v>
      </c>
      <c r="J645" t="s">
        <v>32</v>
      </c>
      <c r="K645">
        <v>1888.96</v>
      </c>
      <c r="L645">
        <v>1888.96</v>
      </c>
      <c r="M645">
        <v>1227.8240000000001</v>
      </c>
      <c r="N645">
        <v>661.13599999999997</v>
      </c>
      <c r="O645">
        <v>0</v>
      </c>
      <c r="P645" t="s">
        <v>33</v>
      </c>
      <c r="Q645" t="s">
        <v>24</v>
      </c>
      <c r="R645">
        <v>1</v>
      </c>
      <c r="S645" t="s">
        <v>2897</v>
      </c>
      <c r="T645" t="s">
        <v>2898</v>
      </c>
      <c r="U645">
        <v>6.78</v>
      </c>
      <c r="V645" s="18">
        <v>45793</v>
      </c>
      <c r="W645" s="18">
        <v>45798</v>
      </c>
      <c r="X645">
        <v>5</v>
      </c>
      <c r="Y645" t="s">
        <v>37</v>
      </c>
    </row>
    <row r="646" spans="1:25" x14ac:dyDescent="0.3">
      <c r="A646" s="18">
        <v>45342</v>
      </c>
      <c r="B646" t="s">
        <v>44</v>
      </c>
      <c r="C646" t="s">
        <v>54</v>
      </c>
      <c r="D646">
        <v>2</v>
      </c>
      <c r="E646">
        <v>385.09</v>
      </c>
      <c r="F646">
        <v>250.30849999999998</v>
      </c>
      <c r="G646" t="s">
        <v>55</v>
      </c>
      <c r="H646" t="s">
        <v>21</v>
      </c>
      <c r="I646">
        <v>0.15</v>
      </c>
      <c r="J646" t="s">
        <v>56</v>
      </c>
      <c r="K646">
        <v>770.18</v>
      </c>
      <c r="L646">
        <v>654.65299999999991</v>
      </c>
      <c r="M646">
        <v>500.61699999999996</v>
      </c>
      <c r="N646">
        <v>154.03599999999994</v>
      </c>
      <c r="O646">
        <v>115.52700000000004</v>
      </c>
      <c r="P646" t="s">
        <v>57</v>
      </c>
      <c r="Q646" t="s">
        <v>2930</v>
      </c>
      <c r="R646">
        <v>0</v>
      </c>
      <c r="S646" t="s">
        <v>58</v>
      </c>
      <c r="T646" t="s">
        <v>59</v>
      </c>
      <c r="U646">
        <v>11.92</v>
      </c>
      <c r="V646" s="18">
        <v>45342</v>
      </c>
      <c r="W646" s="18">
        <v>45352</v>
      </c>
      <c r="X646">
        <v>10</v>
      </c>
      <c r="Y646" t="s">
        <v>49</v>
      </c>
    </row>
    <row r="647" spans="1:25" x14ac:dyDescent="0.3">
      <c r="A647" s="18">
        <v>45785</v>
      </c>
      <c r="B647" t="s">
        <v>38</v>
      </c>
      <c r="C647" t="s">
        <v>54</v>
      </c>
      <c r="D647">
        <v>4</v>
      </c>
      <c r="E647">
        <v>559.72</v>
      </c>
      <c r="F647">
        <v>363.81800000000004</v>
      </c>
      <c r="G647" t="s">
        <v>55</v>
      </c>
      <c r="H647" t="s">
        <v>31</v>
      </c>
      <c r="I647">
        <v>0.15</v>
      </c>
      <c r="J647" t="s">
        <v>56</v>
      </c>
      <c r="K647">
        <v>2238.88</v>
      </c>
      <c r="L647">
        <v>1903.048</v>
      </c>
      <c r="M647">
        <v>1455.2720000000002</v>
      </c>
      <c r="N647">
        <v>447.77599999999984</v>
      </c>
      <c r="O647">
        <v>335.83200000000011</v>
      </c>
      <c r="P647" t="s">
        <v>23</v>
      </c>
      <c r="Q647" t="s">
        <v>34</v>
      </c>
      <c r="R647">
        <v>0</v>
      </c>
      <c r="S647" t="s">
        <v>122</v>
      </c>
      <c r="T647" t="s">
        <v>123</v>
      </c>
      <c r="U647">
        <v>41.91</v>
      </c>
      <c r="V647" s="18">
        <v>45785</v>
      </c>
      <c r="W647" s="18">
        <v>45789</v>
      </c>
      <c r="X647">
        <v>4</v>
      </c>
      <c r="Y647" t="s">
        <v>43</v>
      </c>
    </row>
    <row r="648" spans="1:25" x14ac:dyDescent="0.3">
      <c r="A648" s="18">
        <v>45541</v>
      </c>
      <c r="B648" t="s">
        <v>69</v>
      </c>
      <c r="C648" t="s">
        <v>54</v>
      </c>
      <c r="D648">
        <v>14</v>
      </c>
      <c r="E648">
        <v>242.82</v>
      </c>
      <c r="F648">
        <v>157.833</v>
      </c>
      <c r="G648" t="s">
        <v>55</v>
      </c>
      <c r="H648" t="s">
        <v>21</v>
      </c>
      <c r="I648">
        <v>0.15</v>
      </c>
      <c r="J648" t="s">
        <v>32</v>
      </c>
      <c r="K648">
        <v>3399.48</v>
      </c>
      <c r="L648">
        <v>2889.558</v>
      </c>
      <c r="M648">
        <v>2209.6619999999998</v>
      </c>
      <c r="N648">
        <v>679.89600000000019</v>
      </c>
      <c r="O648">
        <v>509.92200000000003</v>
      </c>
      <c r="P648" t="s">
        <v>63</v>
      </c>
      <c r="Q648" t="s">
        <v>40</v>
      </c>
      <c r="R648">
        <v>1</v>
      </c>
      <c r="S648" t="s">
        <v>153</v>
      </c>
      <c r="T648" t="s">
        <v>154</v>
      </c>
      <c r="U648">
        <v>20.71</v>
      </c>
      <c r="V648" s="18">
        <v>45541</v>
      </c>
      <c r="W648" s="18">
        <v>45548</v>
      </c>
      <c r="X648">
        <v>7</v>
      </c>
      <c r="Y648" t="s">
        <v>72</v>
      </c>
    </row>
    <row r="649" spans="1:25" x14ac:dyDescent="0.3">
      <c r="A649" s="18">
        <v>45002</v>
      </c>
      <c r="B649" t="s">
        <v>18</v>
      </c>
      <c r="C649" t="s">
        <v>54</v>
      </c>
      <c r="D649">
        <v>13</v>
      </c>
      <c r="E649">
        <v>65.989999999999995</v>
      </c>
      <c r="F649">
        <v>42.893499999999996</v>
      </c>
      <c r="G649" t="s">
        <v>30</v>
      </c>
      <c r="H649" t="s">
        <v>21</v>
      </c>
      <c r="I649">
        <v>0.1</v>
      </c>
      <c r="J649" t="s">
        <v>46</v>
      </c>
      <c r="K649">
        <v>857.86999999999989</v>
      </c>
      <c r="L649">
        <v>772.08299999999997</v>
      </c>
      <c r="M649">
        <v>557.6155</v>
      </c>
      <c r="N649">
        <v>214.46749999999997</v>
      </c>
      <c r="O649">
        <v>85.786999999999921</v>
      </c>
      <c r="P649" t="s">
        <v>63</v>
      </c>
      <c r="Q649" t="s">
        <v>40</v>
      </c>
      <c r="R649">
        <v>0</v>
      </c>
      <c r="S649" t="s">
        <v>155</v>
      </c>
      <c r="T649" t="s">
        <v>156</v>
      </c>
      <c r="U649">
        <v>12.87</v>
      </c>
      <c r="V649" s="18">
        <v>45002</v>
      </c>
      <c r="W649" s="18">
        <v>45005</v>
      </c>
      <c r="X649">
        <v>3</v>
      </c>
      <c r="Y649" t="s">
        <v>27</v>
      </c>
    </row>
    <row r="650" spans="1:25" x14ac:dyDescent="0.3">
      <c r="A650" s="18">
        <v>45296</v>
      </c>
      <c r="B650" t="s">
        <v>28</v>
      </c>
      <c r="C650" t="s">
        <v>54</v>
      </c>
      <c r="D650">
        <v>2</v>
      </c>
      <c r="E650">
        <v>371.3</v>
      </c>
      <c r="F650">
        <v>241.34500000000003</v>
      </c>
      <c r="G650" t="s">
        <v>20</v>
      </c>
      <c r="H650" t="s">
        <v>21</v>
      </c>
      <c r="I650">
        <v>0.05</v>
      </c>
      <c r="J650" t="s">
        <v>66</v>
      </c>
      <c r="K650">
        <v>742.6</v>
      </c>
      <c r="L650">
        <v>705.47</v>
      </c>
      <c r="M650">
        <v>482.69000000000005</v>
      </c>
      <c r="N650">
        <v>222.77999999999997</v>
      </c>
      <c r="O650">
        <v>37.129999999999995</v>
      </c>
      <c r="P650" t="s">
        <v>57</v>
      </c>
      <c r="Q650" t="s">
        <v>34</v>
      </c>
      <c r="R650">
        <v>0</v>
      </c>
      <c r="S650" t="s">
        <v>161</v>
      </c>
      <c r="T650" t="s">
        <v>162</v>
      </c>
      <c r="U650">
        <v>36.51</v>
      </c>
      <c r="V650" s="18">
        <v>45296</v>
      </c>
      <c r="W650" s="18">
        <v>45306</v>
      </c>
      <c r="X650">
        <v>10</v>
      </c>
      <c r="Y650" t="s">
        <v>37</v>
      </c>
    </row>
    <row r="651" spans="1:25" x14ac:dyDescent="0.3">
      <c r="A651" s="18">
        <v>45200</v>
      </c>
      <c r="B651" t="s">
        <v>44</v>
      </c>
      <c r="C651" t="s">
        <v>54</v>
      </c>
      <c r="D651">
        <v>3</v>
      </c>
      <c r="E651">
        <v>66.58</v>
      </c>
      <c r="F651">
        <v>43.277000000000001</v>
      </c>
      <c r="G651" t="s">
        <v>20</v>
      </c>
      <c r="H651" t="s">
        <v>31</v>
      </c>
      <c r="I651">
        <v>0.1</v>
      </c>
      <c r="J651" t="s">
        <v>46</v>
      </c>
      <c r="K651">
        <v>199.74</v>
      </c>
      <c r="L651">
        <v>179.76600000000002</v>
      </c>
      <c r="M651">
        <v>129.83100000000002</v>
      </c>
      <c r="N651">
        <v>49.935000000000002</v>
      </c>
      <c r="O651">
        <v>19.97399999999999</v>
      </c>
      <c r="P651" t="s">
        <v>60</v>
      </c>
      <c r="Q651" t="s">
        <v>24</v>
      </c>
      <c r="R651">
        <v>0</v>
      </c>
      <c r="S651" t="s">
        <v>185</v>
      </c>
      <c r="T651" t="s">
        <v>186</v>
      </c>
      <c r="U651">
        <v>22.43</v>
      </c>
      <c r="V651" s="18">
        <v>45200</v>
      </c>
      <c r="W651" s="18">
        <v>45204</v>
      </c>
      <c r="X651">
        <v>4</v>
      </c>
      <c r="Y651" t="s">
        <v>49</v>
      </c>
    </row>
    <row r="652" spans="1:25" x14ac:dyDescent="0.3">
      <c r="A652" s="18">
        <v>45729</v>
      </c>
      <c r="B652" t="s">
        <v>69</v>
      </c>
      <c r="C652" t="s">
        <v>54</v>
      </c>
      <c r="D652">
        <v>16</v>
      </c>
      <c r="E652">
        <v>38.49</v>
      </c>
      <c r="F652">
        <v>25.018500000000003</v>
      </c>
      <c r="G652" t="s">
        <v>50</v>
      </c>
      <c r="H652" t="s">
        <v>31</v>
      </c>
      <c r="I652">
        <v>0.15</v>
      </c>
      <c r="J652" t="s">
        <v>51</v>
      </c>
      <c r="K652">
        <v>615.84</v>
      </c>
      <c r="L652">
        <v>523.46400000000006</v>
      </c>
      <c r="M652">
        <v>400.29600000000005</v>
      </c>
      <c r="N652">
        <v>123.16800000000001</v>
      </c>
      <c r="O652">
        <v>92.375999999999976</v>
      </c>
      <c r="P652" t="s">
        <v>60</v>
      </c>
      <c r="Q652" t="s">
        <v>34</v>
      </c>
      <c r="R652">
        <v>0</v>
      </c>
      <c r="S652" t="s">
        <v>193</v>
      </c>
      <c r="T652" t="s">
        <v>194</v>
      </c>
      <c r="U652">
        <v>8.3800000000000008</v>
      </c>
      <c r="V652" s="18">
        <v>45729</v>
      </c>
      <c r="W652" s="18">
        <v>45738</v>
      </c>
      <c r="X652">
        <v>9</v>
      </c>
      <c r="Y652" t="s">
        <v>72</v>
      </c>
    </row>
    <row r="653" spans="1:25" x14ac:dyDescent="0.3">
      <c r="A653" s="18">
        <v>45220</v>
      </c>
      <c r="B653" t="s">
        <v>28</v>
      </c>
      <c r="C653" t="s">
        <v>54</v>
      </c>
      <c r="D653">
        <v>13</v>
      </c>
      <c r="E653">
        <v>195.84</v>
      </c>
      <c r="F653">
        <v>127.29600000000001</v>
      </c>
      <c r="G653" t="s">
        <v>30</v>
      </c>
      <c r="H653" t="s">
        <v>21</v>
      </c>
      <c r="I653">
        <v>0.05</v>
      </c>
      <c r="J653" t="s">
        <v>32</v>
      </c>
      <c r="K653">
        <v>2545.92</v>
      </c>
      <c r="L653">
        <v>2418.6239999999998</v>
      </c>
      <c r="M653">
        <v>1654.8480000000002</v>
      </c>
      <c r="N653">
        <v>763.77599999999961</v>
      </c>
      <c r="O653">
        <v>127.29600000000028</v>
      </c>
      <c r="P653" t="s">
        <v>57</v>
      </c>
      <c r="Q653" t="s">
        <v>2930</v>
      </c>
      <c r="R653">
        <v>0</v>
      </c>
      <c r="S653" t="s">
        <v>201</v>
      </c>
      <c r="T653" t="s">
        <v>202</v>
      </c>
      <c r="U653">
        <v>33.520000000000003</v>
      </c>
      <c r="V653" s="18">
        <v>45220</v>
      </c>
      <c r="W653" s="18">
        <v>45227</v>
      </c>
      <c r="X653">
        <v>7</v>
      </c>
      <c r="Y653" t="s">
        <v>37</v>
      </c>
    </row>
    <row r="654" spans="1:25" x14ac:dyDescent="0.3">
      <c r="A654" s="18">
        <v>45415</v>
      </c>
      <c r="B654" t="s">
        <v>18</v>
      </c>
      <c r="C654" t="s">
        <v>54</v>
      </c>
      <c r="D654">
        <v>5</v>
      </c>
      <c r="E654">
        <v>416.95</v>
      </c>
      <c r="F654">
        <v>271.01749999999998</v>
      </c>
      <c r="G654" t="s">
        <v>30</v>
      </c>
      <c r="H654" t="s">
        <v>21</v>
      </c>
      <c r="I654">
        <v>0.15</v>
      </c>
      <c r="J654" t="s">
        <v>46</v>
      </c>
      <c r="K654">
        <v>2084.75</v>
      </c>
      <c r="L654">
        <v>1772.0374999999999</v>
      </c>
      <c r="M654">
        <v>1355.0874999999999</v>
      </c>
      <c r="N654">
        <v>416.95000000000005</v>
      </c>
      <c r="O654">
        <v>312.71250000000009</v>
      </c>
      <c r="P654" t="s">
        <v>23</v>
      </c>
      <c r="Q654" t="s">
        <v>2930</v>
      </c>
      <c r="R654">
        <v>1</v>
      </c>
      <c r="S654" t="s">
        <v>217</v>
      </c>
      <c r="T654" t="s">
        <v>218</v>
      </c>
      <c r="U654">
        <v>24.03</v>
      </c>
      <c r="V654" s="18">
        <v>45415</v>
      </c>
      <c r="W654" s="18">
        <v>45424</v>
      </c>
      <c r="X654">
        <v>9</v>
      </c>
      <c r="Y654" t="s">
        <v>27</v>
      </c>
    </row>
    <row r="655" spans="1:25" x14ac:dyDescent="0.3">
      <c r="A655" s="18">
        <v>45073</v>
      </c>
      <c r="B655" t="s">
        <v>69</v>
      </c>
      <c r="C655" t="s">
        <v>54</v>
      </c>
      <c r="D655">
        <v>18</v>
      </c>
      <c r="E655">
        <v>142.43</v>
      </c>
      <c r="F655">
        <v>92.57950000000001</v>
      </c>
      <c r="G655" t="s">
        <v>50</v>
      </c>
      <c r="H655" t="s">
        <v>31</v>
      </c>
      <c r="I655">
        <v>0.05</v>
      </c>
      <c r="J655" t="s">
        <v>66</v>
      </c>
      <c r="K655">
        <v>2563.7400000000002</v>
      </c>
      <c r="L655">
        <v>2435.5529999999999</v>
      </c>
      <c r="M655">
        <v>1666.4310000000003</v>
      </c>
      <c r="N655">
        <v>769.12199999999962</v>
      </c>
      <c r="O655">
        <v>128.18700000000035</v>
      </c>
      <c r="P655" t="s">
        <v>57</v>
      </c>
      <c r="Q655" t="s">
        <v>34</v>
      </c>
      <c r="R655">
        <v>1</v>
      </c>
      <c r="S655" t="s">
        <v>219</v>
      </c>
      <c r="T655" t="s">
        <v>220</v>
      </c>
      <c r="U655">
        <v>12.38</v>
      </c>
      <c r="V655" s="18">
        <v>45073</v>
      </c>
      <c r="W655" s="18">
        <v>45079</v>
      </c>
      <c r="X655">
        <v>6</v>
      </c>
      <c r="Y655" t="s">
        <v>72</v>
      </c>
    </row>
    <row r="656" spans="1:25" x14ac:dyDescent="0.3">
      <c r="A656" s="18">
        <v>45014</v>
      </c>
      <c r="B656" t="s">
        <v>38</v>
      </c>
      <c r="C656" t="s">
        <v>54</v>
      </c>
      <c r="D656">
        <v>19</v>
      </c>
      <c r="E656">
        <v>559.95000000000005</v>
      </c>
      <c r="F656">
        <v>363.96750000000003</v>
      </c>
      <c r="G656" t="s">
        <v>30</v>
      </c>
      <c r="H656" t="s">
        <v>21</v>
      </c>
      <c r="I656">
        <v>0.1</v>
      </c>
      <c r="J656" t="s">
        <v>51</v>
      </c>
      <c r="K656">
        <v>10639.050000000001</v>
      </c>
      <c r="L656">
        <v>9575.1450000000004</v>
      </c>
      <c r="M656">
        <v>6915.3825000000006</v>
      </c>
      <c r="N656">
        <v>2659.7624999999998</v>
      </c>
      <c r="O656">
        <v>1063.9050000000007</v>
      </c>
      <c r="P656" t="s">
        <v>57</v>
      </c>
      <c r="Q656" t="s">
        <v>40</v>
      </c>
      <c r="R656">
        <v>0</v>
      </c>
      <c r="S656" t="s">
        <v>235</v>
      </c>
      <c r="T656" t="s">
        <v>236</v>
      </c>
      <c r="U656">
        <v>18.3</v>
      </c>
      <c r="V656" s="18">
        <v>45014</v>
      </c>
      <c r="W656" s="18">
        <v>45019</v>
      </c>
      <c r="X656">
        <v>5</v>
      </c>
      <c r="Y656" t="s">
        <v>43</v>
      </c>
    </row>
    <row r="657" spans="1:25" x14ac:dyDescent="0.3">
      <c r="A657" s="18">
        <v>45688</v>
      </c>
      <c r="B657" t="s">
        <v>44</v>
      </c>
      <c r="C657" t="s">
        <v>54</v>
      </c>
      <c r="D657">
        <v>1</v>
      </c>
      <c r="E657">
        <v>323.83</v>
      </c>
      <c r="F657">
        <v>210.48949999999999</v>
      </c>
      <c r="G657" t="s">
        <v>20</v>
      </c>
      <c r="H657" t="s">
        <v>21</v>
      </c>
      <c r="I657">
        <v>0.05</v>
      </c>
      <c r="J657" t="s">
        <v>22</v>
      </c>
      <c r="K657">
        <v>323.83</v>
      </c>
      <c r="L657">
        <v>307.63849999999996</v>
      </c>
      <c r="M657">
        <v>210.48949999999999</v>
      </c>
      <c r="N657">
        <v>97.148999999999972</v>
      </c>
      <c r="O657">
        <v>16.191500000000019</v>
      </c>
      <c r="P657" t="s">
        <v>57</v>
      </c>
      <c r="Q657" t="s">
        <v>40</v>
      </c>
      <c r="R657">
        <v>0</v>
      </c>
      <c r="S657" t="s">
        <v>247</v>
      </c>
      <c r="T657" t="s">
        <v>248</v>
      </c>
      <c r="U657">
        <v>27.48</v>
      </c>
      <c r="V657" s="18">
        <v>45688</v>
      </c>
      <c r="W657" s="18">
        <v>45696</v>
      </c>
      <c r="X657">
        <v>8</v>
      </c>
      <c r="Y657" t="s">
        <v>49</v>
      </c>
    </row>
    <row r="658" spans="1:25" x14ac:dyDescent="0.3">
      <c r="A658" s="18">
        <v>45530</v>
      </c>
      <c r="B658" t="s">
        <v>18</v>
      </c>
      <c r="C658" t="s">
        <v>54</v>
      </c>
      <c r="D658">
        <v>6</v>
      </c>
      <c r="E658">
        <v>188.45</v>
      </c>
      <c r="F658">
        <v>122.49249999999999</v>
      </c>
      <c r="G658" t="s">
        <v>50</v>
      </c>
      <c r="H658" t="s">
        <v>21</v>
      </c>
      <c r="I658">
        <v>0.05</v>
      </c>
      <c r="J658" t="s">
        <v>32</v>
      </c>
      <c r="K658">
        <v>1130.6999999999998</v>
      </c>
      <c r="L658">
        <v>1074.1649999999997</v>
      </c>
      <c r="M658">
        <v>734.95499999999993</v>
      </c>
      <c r="N658">
        <v>339.20999999999981</v>
      </c>
      <c r="O658">
        <v>56.535000000000082</v>
      </c>
      <c r="P658" t="s">
        <v>33</v>
      </c>
      <c r="Q658" t="s">
        <v>2930</v>
      </c>
      <c r="R658">
        <v>0</v>
      </c>
      <c r="S658" t="s">
        <v>259</v>
      </c>
      <c r="T658" t="s">
        <v>260</v>
      </c>
      <c r="U658">
        <v>6.77</v>
      </c>
      <c r="V658" s="18">
        <v>45530</v>
      </c>
      <c r="W658" s="18">
        <v>45536</v>
      </c>
      <c r="X658">
        <v>6</v>
      </c>
      <c r="Y658" t="s">
        <v>27</v>
      </c>
    </row>
    <row r="659" spans="1:25" x14ac:dyDescent="0.3">
      <c r="A659" s="18">
        <v>45198</v>
      </c>
      <c r="B659" t="s">
        <v>18</v>
      </c>
      <c r="C659" t="s">
        <v>54</v>
      </c>
      <c r="D659">
        <v>14</v>
      </c>
      <c r="E659">
        <v>167.09</v>
      </c>
      <c r="F659">
        <v>108.60850000000001</v>
      </c>
      <c r="G659" t="s">
        <v>55</v>
      </c>
      <c r="H659" t="s">
        <v>31</v>
      </c>
      <c r="I659">
        <v>0.05</v>
      </c>
      <c r="J659" t="s">
        <v>32</v>
      </c>
      <c r="K659">
        <v>2339.2600000000002</v>
      </c>
      <c r="L659">
        <v>2222.297</v>
      </c>
      <c r="M659">
        <v>1520.519</v>
      </c>
      <c r="N659">
        <v>701.77800000000002</v>
      </c>
      <c r="O659">
        <v>116.96300000000019</v>
      </c>
      <c r="P659" t="s">
        <v>33</v>
      </c>
      <c r="Q659" t="s">
        <v>34</v>
      </c>
      <c r="R659">
        <v>1</v>
      </c>
      <c r="S659" t="s">
        <v>263</v>
      </c>
      <c r="T659" t="s">
        <v>264</v>
      </c>
      <c r="U659">
        <v>47.05</v>
      </c>
      <c r="V659" s="18">
        <v>45198</v>
      </c>
      <c r="W659" s="18">
        <v>45207</v>
      </c>
      <c r="X659">
        <v>9</v>
      </c>
      <c r="Y659" t="s">
        <v>27</v>
      </c>
    </row>
    <row r="660" spans="1:25" x14ac:dyDescent="0.3">
      <c r="A660" s="18">
        <v>45203</v>
      </c>
      <c r="B660" t="s">
        <v>69</v>
      </c>
      <c r="C660" t="s">
        <v>54</v>
      </c>
      <c r="D660">
        <v>16</v>
      </c>
      <c r="E660">
        <v>36.159999999999997</v>
      </c>
      <c r="F660">
        <v>23.503999999999998</v>
      </c>
      <c r="G660" t="s">
        <v>50</v>
      </c>
      <c r="H660" t="s">
        <v>21</v>
      </c>
      <c r="I660">
        <v>0.1</v>
      </c>
      <c r="J660" t="s">
        <v>51</v>
      </c>
      <c r="K660">
        <v>578.55999999999995</v>
      </c>
      <c r="L660">
        <v>520.70399999999995</v>
      </c>
      <c r="M660">
        <v>376.06399999999996</v>
      </c>
      <c r="N660">
        <v>144.63999999999999</v>
      </c>
      <c r="O660">
        <v>57.855999999999995</v>
      </c>
      <c r="P660" t="s">
        <v>60</v>
      </c>
      <c r="Q660" t="s">
        <v>24</v>
      </c>
      <c r="R660">
        <v>0</v>
      </c>
      <c r="S660" t="s">
        <v>265</v>
      </c>
      <c r="T660" t="s">
        <v>266</v>
      </c>
      <c r="U660">
        <v>26.64</v>
      </c>
      <c r="V660" s="18">
        <v>45203</v>
      </c>
      <c r="W660" s="18">
        <v>45210</v>
      </c>
      <c r="X660">
        <v>7</v>
      </c>
      <c r="Y660" t="s">
        <v>72</v>
      </c>
    </row>
    <row r="661" spans="1:25" x14ac:dyDescent="0.3">
      <c r="A661" s="18">
        <v>44998</v>
      </c>
      <c r="B661" t="s">
        <v>18</v>
      </c>
      <c r="C661" t="s">
        <v>54</v>
      </c>
      <c r="D661">
        <v>14</v>
      </c>
      <c r="E661">
        <v>248.77</v>
      </c>
      <c r="F661">
        <v>161.70050000000001</v>
      </c>
      <c r="G661" t="s">
        <v>50</v>
      </c>
      <c r="H661" t="s">
        <v>21</v>
      </c>
      <c r="I661">
        <v>0.05</v>
      </c>
      <c r="J661" t="s">
        <v>66</v>
      </c>
      <c r="K661">
        <v>3482.78</v>
      </c>
      <c r="L661">
        <v>3308.6410000000001</v>
      </c>
      <c r="M661">
        <v>2263.8070000000002</v>
      </c>
      <c r="N661">
        <v>1044.8339999999998</v>
      </c>
      <c r="O661">
        <v>174.13900000000012</v>
      </c>
      <c r="P661" t="s">
        <v>60</v>
      </c>
      <c r="Q661" t="s">
        <v>24</v>
      </c>
      <c r="R661">
        <v>1</v>
      </c>
      <c r="S661" t="s">
        <v>321</v>
      </c>
      <c r="T661" t="s">
        <v>322</v>
      </c>
      <c r="U661">
        <v>21.76</v>
      </c>
      <c r="V661" s="18">
        <v>44998</v>
      </c>
      <c r="W661" s="18">
        <v>45004</v>
      </c>
      <c r="X661">
        <v>6</v>
      </c>
      <c r="Y661" t="s">
        <v>27</v>
      </c>
    </row>
    <row r="662" spans="1:25" x14ac:dyDescent="0.3">
      <c r="A662" s="18">
        <v>45076</v>
      </c>
      <c r="B662" t="s">
        <v>44</v>
      </c>
      <c r="C662" t="s">
        <v>54</v>
      </c>
      <c r="D662">
        <v>2</v>
      </c>
      <c r="E662">
        <v>427.36</v>
      </c>
      <c r="F662">
        <v>277.78399999999999</v>
      </c>
      <c r="G662" t="s">
        <v>30</v>
      </c>
      <c r="H662" t="s">
        <v>21</v>
      </c>
      <c r="I662">
        <v>0.05</v>
      </c>
      <c r="J662" t="s">
        <v>56</v>
      </c>
      <c r="K662">
        <v>854.72</v>
      </c>
      <c r="L662">
        <v>811.98400000000004</v>
      </c>
      <c r="M662">
        <v>555.56799999999998</v>
      </c>
      <c r="N662">
        <v>256.41600000000005</v>
      </c>
      <c r="O662">
        <v>42.73599999999999</v>
      </c>
      <c r="P662" t="s">
        <v>23</v>
      </c>
      <c r="Q662" t="s">
        <v>34</v>
      </c>
      <c r="R662">
        <v>0</v>
      </c>
      <c r="S662" t="s">
        <v>331</v>
      </c>
      <c r="T662" t="s">
        <v>332</v>
      </c>
      <c r="U662">
        <v>19.420000000000002</v>
      </c>
      <c r="V662" s="18">
        <v>45076</v>
      </c>
      <c r="W662" s="18">
        <v>45079</v>
      </c>
      <c r="X662">
        <v>3</v>
      </c>
      <c r="Y662" t="s">
        <v>49</v>
      </c>
    </row>
    <row r="663" spans="1:25" x14ac:dyDescent="0.3">
      <c r="A663" s="18">
        <v>45677</v>
      </c>
      <c r="B663" t="s">
        <v>38</v>
      </c>
      <c r="C663" t="s">
        <v>54</v>
      </c>
      <c r="D663">
        <v>3</v>
      </c>
      <c r="E663">
        <v>386.29</v>
      </c>
      <c r="F663">
        <v>251.08850000000001</v>
      </c>
      <c r="G663" t="s">
        <v>50</v>
      </c>
      <c r="H663" t="s">
        <v>31</v>
      </c>
      <c r="I663">
        <v>0.15</v>
      </c>
      <c r="J663" t="s">
        <v>51</v>
      </c>
      <c r="K663">
        <v>1158.8700000000001</v>
      </c>
      <c r="L663">
        <v>985.03950000000009</v>
      </c>
      <c r="M663">
        <v>753.26549999999997</v>
      </c>
      <c r="N663">
        <v>231.77400000000011</v>
      </c>
      <c r="O663">
        <v>173.83050000000003</v>
      </c>
      <c r="P663" t="s">
        <v>57</v>
      </c>
      <c r="Q663" t="s">
        <v>24</v>
      </c>
      <c r="R663">
        <v>0</v>
      </c>
      <c r="S663" t="s">
        <v>355</v>
      </c>
      <c r="T663" t="s">
        <v>356</v>
      </c>
      <c r="U663">
        <v>32.450000000000003</v>
      </c>
      <c r="V663" s="18">
        <v>45677</v>
      </c>
      <c r="W663" s="18">
        <v>45687</v>
      </c>
      <c r="X663">
        <v>10</v>
      </c>
      <c r="Y663" t="s">
        <v>43</v>
      </c>
    </row>
    <row r="664" spans="1:25" x14ac:dyDescent="0.3">
      <c r="A664" s="18">
        <v>45167</v>
      </c>
      <c r="B664" t="s">
        <v>28</v>
      </c>
      <c r="C664" t="s">
        <v>54</v>
      </c>
      <c r="D664">
        <v>3</v>
      </c>
      <c r="E664">
        <v>527.77</v>
      </c>
      <c r="F664">
        <v>343.0505</v>
      </c>
      <c r="G664" t="s">
        <v>50</v>
      </c>
      <c r="H664" t="s">
        <v>31</v>
      </c>
      <c r="I664">
        <v>0.1</v>
      </c>
      <c r="J664" t="s">
        <v>66</v>
      </c>
      <c r="K664">
        <v>1583.31</v>
      </c>
      <c r="L664">
        <v>1424.979</v>
      </c>
      <c r="M664">
        <v>1029.1514999999999</v>
      </c>
      <c r="N664">
        <v>395.8275000000001</v>
      </c>
      <c r="O664">
        <v>158.3309999999999</v>
      </c>
      <c r="P664" t="s">
        <v>63</v>
      </c>
      <c r="Q664" t="s">
        <v>24</v>
      </c>
      <c r="R664">
        <v>0</v>
      </c>
      <c r="S664" t="s">
        <v>366</v>
      </c>
      <c r="T664" t="s">
        <v>367</v>
      </c>
      <c r="U664">
        <v>48.66</v>
      </c>
      <c r="V664" s="18">
        <v>45167</v>
      </c>
      <c r="W664" s="18">
        <v>45170</v>
      </c>
      <c r="X664">
        <v>3</v>
      </c>
      <c r="Y664" t="s">
        <v>37</v>
      </c>
    </row>
    <row r="665" spans="1:25" x14ac:dyDescent="0.3">
      <c r="A665" s="18">
        <v>45060</v>
      </c>
      <c r="B665" t="s">
        <v>28</v>
      </c>
      <c r="C665" t="s">
        <v>54</v>
      </c>
      <c r="D665">
        <v>13</v>
      </c>
      <c r="E665">
        <v>291.10000000000002</v>
      </c>
      <c r="F665">
        <v>189.21500000000003</v>
      </c>
      <c r="G665" t="s">
        <v>30</v>
      </c>
      <c r="H665" t="s">
        <v>21</v>
      </c>
      <c r="I665">
        <v>0</v>
      </c>
      <c r="J665" t="s">
        <v>32</v>
      </c>
      <c r="K665">
        <v>3784.3</v>
      </c>
      <c r="L665">
        <v>3784.3</v>
      </c>
      <c r="M665">
        <v>2459.7950000000005</v>
      </c>
      <c r="N665">
        <v>1324.5049999999997</v>
      </c>
      <c r="O665">
        <v>0</v>
      </c>
      <c r="P665" t="s">
        <v>23</v>
      </c>
      <c r="Q665" t="s">
        <v>24</v>
      </c>
      <c r="R665">
        <v>0</v>
      </c>
      <c r="S665" t="s">
        <v>374</v>
      </c>
      <c r="T665" t="s">
        <v>375</v>
      </c>
      <c r="U665">
        <v>7.66</v>
      </c>
      <c r="V665" s="18">
        <v>45060</v>
      </c>
      <c r="W665" s="18">
        <v>45065</v>
      </c>
      <c r="X665">
        <v>5</v>
      </c>
      <c r="Y665" t="s">
        <v>37</v>
      </c>
    </row>
    <row r="666" spans="1:25" x14ac:dyDescent="0.3">
      <c r="A666" s="18">
        <v>44996</v>
      </c>
      <c r="B666" t="s">
        <v>28</v>
      </c>
      <c r="C666" t="s">
        <v>54</v>
      </c>
      <c r="D666">
        <v>6</v>
      </c>
      <c r="E666">
        <v>93.92</v>
      </c>
      <c r="F666">
        <v>61.048000000000002</v>
      </c>
      <c r="G666" t="s">
        <v>20</v>
      </c>
      <c r="H666" t="s">
        <v>21</v>
      </c>
      <c r="I666">
        <v>0.15</v>
      </c>
      <c r="J666" t="s">
        <v>22</v>
      </c>
      <c r="K666">
        <v>563.52</v>
      </c>
      <c r="L666">
        <v>478.99199999999996</v>
      </c>
      <c r="M666">
        <v>366.28800000000001</v>
      </c>
      <c r="N666">
        <v>112.70399999999995</v>
      </c>
      <c r="O666">
        <v>84.52800000000002</v>
      </c>
      <c r="P666" t="s">
        <v>57</v>
      </c>
      <c r="Q666" t="s">
        <v>24</v>
      </c>
      <c r="R666">
        <v>0</v>
      </c>
      <c r="S666" t="s">
        <v>376</v>
      </c>
      <c r="T666" t="s">
        <v>377</v>
      </c>
      <c r="U666">
        <v>11</v>
      </c>
      <c r="V666" s="18">
        <v>44996</v>
      </c>
      <c r="W666" s="18">
        <v>45003</v>
      </c>
      <c r="X666">
        <v>7</v>
      </c>
      <c r="Y666" t="s">
        <v>37</v>
      </c>
    </row>
    <row r="667" spans="1:25" x14ac:dyDescent="0.3">
      <c r="A667" s="18">
        <v>45345</v>
      </c>
      <c r="B667" t="s">
        <v>28</v>
      </c>
      <c r="C667" t="s">
        <v>54</v>
      </c>
      <c r="D667">
        <v>16</v>
      </c>
      <c r="E667">
        <v>120.22</v>
      </c>
      <c r="F667">
        <v>78.143000000000001</v>
      </c>
      <c r="G667" t="s">
        <v>55</v>
      </c>
      <c r="H667" t="s">
        <v>31</v>
      </c>
      <c r="I667">
        <v>0.15</v>
      </c>
      <c r="J667" t="s">
        <v>66</v>
      </c>
      <c r="K667">
        <v>1923.52</v>
      </c>
      <c r="L667">
        <v>1634.992</v>
      </c>
      <c r="M667">
        <v>1250.288</v>
      </c>
      <c r="N667">
        <v>384.70399999999995</v>
      </c>
      <c r="O667">
        <v>288.52800000000002</v>
      </c>
      <c r="P667" t="s">
        <v>63</v>
      </c>
      <c r="Q667" t="s">
        <v>34</v>
      </c>
      <c r="R667">
        <v>0</v>
      </c>
      <c r="S667" t="s">
        <v>380</v>
      </c>
      <c r="T667" t="s">
        <v>381</v>
      </c>
      <c r="U667">
        <v>8.42</v>
      </c>
      <c r="V667" s="18">
        <v>45345</v>
      </c>
      <c r="W667" s="18">
        <v>45352</v>
      </c>
      <c r="X667">
        <v>7</v>
      </c>
      <c r="Y667" t="s">
        <v>37</v>
      </c>
    </row>
    <row r="668" spans="1:25" x14ac:dyDescent="0.3">
      <c r="A668" s="18">
        <v>45321</v>
      </c>
      <c r="B668" t="s">
        <v>38</v>
      </c>
      <c r="C668" t="s">
        <v>54</v>
      </c>
      <c r="D668">
        <v>11</v>
      </c>
      <c r="E668">
        <v>118.8</v>
      </c>
      <c r="F668">
        <v>77.22</v>
      </c>
      <c r="G668" t="s">
        <v>30</v>
      </c>
      <c r="H668" t="s">
        <v>31</v>
      </c>
      <c r="I668">
        <v>0.05</v>
      </c>
      <c r="J668" t="s">
        <v>22</v>
      </c>
      <c r="K668">
        <v>1306.8</v>
      </c>
      <c r="L668">
        <v>1241.4599999999998</v>
      </c>
      <c r="M668">
        <v>849.42</v>
      </c>
      <c r="N668">
        <v>392.03999999999985</v>
      </c>
      <c r="O668">
        <v>65.340000000000146</v>
      </c>
      <c r="P668" t="s">
        <v>23</v>
      </c>
      <c r="Q668" t="s">
        <v>34</v>
      </c>
      <c r="R668">
        <v>0</v>
      </c>
      <c r="S668" t="s">
        <v>382</v>
      </c>
      <c r="T668" t="s">
        <v>383</v>
      </c>
      <c r="U668">
        <v>39.32</v>
      </c>
      <c r="V668" s="18">
        <v>45321</v>
      </c>
      <c r="W668" s="18">
        <v>45328</v>
      </c>
      <c r="X668">
        <v>7</v>
      </c>
      <c r="Y668" t="s">
        <v>43</v>
      </c>
    </row>
    <row r="669" spans="1:25" x14ac:dyDescent="0.3">
      <c r="A669" s="18">
        <v>45352</v>
      </c>
      <c r="B669" t="s">
        <v>18</v>
      </c>
      <c r="C669" t="s">
        <v>54</v>
      </c>
      <c r="D669">
        <v>17</v>
      </c>
      <c r="E669">
        <v>542.82000000000005</v>
      </c>
      <c r="F669">
        <v>352.83300000000003</v>
      </c>
      <c r="G669" t="s">
        <v>30</v>
      </c>
      <c r="H669" t="s">
        <v>21</v>
      </c>
      <c r="I669">
        <v>0</v>
      </c>
      <c r="J669" t="s">
        <v>32</v>
      </c>
      <c r="K669">
        <v>9227.94</v>
      </c>
      <c r="L669">
        <v>9227.94</v>
      </c>
      <c r="M669">
        <v>5998.1610000000001</v>
      </c>
      <c r="N669">
        <v>3229.7790000000005</v>
      </c>
      <c r="O669">
        <v>0</v>
      </c>
      <c r="P669" t="s">
        <v>60</v>
      </c>
      <c r="Q669" t="s">
        <v>40</v>
      </c>
      <c r="R669">
        <v>1</v>
      </c>
      <c r="S669" t="s">
        <v>400</v>
      </c>
      <c r="T669" t="s">
        <v>401</v>
      </c>
      <c r="U669">
        <v>7.13</v>
      </c>
      <c r="V669" s="18">
        <v>45352</v>
      </c>
      <c r="W669" s="18">
        <v>45359</v>
      </c>
      <c r="X669">
        <v>7</v>
      </c>
      <c r="Y669" t="s">
        <v>27</v>
      </c>
    </row>
    <row r="670" spans="1:25" x14ac:dyDescent="0.3">
      <c r="A670" s="18">
        <v>45257</v>
      </c>
      <c r="B670" t="s">
        <v>18</v>
      </c>
      <c r="C670" t="s">
        <v>54</v>
      </c>
      <c r="D670">
        <v>12</v>
      </c>
      <c r="E670">
        <v>538.5</v>
      </c>
      <c r="F670">
        <v>350.02500000000003</v>
      </c>
      <c r="G670" t="s">
        <v>50</v>
      </c>
      <c r="H670" t="s">
        <v>21</v>
      </c>
      <c r="I670">
        <v>0.05</v>
      </c>
      <c r="J670" t="s">
        <v>32</v>
      </c>
      <c r="K670">
        <v>6462</v>
      </c>
      <c r="L670">
        <v>6138.9</v>
      </c>
      <c r="M670">
        <v>4200.3</v>
      </c>
      <c r="N670">
        <v>1938.5999999999995</v>
      </c>
      <c r="O670">
        <v>323.10000000000036</v>
      </c>
      <c r="P670" t="s">
        <v>63</v>
      </c>
      <c r="Q670" t="s">
        <v>34</v>
      </c>
      <c r="R670">
        <v>0</v>
      </c>
      <c r="S670" t="s">
        <v>434</v>
      </c>
      <c r="T670" t="s">
        <v>435</v>
      </c>
      <c r="U670">
        <v>18.54</v>
      </c>
      <c r="V670" s="18">
        <v>45257</v>
      </c>
      <c r="W670" s="18">
        <v>45266</v>
      </c>
      <c r="X670">
        <v>9</v>
      </c>
      <c r="Y670" t="s">
        <v>27</v>
      </c>
    </row>
    <row r="671" spans="1:25" x14ac:dyDescent="0.3">
      <c r="A671" s="18">
        <v>45144</v>
      </c>
      <c r="B671" t="s">
        <v>28</v>
      </c>
      <c r="C671" t="s">
        <v>54</v>
      </c>
      <c r="D671">
        <v>7</v>
      </c>
      <c r="E671">
        <v>498.32</v>
      </c>
      <c r="F671">
        <v>323.90800000000002</v>
      </c>
      <c r="G671" t="s">
        <v>20</v>
      </c>
      <c r="H671" t="s">
        <v>21</v>
      </c>
      <c r="I671">
        <v>0.1</v>
      </c>
      <c r="J671" t="s">
        <v>32</v>
      </c>
      <c r="K671">
        <v>3488.24</v>
      </c>
      <c r="L671">
        <v>3139.4159999999997</v>
      </c>
      <c r="M671">
        <v>2267.3560000000002</v>
      </c>
      <c r="N671">
        <v>872.05999999999949</v>
      </c>
      <c r="O671">
        <v>348.82400000000007</v>
      </c>
      <c r="P671" t="s">
        <v>57</v>
      </c>
      <c r="Q671" t="s">
        <v>40</v>
      </c>
      <c r="R671">
        <v>1</v>
      </c>
      <c r="S671" t="s">
        <v>438</v>
      </c>
      <c r="T671" t="s">
        <v>439</v>
      </c>
      <c r="U671">
        <v>27.65</v>
      </c>
      <c r="V671" s="18">
        <v>45144</v>
      </c>
      <c r="W671" s="18">
        <v>45148</v>
      </c>
      <c r="X671">
        <v>4</v>
      </c>
      <c r="Y671" t="s">
        <v>37</v>
      </c>
    </row>
    <row r="672" spans="1:25" x14ac:dyDescent="0.3">
      <c r="A672" s="18">
        <v>45481</v>
      </c>
      <c r="B672" t="s">
        <v>38</v>
      </c>
      <c r="C672" t="s">
        <v>54</v>
      </c>
      <c r="D672">
        <v>18</v>
      </c>
      <c r="E672">
        <v>415.04</v>
      </c>
      <c r="F672">
        <v>269.77600000000001</v>
      </c>
      <c r="G672" t="s">
        <v>50</v>
      </c>
      <c r="H672" t="s">
        <v>21</v>
      </c>
      <c r="I672">
        <v>0.1</v>
      </c>
      <c r="J672" t="s">
        <v>22</v>
      </c>
      <c r="K672">
        <v>7470.72</v>
      </c>
      <c r="L672">
        <v>6723.6480000000001</v>
      </c>
      <c r="M672">
        <v>4855.9679999999998</v>
      </c>
      <c r="N672">
        <v>1867.6800000000003</v>
      </c>
      <c r="O672">
        <v>747.07200000000012</v>
      </c>
      <c r="P672" t="s">
        <v>63</v>
      </c>
      <c r="Q672" t="s">
        <v>40</v>
      </c>
      <c r="R672">
        <v>0</v>
      </c>
      <c r="S672" t="s">
        <v>452</v>
      </c>
      <c r="T672" t="s">
        <v>453</v>
      </c>
      <c r="U672">
        <v>33.58</v>
      </c>
      <c r="V672" s="18">
        <v>45481</v>
      </c>
      <c r="W672" s="18">
        <v>45486</v>
      </c>
      <c r="X672">
        <v>5</v>
      </c>
      <c r="Y672" t="s">
        <v>43</v>
      </c>
    </row>
    <row r="673" spans="1:25" x14ac:dyDescent="0.3">
      <c r="A673" s="18">
        <v>45837</v>
      </c>
      <c r="B673" t="s">
        <v>44</v>
      </c>
      <c r="C673" t="s">
        <v>54</v>
      </c>
      <c r="D673">
        <v>16</v>
      </c>
      <c r="E673">
        <v>278.13</v>
      </c>
      <c r="F673">
        <v>180.78450000000001</v>
      </c>
      <c r="G673" t="s">
        <v>30</v>
      </c>
      <c r="H673" t="s">
        <v>21</v>
      </c>
      <c r="I673">
        <v>0.15</v>
      </c>
      <c r="J673" t="s">
        <v>32</v>
      </c>
      <c r="K673">
        <v>4450.08</v>
      </c>
      <c r="L673">
        <v>3782.5679999999998</v>
      </c>
      <c r="M673">
        <v>2892.5520000000001</v>
      </c>
      <c r="N673">
        <v>890.01599999999962</v>
      </c>
      <c r="O673">
        <v>667.51200000000017</v>
      </c>
      <c r="P673" t="s">
        <v>63</v>
      </c>
      <c r="Q673" t="s">
        <v>34</v>
      </c>
      <c r="R673">
        <v>0</v>
      </c>
      <c r="S673" t="s">
        <v>462</v>
      </c>
      <c r="T673" t="s">
        <v>463</v>
      </c>
      <c r="U673">
        <v>24.29</v>
      </c>
      <c r="V673" s="18">
        <v>45837</v>
      </c>
      <c r="W673" s="18">
        <v>45842</v>
      </c>
      <c r="X673">
        <v>5</v>
      </c>
      <c r="Y673" t="s">
        <v>49</v>
      </c>
    </row>
    <row r="674" spans="1:25" x14ac:dyDescent="0.3">
      <c r="A674" s="18">
        <v>45344</v>
      </c>
      <c r="B674" t="s">
        <v>69</v>
      </c>
      <c r="C674" t="s">
        <v>54</v>
      </c>
      <c r="D674">
        <v>4</v>
      </c>
      <c r="E674">
        <v>36.82</v>
      </c>
      <c r="F674">
        <v>23.933</v>
      </c>
      <c r="G674" t="s">
        <v>50</v>
      </c>
      <c r="H674" t="s">
        <v>21</v>
      </c>
      <c r="I674">
        <v>0.05</v>
      </c>
      <c r="J674" t="s">
        <v>46</v>
      </c>
      <c r="K674">
        <v>147.28</v>
      </c>
      <c r="L674">
        <v>139.916</v>
      </c>
      <c r="M674">
        <v>95.731999999999999</v>
      </c>
      <c r="N674">
        <v>44.183999999999997</v>
      </c>
      <c r="O674">
        <v>7.3640000000000043</v>
      </c>
      <c r="P674" t="s">
        <v>57</v>
      </c>
      <c r="Q674" t="s">
        <v>40</v>
      </c>
      <c r="R674">
        <v>1</v>
      </c>
      <c r="S674" t="s">
        <v>497</v>
      </c>
      <c r="T674" t="s">
        <v>498</v>
      </c>
      <c r="U674">
        <v>24.86</v>
      </c>
      <c r="V674" s="18">
        <v>45344</v>
      </c>
      <c r="W674" s="18">
        <v>45352</v>
      </c>
      <c r="X674">
        <v>8</v>
      </c>
      <c r="Y674" t="s">
        <v>72</v>
      </c>
    </row>
    <row r="675" spans="1:25" x14ac:dyDescent="0.3">
      <c r="A675" s="18">
        <v>45241</v>
      </c>
      <c r="B675" t="s">
        <v>69</v>
      </c>
      <c r="C675" t="s">
        <v>54</v>
      </c>
      <c r="D675">
        <v>14</v>
      </c>
      <c r="E675">
        <v>16.329999999999998</v>
      </c>
      <c r="F675">
        <v>10.6145</v>
      </c>
      <c r="G675" t="s">
        <v>20</v>
      </c>
      <c r="H675" t="s">
        <v>21</v>
      </c>
      <c r="I675">
        <v>0.1</v>
      </c>
      <c r="J675" t="s">
        <v>56</v>
      </c>
      <c r="K675">
        <v>228.61999999999998</v>
      </c>
      <c r="L675">
        <v>205.75799999999998</v>
      </c>
      <c r="M675">
        <v>148.60300000000001</v>
      </c>
      <c r="N675">
        <v>57.154999999999973</v>
      </c>
      <c r="O675">
        <v>22.861999999999995</v>
      </c>
      <c r="P675" t="s">
        <v>60</v>
      </c>
      <c r="Q675" t="s">
        <v>40</v>
      </c>
      <c r="R675">
        <v>0</v>
      </c>
      <c r="S675" t="s">
        <v>523</v>
      </c>
      <c r="T675" t="s">
        <v>524</v>
      </c>
      <c r="U675">
        <v>22.72</v>
      </c>
      <c r="V675" s="18">
        <v>45241</v>
      </c>
      <c r="W675" s="18">
        <v>45246</v>
      </c>
      <c r="X675">
        <v>5</v>
      </c>
      <c r="Y675" t="s">
        <v>72</v>
      </c>
    </row>
    <row r="676" spans="1:25" x14ac:dyDescent="0.3">
      <c r="A676" s="18">
        <v>45653</v>
      </c>
      <c r="B676" t="s">
        <v>28</v>
      </c>
      <c r="C676" t="s">
        <v>54</v>
      </c>
      <c r="D676">
        <v>14</v>
      </c>
      <c r="E676">
        <v>551.14</v>
      </c>
      <c r="F676">
        <v>358.24099999999999</v>
      </c>
      <c r="G676" t="s">
        <v>50</v>
      </c>
      <c r="H676" t="s">
        <v>21</v>
      </c>
      <c r="I676">
        <v>0.1</v>
      </c>
      <c r="J676" t="s">
        <v>56</v>
      </c>
      <c r="K676">
        <v>7715.96</v>
      </c>
      <c r="L676">
        <v>6944.3640000000005</v>
      </c>
      <c r="M676">
        <v>5015.3739999999998</v>
      </c>
      <c r="N676">
        <v>1928.9900000000007</v>
      </c>
      <c r="O676">
        <v>771.59599999999955</v>
      </c>
      <c r="P676" t="s">
        <v>23</v>
      </c>
      <c r="Q676" t="s">
        <v>24</v>
      </c>
      <c r="R676">
        <v>1</v>
      </c>
      <c r="S676" t="s">
        <v>543</v>
      </c>
      <c r="T676" t="s">
        <v>544</v>
      </c>
      <c r="U676">
        <v>12.35</v>
      </c>
      <c r="V676" s="18">
        <v>45653</v>
      </c>
      <c r="W676" s="18">
        <v>45662</v>
      </c>
      <c r="X676">
        <v>9</v>
      </c>
      <c r="Y676" t="s">
        <v>37</v>
      </c>
    </row>
    <row r="677" spans="1:25" x14ac:dyDescent="0.3">
      <c r="A677" s="18">
        <v>45292</v>
      </c>
      <c r="B677" t="s">
        <v>28</v>
      </c>
      <c r="C677" t="s">
        <v>54</v>
      </c>
      <c r="D677">
        <v>7</v>
      </c>
      <c r="E677">
        <v>208.86</v>
      </c>
      <c r="F677">
        <v>135.75900000000001</v>
      </c>
      <c r="G677" t="s">
        <v>20</v>
      </c>
      <c r="H677" t="s">
        <v>31</v>
      </c>
      <c r="I677">
        <v>0</v>
      </c>
      <c r="J677" t="s">
        <v>46</v>
      </c>
      <c r="K677">
        <v>1462.02</v>
      </c>
      <c r="L677">
        <v>1462.02</v>
      </c>
      <c r="M677">
        <v>950.3130000000001</v>
      </c>
      <c r="N677">
        <v>511.70699999999988</v>
      </c>
      <c r="O677">
        <v>0</v>
      </c>
      <c r="P677" t="s">
        <v>63</v>
      </c>
      <c r="Q677" t="s">
        <v>24</v>
      </c>
      <c r="R677">
        <v>0</v>
      </c>
      <c r="S677" t="s">
        <v>565</v>
      </c>
      <c r="T677" t="s">
        <v>566</v>
      </c>
      <c r="U677">
        <v>20.64</v>
      </c>
      <c r="V677" s="18">
        <v>45292</v>
      </c>
      <c r="W677" s="18">
        <v>45299</v>
      </c>
      <c r="X677">
        <v>7</v>
      </c>
      <c r="Y677" t="s">
        <v>37</v>
      </c>
    </row>
    <row r="678" spans="1:25" x14ac:dyDescent="0.3">
      <c r="A678" s="18">
        <v>44964</v>
      </c>
      <c r="B678" t="s">
        <v>38</v>
      </c>
      <c r="C678" t="s">
        <v>54</v>
      </c>
      <c r="D678">
        <v>3</v>
      </c>
      <c r="E678">
        <v>506.33</v>
      </c>
      <c r="F678">
        <v>329.11450000000002</v>
      </c>
      <c r="G678" t="s">
        <v>20</v>
      </c>
      <c r="H678" t="s">
        <v>31</v>
      </c>
      <c r="I678">
        <v>0.15</v>
      </c>
      <c r="J678" t="s">
        <v>46</v>
      </c>
      <c r="K678">
        <v>1518.99</v>
      </c>
      <c r="L678">
        <v>1291.1415</v>
      </c>
      <c r="M678">
        <v>987.34350000000006</v>
      </c>
      <c r="N678">
        <v>303.79799999999989</v>
      </c>
      <c r="O678">
        <v>227.84850000000006</v>
      </c>
      <c r="P678" t="s">
        <v>60</v>
      </c>
      <c r="Q678" t="s">
        <v>24</v>
      </c>
      <c r="R678">
        <v>0</v>
      </c>
      <c r="S678" t="s">
        <v>579</v>
      </c>
      <c r="T678" t="s">
        <v>580</v>
      </c>
      <c r="U678">
        <v>25.71</v>
      </c>
      <c r="V678" s="18">
        <v>44964</v>
      </c>
      <c r="W678" s="18">
        <v>44971</v>
      </c>
      <c r="X678">
        <v>7</v>
      </c>
      <c r="Y678" t="s">
        <v>43</v>
      </c>
    </row>
    <row r="679" spans="1:25" x14ac:dyDescent="0.3">
      <c r="A679" s="18">
        <v>45252</v>
      </c>
      <c r="B679" t="s">
        <v>28</v>
      </c>
      <c r="C679" t="s">
        <v>54</v>
      </c>
      <c r="D679">
        <v>8</v>
      </c>
      <c r="E679">
        <v>138.72999999999999</v>
      </c>
      <c r="F679">
        <v>90.174499999999995</v>
      </c>
      <c r="G679" t="s">
        <v>30</v>
      </c>
      <c r="H679" t="s">
        <v>21</v>
      </c>
      <c r="I679">
        <v>0.05</v>
      </c>
      <c r="J679" t="s">
        <v>46</v>
      </c>
      <c r="K679">
        <v>1109.8399999999999</v>
      </c>
      <c r="L679">
        <v>1054.348</v>
      </c>
      <c r="M679">
        <v>721.39599999999996</v>
      </c>
      <c r="N679">
        <v>332.952</v>
      </c>
      <c r="O679">
        <v>55.491999999999962</v>
      </c>
      <c r="P679" t="s">
        <v>23</v>
      </c>
      <c r="Q679" t="s">
        <v>40</v>
      </c>
      <c r="R679">
        <v>1</v>
      </c>
      <c r="S679" t="s">
        <v>581</v>
      </c>
      <c r="T679" t="s">
        <v>582</v>
      </c>
      <c r="U679">
        <v>48.51</v>
      </c>
      <c r="V679" s="18">
        <v>45252</v>
      </c>
      <c r="W679" s="18">
        <v>45259</v>
      </c>
      <c r="X679">
        <v>7</v>
      </c>
      <c r="Y679" t="s">
        <v>37</v>
      </c>
    </row>
    <row r="680" spans="1:25" x14ac:dyDescent="0.3">
      <c r="A680" s="18">
        <v>45724</v>
      </c>
      <c r="B680" t="s">
        <v>44</v>
      </c>
      <c r="C680" t="s">
        <v>54</v>
      </c>
      <c r="D680">
        <v>9</v>
      </c>
      <c r="E680">
        <v>8.81</v>
      </c>
      <c r="F680">
        <v>5.7265000000000006</v>
      </c>
      <c r="G680" t="s">
        <v>55</v>
      </c>
      <c r="H680" t="s">
        <v>31</v>
      </c>
      <c r="I680">
        <v>0.15</v>
      </c>
      <c r="J680" t="s">
        <v>32</v>
      </c>
      <c r="K680">
        <v>79.290000000000006</v>
      </c>
      <c r="L680">
        <v>67.396500000000003</v>
      </c>
      <c r="M680">
        <v>51.538500000000006</v>
      </c>
      <c r="N680">
        <v>15.857999999999997</v>
      </c>
      <c r="O680">
        <v>11.893500000000003</v>
      </c>
      <c r="P680" t="s">
        <v>23</v>
      </c>
      <c r="Q680" t="s">
        <v>34</v>
      </c>
      <c r="R680">
        <v>0</v>
      </c>
      <c r="S680" t="s">
        <v>637</v>
      </c>
      <c r="T680" t="s">
        <v>638</v>
      </c>
      <c r="U680">
        <v>42.7</v>
      </c>
      <c r="V680" s="18">
        <v>45724</v>
      </c>
      <c r="W680" s="18">
        <v>45734</v>
      </c>
      <c r="X680">
        <v>10</v>
      </c>
      <c r="Y680" t="s">
        <v>49</v>
      </c>
    </row>
    <row r="681" spans="1:25" x14ac:dyDescent="0.3">
      <c r="A681" s="18">
        <v>45733</v>
      </c>
      <c r="B681" t="s">
        <v>69</v>
      </c>
      <c r="C681" t="s">
        <v>54</v>
      </c>
      <c r="D681">
        <v>10</v>
      </c>
      <c r="E681">
        <v>289.91000000000003</v>
      </c>
      <c r="F681">
        <v>188.44150000000002</v>
      </c>
      <c r="G681" t="s">
        <v>50</v>
      </c>
      <c r="H681" t="s">
        <v>31</v>
      </c>
      <c r="I681">
        <v>0.1</v>
      </c>
      <c r="J681" t="s">
        <v>56</v>
      </c>
      <c r="K681">
        <v>2899.1000000000004</v>
      </c>
      <c r="L681">
        <v>2609.1900000000005</v>
      </c>
      <c r="M681">
        <v>1884.4150000000002</v>
      </c>
      <c r="N681">
        <v>724.77500000000032</v>
      </c>
      <c r="O681">
        <v>289.90999999999985</v>
      </c>
      <c r="P681" t="s">
        <v>63</v>
      </c>
      <c r="Q681" t="s">
        <v>34</v>
      </c>
      <c r="R681">
        <v>0</v>
      </c>
      <c r="S681" t="s">
        <v>641</v>
      </c>
      <c r="T681" t="s">
        <v>642</v>
      </c>
      <c r="U681">
        <v>32.96</v>
      </c>
      <c r="V681" s="18">
        <v>45733</v>
      </c>
      <c r="W681" s="18">
        <v>45737</v>
      </c>
      <c r="X681">
        <v>4</v>
      </c>
      <c r="Y681" t="s">
        <v>72</v>
      </c>
    </row>
    <row r="682" spans="1:25" x14ac:dyDescent="0.3">
      <c r="A682" s="18">
        <v>45225</v>
      </c>
      <c r="B682" t="s">
        <v>69</v>
      </c>
      <c r="C682" t="s">
        <v>54</v>
      </c>
      <c r="D682">
        <v>2</v>
      </c>
      <c r="E682">
        <v>124.4</v>
      </c>
      <c r="F682">
        <v>80.86</v>
      </c>
      <c r="G682" t="s">
        <v>20</v>
      </c>
      <c r="H682" t="s">
        <v>31</v>
      </c>
      <c r="I682">
        <v>0</v>
      </c>
      <c r="J682" t="s">
        <v>22</v>
      </c>
      <c r="K682">
        <v>248.8</v>
      </c>
      <c r="L682">
        <v>248.8</v>
      </c>
      <c r="M682">
        <v>161.72</v>
      </c>
      <c r="N682">
        <v>87.080000000000013</v>
      </c>
      <c r="O682">
        <v>0</v>
      </c>
      <c r="P682" t="s">
        <v>23</v>
      </c>
      <c r="Q682" t="s">
        <v>2930</v>
      </c>
      <c r="R682">
        <v>0</v>
      </c>
      <c r="S682" t="s">
        <v>651</v>
      </c>
      <c r="T682" t="s">
        <v>652</v>
      </c>
      <c r="U682">
        <v>37.049999999999997</v>
      </c>
      <c r="V682" s="18">
        <v>45225</v>
      </c>
      <c r="W682" s="18">
        <v>45230</v>
      </c>
      <c r="X682">
        <v>5</v>
      </c>
      <c r="Y682" t="s">
        <v>72</v>
      </c>
    </row>
    <row r="683" spans="1:25" x14ac:dyDescent="0.3">
      <c r="A683" s="18">
        <v>45372</v>
      </c>
      <c r="B683" t="s">
        <v>38</v>
      </c>
      <c r="C683" t="s">
        <v>54</v>
      </c>
      <c r="D683">
        <v>16</v>
      </c>
      <c r="E683">
        <v>593</v>
      </c>
      <c r="F683">
        <v>385.45</v>
      </c>
      <c r="G683" t="s">
        <v>55</v>
      </c>
      <c r="H683" t="s">
        <v>31</v>
      </c>
      <c r="I683">
        <v>0.1</v>
      </c>
      <c r="J683" t="s">
        <v>22</v>
      </c>
      <c r="K683">
        <v>9488</v>
      </c>
      <c r="L683">
        <v>8539.2000000000007</v>
      </c>
      <c r="M683">
        <v>6167.2</v>
      </c>
      <c r="N683">
        <v>2372.0000000000009</v>
      </c>
      <c r="O683">
        <v>948.79999999999927</v>
      </c>
      <c r="P683" t="s">
        <v>33</v>
      </c>
      <c r="Q683" t="s">
        <v>34</v>
      </c>
      <c r="R683">
        <v>0</v>
      </c>
      <c r="S683" t="s">
        <v>669</v>
      </c>
      <c r="T683" t="s">
        <v>670</v>
      </c>
      <c r="U683">
        <v>18.77</v>
      </c>
      <c r="V683" s="18">
        <v>45372</v>
      </c>
      <c r="W683" s="18">
        <v>45375</v>
      </c>
      <c r="X683">
        <v>3</v>
      </c>
      <c r="Y683" t="s">
        <v>43</v>
      </c>
    </row>
    <row r="684" spans="1:25" x14ac:dyDescent="0.3">
      <c r="A684" s="18">
        <v>45508</v>
      </c>
      <c r="B684" t="s">
        <v>44</v>
      </c>
      <c r="C684" t="s">
        <v>54</v>
      </c>
      <c r="D684">
        <v>9</v>
      </c>
      <c r="E684">
        <v>24.44</v>
      </c>
      <c r="F684">
        <v>15.886000000000001</v>
      </c>
      <c r="G684" t="s">
        <v>50</v>
      </c>
      <c r="H684" t="s">
        <v>21</v>
      </c>
      <c r="I684">
        <v>0.15</v>
      </c>
      <c r="J684" t="s">
        <v>22</v>
      </c>
      <c r="K684">
        <v>219.96</v>
      </c>
      <c r="L684">
        <v>186.96600000000001</v>
      </c>
      <c r="M684">
        <v>142.97400000000002</v>
      </c>
      <c r="N684">
        <v>43.99199999999999</v>
      </c>
      <c r="O684">
        <v>32.994</v>
      </c>
      <c r="P684" t="s">
        <v>33</v>
      </c>
      <c r="Q684" t="s">
        <v>34</v>
      </c>
      <c r="R684">
        <v>1</v>
      </c>
      <c r="S684" t="s">
        <v>687</v>
      </c>
      <c r="T684" t="s">
        <v>688</v>
      </c>
      <c r="U684">
        <v>22.06</v>
      </c>
      <c r="V684" s="18">
        <v>45508</v>
      </c>
      <c r="W684" s="18">
        <v>45518</v>
      </c>
      <c r="X684">
        <v>10</v>
      </c>
      <c r="Y684" t="s">
        <v>49</v>
      </c>
    </row>
    <row r="685" spans="1:25" x14ac:dyDescent="0.3">
      <c r="A685" s="18">
        <v>45335</v>
      </c>
      <c r="B685" t="s">
        <v>69</v>
      </c>
      <c r="C685" t="s">
        <v>54</v>
      </c>
      <c r="D685">
        <v>7</v>
      </c>
      <c r="E685">
        <v>353.99</v>
      </c>
      <c r="F685">
        <v>230.09350000000001</v>
      </c>
      <c r="G685" t="s">
        <v>50</v>
      </c>
      <c r="H685" t="s">
        <v>21</v>
      </c>
      <c r="I685">
        <v>0.05</v>
      </c>
      <c r="J685" t="s">
        <v>51</v>
      </c>
      <c r="K685">
        <v>2477.9300000000003</v>
      </c>
      <c r="L685">
        <v>2354.0335</v>
      </c>
      <c r="M685">
        <v>1610.6545000000001</v>
      </c>
      <c r="N685">
        <v>743.37899999999991</v>
      </c>
      <c r="O685">
        <v>123.89650000000029</v>
      </c>
      <c r="P685" t="s">
        <v>33</v>
      </c>
      <c r="Q685" t="s">
        <v>24</v>
      </c>
      <c r="R685">
        <v>0</v>
      </c>
      <c r="S685" t="s">
        <v>691</v>
      </c>
      <c r="T685" t="s">
        <v>692</v>
      </c>
      <c r="U685">
        <v>5.93</v>
      </c>
      <c r="V685" s="18">
        <v>45335</v>
      </c>
      <c r="W685" s="18">
        <v>45342</v>
      </c>
      <c r="X685">
        <v>7</v>
      </c>
      <c r="Y685" t="s">
        <v>72</v>
      </c>
    </row>
    <row r="686" spans="1:25" x14ac:dyDescent="0.3">
      <c r="A686" s="18">
        <v>45783</v>
      </c>
      <c r="B686" t="s">
        <v>28</v>
      </c>
      <c r="C686" t="s">
        <v>54</v>
      </c>
      <c r="D686">
        <v>9</v>
      </c>
      <c r="E686">
        <v>124.17</v>
      </c>
      <c r="F686">
        <v>80.71050000000001</v>
      </c>
      <c r="G686" t="s">
        <v>50</v>
      </c>
      <c r="H686" t="s">
        <v>21</v>
      </c>
      <c r="I686">
        <v>0</v>
      </c>
      <c r="J686" t="s">
        <v>22</v>
      </c>
      <c r="K686">
        <v>1117.53</v>
      </c>
      <c r="L686">
        <v>1117.53</v>
      </c>
      <c r="M686">
        <v>726.39450000000011</v>
      </c>
      <c r="N686">
        <v>391.13549999999987</v>
      </c>
      <c r="O686">
        <v>0</v>
      </c>
      <c r="P686" t="s">
        <v>60</v>
      </c>
      <c r="Q686" t="s">
        <v>40</v>
      </c>
      <c r="R686">
        <v>0</v>
      </c>
      <c r="S686" t="s">
        <v>709</v>
      </c>
      <c r="T686" t="s">
        <v>710</v>
      </c>
      <c r="U686">
        <v>13.31</v>
      </c>
      <c r="V686" s="18">
        <v>45783</v>
      </c>
      <c r="W686" s="18">
        <v>45787</v>
      </c>
      <c r="X686">
        <v>4</v>
      </c>
      <c r="Y686" t="s">
        <v>37</v>
      </c>
    </row>
    <row r="687" spans="1:25" x14ac:dyDescent="0.3">
      <c r="A687" s="18">
        <v>45548</v>
      </c>
      <c r="B687" t="s">
        <v>18</v>
      </c>
      <c r="C687" t="s">
        <v>54</v>
      </c>
      <c r="D687">
        <v>2</v>
      </c>
      <c r="E687">
        <v>375.48</v>
      </c>
      <c r="F687">
        <v>244.06200000000001</v>
      </c>
      <c r="G687" t="s">
        <v>55</v>
      </c>
      <c r="H687" t="s">
        <v>31</v>
      </c>
      <c r="I687">
        <v>0.05</v>
      </c>
      <c r="J687" t="s">
        <v>56</v>
      </c>
      <c r="K687">
        <v>750.96</v>
      </c>
      <c r="L687">
        <v>713.41200000000003</v>
      </c>
      <c r="M687">
        <v>488.12400000000002</v>
      </c>
      <c r="N687">
        <v>225.28800000000001</v>
      </c>
      <c r="O687">
        <v>37.548000000000002</v>
      </c>
      <c r="P687" t="s">
        <v>57</v>
      </c>
      <c r="Q687" t="s">
        <v>24</v>
      </c>
      <c r="R687">
        <v>0</v>
      </c>
      <c r="S687" t="s">
        <v>711</v>
      </c>
      <c r="T687" t="s">
        <v>712</v>
      </c>
      <c r="U687">
        <v>26.39</v>
      </c>
      <c r="V687" s="18">
        <v>45548</v>
      </c>
      <c r="W687" s="18">
        <v>45550</v>
      </c>
      <c r="X687">
        <v>2</v>
      </c>
      <c r="Y687" t="s">
        <v>27</v>
      </c>
    </row>
    <row r="688" spans="1:25" x14ac:dyDescent="0.3">
      <c r="A688" s="18">
        <v>45330</v>
      </c>
      <c r="B688" t="s">
        <v>69</v>
      </c>
      <c r="C688" t="s">
        <v>54</v>
      </c>
      <c r="D688">
        <v>11</v>
      </c>
      <c r="E688">
        <v>151.25</v>
      </c>
      <c r="F688">
        <v>98.3125</v>
      </c>
      <c r="G688" t="s">
        <v>20</v>
      </c>
      <c r="H688" t="s">
        <v>21</v>
      </c>
      <c r="I688">
        <v>0.1</v>
      </c>
      <c r="J688" t="s">
        <v>46</v>
      </c>
      <c r="K688">
        <v>1663.75</v>
      </c>
      <c r="L688">
        <v>1497.375</v>
      </c>
      <c r="M688">
        <v>1081.4375</v>
      </c>
      <c r="N688">
        <v>415.9375</v>
      </c>
      <c r="O688">
        <v>166.375</v>
      </c>
      <c r="P688" t="s">
        <v>57</v>
      </c>
      <c r="Q688" t="s">
        <v>2930</v>
      </c>
      <c r="R688">
        <v>1</v>
      </c>
      <c r="S688" t="s">
        <v>723</v>
      </c>
      <c r="T688" t="s">
        <v>724</v>
      </c>
      <c r="U688">
        <v>22.65</v>
      </c>
      <c r="V688" s="18">
        <v>45330</v>
      </c>
      <c r="W688" s="18">
        <v>45333</v>
      </c>
      <c r="X688">
        <v>3</v>
      </c>
      <c r="Y688" t="s">
        <v>72</v>
      </c>
    </row>
    <row r="689" spans="1:25" x14ac:dyDescent="0.3">
      <c r="A689" s="18">
        <v>45143</v>
      </c>
      <c r="B689" t="s">
        <v>44</v>
      </c>
      <c r="C689" t="s">
        <v>54</v>
      </c>
      <c r="D689">
        <v>12</v>
      </c>
      <c r="E689">
        <v>169.2</v>
      </c>
      <c r="F689">
        <v>109.97999999999999</v>
      </c>
      <c r="G689" t="s">
        <v>50</v>
      </c>
      <c r="H689" t="s">
        <v>31</v>
      </c>
      <c r="I689">
        <v>0.05</v>
      </c>
      <c r="J689" t="s">
        <v>56</v>
      </c>
      <c r="K689">
        <v>2030.3999999999999</v>
      </c>
      <c r="L689">
        <v>1928.8799999999999</v>
      </c>
      <c r="M689">
        <v>1319.7599999999998</v>
      </c>
      <c r="N689">
        <v>609.12000000000012</v>
      </c>
      <c r="O689">
        <v>101.51999999999998</v>
      </c>
      <c r="P689" t="s">
        <v>33</v>
      </c>
      <c r="Q689" t="s">
        <v>34</v>
      </c>
      <c r="R689">
        <v>0</v>
      </c>
      <c r="S689" t="s">
        <v>738</v>
      </c>
      <c r="T689" t="s">
        <v>739</v>
      </c>
      <c r="U689">
        <v>28.65</v>
      </c>
      <c r="V689" s="18">
        <v>45143</v>
      </c>
      <c r="W689" s="18">
        <v>45153</v>
      </c>
      <c r="X689">
        <v>10</v>
      </c>
      <c r="Y689" t="s">
        <v>49</v>
      </c>
    </row>
    <row r="690" spans="1:25" x14ac:dyDescent="0.3">
      <c r="A690" s="18">
        <v>45272</v>
      </c>
      <c r="B690" t="s">
        <v>38</v>
      </c>
      <c r="C690" t="s">
        <v>54</v>
      </c>
      <c r="D690">
        <v>7</v>
      </c>
      <c r="E690">
        <v>570.01</v>
      </c>
      <c r="F690">
        <v>370.50650000000002</v>
      </c>
      <c r="G690" t="s">
        <v>50</v>
      </c>
      <c r="H690" t="s">
        <v>21</v>
      </c>
      <c r="I690">
        <v>0</v>
      </c>
      <c r="J690" t="s">
        <v>51</v>
      </c>
      <c r="K690">
        <v>3990.0699999999997</v>
      </c>
      <c r="L690">
        <v>3990.0699999999997</v>
      </c>
      <c r="M690">
        <v>2593.5455000000002</v>
      </c>
      <c r="N690">
        <v>1396.5244999999995</v>
      </c>
      <c r="O690">
        <v>0</v>
      </c>
      <c r="P690" t="s">
        <v>57</v>
      </c>
      <c r="Q690" t="s">
        <v>40</v>
      </c>
      <c r="R690">
        <v>0</v>
      </c>
      <c r="S690" t="s">
        <v>748</v>
      </c>
      <c r="T690" t="s">
        <v>749</v>
      </c>
      <c r="U690">
        <v>42.33</v>
      </c>
      <c r="V690" s="18">
        <v>45272</v>
      </c>
      <c r="W690" s="18">
        <v>45281</v>
      </c>
      <c r="X690">
        <v>9</v>
      </c>
      <c r="Y690" t="s">
        <v>43</v>
      </c>
    </row>
    <row r="691" spans="1:25" x14ac:dyDescent="0.3">
      <c r="A691" s="18">
        <v>45407</v>
      </c>
      <c r="B691" t="s">
        <v>18</v>
      </c>
      <c r="C691" t="s">
        <v>54</v>
      </c>
      <c r="D691">
        <v>19</v>
      </c>
      <c r="E691">
        <v>526.23</v>
      </c>
      <c r="F691">
        <v>342.04950000000002</v>
      </c>
      <c r="G691" t="s">
        <v>20</v>
      </c>
      <c r="H691" t="s">
        <v>31</v>
      </c>
      <c r="I691">
        <v>0</v>
      </c>
      <c r="J691" t="s">
        <v>66</v>
      </c>
      <c r="K691">
        <v>9998.3700000000008</v>
      </c>
      <c r="L691">
        <v>9998.3700000000008</v>
      </c>
      <c r="M691">
        <v>6498.9405000000006</v>
      </c>
      <c r="N691">
        <v>3499.4295000000002</v>
      </c>
      <c r="O691">
        <v>0</v>
      </c>
      <c r="P691" t="s">
        <v>57</v>
      </c>
      <c r="Q691" t="s">
        <v>40</v>
      </c>
      <c r="R691">
        <v>0</v>
      </c>
      <c r="S691" t="s">
        <v>750</v>
      </c>
      <c r="T691" t="s">
        <v>751</v>
      </c>
      <c r="U691">
        <v>32.770000000000003</v>
      </c>
      <c r="V691" s="18">
        <v>45407</v>
      </c>
      <c r="W691" s="18">
        <v>45417</v>
      </c>
      <c r="X691">
        <v>10</v>
      </c>
      <c r="Y691" t="s">
        <v>27</v>
      </c>
    </row>
    <row r="692" spans="1:25" x14ac:dyDescent="0.3">
      <c r="A692" s="18">
        <v>45185</v>
      </c>
      <c r="B692" t="s">
        <v>28</v>
      </c>
      <c r="C692" t="s">
        <v>54</v>
      </c>
      <c r="D692">
        <v>18</v>
      </c>
      <c r="E692">
        <v>448.27</v>
      </c>
      <c r="F692">
        <v>291.37549999999999</v>
      </c>
      <c r="G692" t="s">
        <v>50</v>
      </c>
      <c r="H692" t="s">
        <v>21</v>
      </c>
      <c r="I692">
        <v>0.05</v>
      </c>
      <c r="J692" t="s">
        <v>56</v>
      </c>
      <c r="K692">
        <v>8068.86</v>
      </c>
      <c r="L692">
        <v>7665.4169999999995</v>
      </c>
      <c r="M692">
        <v>5244.759</v>
      </c>
      <c r="N692">
        <v>2420.6579999999994</v>
      </c>
      <c r="O692">
        <v>403.44300000000021</v>
      </c>
      <c r="P692" t="s">
        <v>57</v>
      </c>
      <c r="Q692" t="s">
        <v>34</v>
      </c>
      <c r="R692">
        <v>0</v>
      </c>
      <c r="S692" t="s">
        <v>754</v>
      </c>
      <c r="T692" t="s">
        <v>755</v>
      </c>
      <c r="U692">
        <v>47.56</v>
      </c>
      <c r="V692" s="18">
        <v>45185</v>
      </c>
      <c r="W692" s="18">
        <v>45189</v>
      </c>
      <c r="X692">
        <v>4</v>
      </c>
      <c r="Y692" t="s">
        <v>37</v>
      </c>
    </row>
    <row r="693" spans="1:25" x14ac:dyDescent="0.3">
      <c r="A693" s="18">
        <v>45120</v>
      </c>
      <c r="B693" t="s">
        <v>38</v>
      </c>
      <c r="C693" t="s">
        <v>54</v>
      </c>
      <c r="D693">
        <v>19</v>
      </c>
      <c r="E693">
        <v>475.64</v>
      </c>
      <c r="F693">
        <v>309.166</v>
      </c>
      <c r="G693" t="s">
        <v>50</v>
      </c>
      <c r="H693" t="s">
        <v>31</v>
      </c>
      <c r="I693">
        <v>0.1</v>
      </c>
      <c r="J693" t="s">
        <v>46</v>
      </c>
      <c r="K693">
        <v>9037.16</v>
      </c>
      <c r="L693">
        <v>8133.4440000000004</v>
      </c>
      <c r="M693">
        <v>5874.1539999999995</v>
      </c>
      <c r="N693">
        <v>2259.2900000000009</v>
      </c>
      <c r="O693">
        <v>903.71599999999944</v>
      </c>
      <c r="P693" t="s">
        <v>63</v>
      </c>
      <c r="Q693" t="s">
        <v>40</v>
      </c>
      <c r="R693">
        <v>1</v>
      </c>
      <c r="S693" t="s">
        <v>763</v>
      </c>
      <c r="T693" t="s">
        <v>764</v>
      </c>
      <c r="U693">
        <v>11.17</v>
      </c>
      <c r="V693" s="18">
        <v>45120</v>
      </c>
      <c r="W693" s="18">
        <v>45124</v>
      </c>
      <c r="X693">
        <v>4</v>
      </c>
      <c r="Y693" t="s">
        <v>43</v>
      </c>
    </row>
    <row r="694" spans="1:25" x14ac:dyDescent="0.3">
      <c r="A694" s="18">
        <v>45587</v>
      </c>
      <c r="B694" t="s">
        <v>38</v>
      </c>
      <c r="C694" t="s">
        <v>54</v>
      </c>
      <c r="D694">
        <v>18</v>
      </c>
      <c r="E694">
        <v>396.25</v>
      </c>
      <c r="F694">
        <v>257.5625</v>
      </c>
      <c r="G694" t="s">
        <v>55</v>
      </c>
      <c r="H694" t="s">
        <v>31</v>
      </c>
      <c r="I694">
        <v>0.1</v>
      </c>
      <c r="J694" t="s">
        <v>46</v>
      </c>
      <c r="K694">
        <v>7132.5</v>
      </c>
      <c r="L694">
        <v>6419.25</v>
      </c>
      <c r="M694">
        <v>4636.125</v>
      </c>
      <c r="N694">
        <v>1783.125</v>
      </c>
      <c r="O694">
        <v>713.25</v>
      </c>
      <c r="P694" t="s">
        <v>57</v>
      </c>
      <c r="Q694" t="s">
        <v>24</v>
      </c>
      <c r="R694">
        <v>0</v>
      </c>
      <c r="S694" t="s">
        <v>771</v>
      </c>
      <c r="T694" t="s">
        <v>772</v>
      </c>
      <c r="U694">
        <v>20.39</v>
      </c>
      <c r="V694" s="18">
        <v>45587</v>
      </c>
      <c r="W694" s="18">
        <v>45592</v>
      </c>
      <c r="X694">
        <v>5</v>
      </c>
      <c r="Y694" t="s">
        <v>43</v>
      </c>
    </row>
    <row r="695" spans="1:25" x14ac:dyDescent="0.3">
      <c r="A695" s="18">
        <v>45546</v>
      </c>
      <c r="B695" t="s">
        <v>44</v>
      </c>
      <c r="C695" t="s">
        <v>54</v>
      </c>
      <c r="D695">
        <v>15</v>
      </c>
      <c r="E695">
        <v>202.72</v>
      </c>
      <c r="F695">
        <v>131.768</v>
      </c>
      <c r="G695" t="s">
        <v>55</v>
      </c>
      <c r="H695" t="s">
        <v>31</v>
      </c>
      <c r="I695">
        <v>0.05</v>
      </c>
      <c r="J695" t="s">
        <v>22</v>
      </c>
      <c r="K695">
        <v>3040.8</v>
      </c>
      <c r="L695">
        <v>2888.76</v>
      </c>
      <c r="M695">
        <v>1976.52</v>
      </c>
      <c r="N695">
        <v>912.24000000000024</v>
      </c>
      <c r="O695">
        <v>152.03999999999996</v>
      </c>
      <c r="P695" t="s">
        <v>60</v>
      </c>
      <c r="Q695" t="s">
        <v>40</v>
      </c>
      <c r="R695">
        <v>1</v>
      </c>
      <c r="S695" t="s">
        <v>783</v>
      </c>
      <c r="T695" t="s">
        <v>784</v>
      </c>
      <c r="U695">
        <v>41.61</v>
      </c>
      <c r="V695" s="18">
        <v>45546</v>
      </c>
      <c r="W695" s="18">
        <v>45554</v>
      </c>
      <c r="X695">
        <v>8</v>
      </c>
      <c r="Y695" t="s">
        <v>49</v>
      </c>
    </row>
    <row r="696" spans="1:25" x14ac:dyDescent="0.3">
      <c r="A696" s="18">
        <v>45015</v>
      </c>
      <c r="B696" t="s">
        <v>38</v>
      </c>
      <c r="C696" t="s">
        <v>54</v>
      </c>
      <c r="D696">
        <v>19</v>
      </c>
      <c r="E696">
        <v>156.44</v>
      </c>
      <c r="F696">
        <v>101.68600000000001</v>
      </c>
      <c r="G696" t="s">
        <v>50</v>
      </c>
      <c r="H696" t="s">
        <v>21</v>
      </c>
      <c r="I696">
        <v>0.1</v>
      </c>
      <c r="J696" t="s">
        <v>32</v>
      </c>
      <c r="K696">
        <v>2972.36</v>
      </c>
      <c r="L696">
        <v>2675.1240000000003</v>
      </c>
      <c r="M696">
        <v>1932.0340000000001</v>
      </c>
      <c r="N696">
        <v>743.09000000000015</v>
      </c>
      <c r="O696">
        <v>297.23599999999988</v>
      </c>
      <c r="P696" t="s">
        <v>23</v>
      </c>
      <c r="Q696" t="s">
        <v>40</v>
      </c>
      <c r="R696">
        <v>0</v>
      </c>
      <c r="S696" t="s">
        <v>789</v>
      </c>
      <c r="T696" t="s">
        <v>790</v>
      </c>
      <c r="U696">
        <v>19.440000000000001</v>
      </c>
      <c r="V696" s="18">
        <v>45015</v>
      </c>
      <c r="W696" s="18">
        <v>45020</v>
      </c>
      <c r="X696">
        <v>5</v>
      </c>
      <c r="Y696" t="s">
        <v>43</v>
      </c>
    </row>
    <row r="697" spans="1:25" x14ac:dyDescent="0.3">
      <c r="A697" s="18">
        <v>45745</v>
      </c>
      <c r="B697" t="s">
        <v>44</v>
      </c>
      <c r="C697" t="s">
        <v>54</v>
      </c>
      <c r="D697">
        <v>11</v>
      </c>
      <c r="E697">
        <v>149.66999999999999</v>
      </c>
      <c r="F697">
        <v>97.285499999999999</v>
      </c>
      <c r="G697" t="s">
        <v>50</v>
      </c>
      <c r="H697" t="s">
        <v>31</v>
      </c>
      <c r="I697">
        <v>0.1</v>
      </c>
      <c r="J697" t="s">
        <v>22</v>
      </c>
      <c r="K697">
        <v>1646.37</v>
      </c>
      <c r="L697">
        <v>1481.7329999999999</v>
      </c>
      <c r="M697">
        <v>1070.1405</v>
      </c>
      <c r="N697">
        <v>411.59249999999997</v>
      </c>
      <c r="O697">
        <v>164.63699999999994</v>
      </c>
      <c r="P697" t="s">
        <v>57</v>
      </c>
      <c r="Q697" t="s">
        <v>2930</v>
      </c>
      <c r="R697">
        <v>0</v>
      </c>
      <c r="S697" t="s">
        <v>794</v>
      </c>
      <c r="T697" t="s">
        <v>795</v>
      </c>
      <c r="U697">
        <v>34.130000000000003</v>
      </c>
      <c r="V697" s="18">
        <v>45745</v>
      </c>
      <c r="W697" s="18">
        <v>45749</v>
      </c>
      <c r="X697">
        <v>4</v>
      </c>
      <c r="Y697" t="s">
        <v>49</v>
      </c>
    </row>
    <row r="698" spans="1:25" x14ac:dyDescent="0.3">
      <c r="A698" s="18">
        <v>45557</v>
      </c>
      <c r="B698" t="s">
        <v>28</v>
      </c>
      <c r="C698" t="s">
        <v>54</v>
      </c>
      <c r="D698">
        <v>7</v>
      </c>
      <c r="E698">
        <v>349.55</v>
      </c>
      <c r="F698">
        <v>227.20750000000001</v>
      </c>
      <c r="G698" t="s">
        <v>30</v>
      </c>
      <c r="H698" t="s">
        <v>31</v>
      </c>
      <c r="I698">
        <v>0.05</v>
      </c>
      <c r="J698" t="s">
        <v>51</v>
      </c>
      <c r="K698">
        <v>2446.85</v>
      </c>
      <c r="L698">
        <v>2324.5074999999997</v>
      </c>
      <c r="M698">
        <v>1590.4525000000001</v>
      </c>
      <c r="N698">
        <v>734.05499999999961</v>
      </c>
      <c r="O698">
        <v>122.3425000000002</v>
      </c>
      <c r="P698" t="s">
        <v>57</v>
      </c>
      <c r="Q698" t="s">
        <v>24</v>
      </c>
      <c r="R698">
        <v>0</v>
      </c>
      <c r="S698" t="s">
        <v>798</v>
      </c>
      <c r="T698" t="s">
        <v>799</v>
      </c>
      <c r="U698">
        <v>23.7</v>
      </c>
      <c r="V698" s="18">
        <v>45557</v>
      </c>
      <c r="W698" s="18">
        <v>45562</v>
      </c>
      <c r="X698">
        <v>5</v>
      </c>
      <c r="Y698" t="s">
        <v>37</v>
      </c>
    </row>
    <row r="699" spans="1:25" x14ac:dyDescent="0.3">
      <c r="A699" s="18">
        <v>45717</v>
      </c>
      <c r="B699" t="s">
        <v>69</v>
      </c>
      <c r="C699" t="s">
        <v>54</v>
      </c>
      <c r="D699">
        <v>4</v>
      </c>
      <c r="E699">
        <v>69.599999999999994</v>
      </c>
      <c r="F699">
        <v>45.239999999999995</v>
      </c>
      <c r="G699" t="s">
        <v>55</v>
      </c>
      <c r="H699" t="s">
        <v>21</v>
      </c>
      <c r="I699">
        <v>0.05</v>
      </c>
      <c r="J699" t="s">
        <v>22</v>
      </c>
      <c r="K699">
        <v>278.39999999999998</v>
      </c>
      <c r="L699">
        <v>264.47999999999996</v>
      </c>
      <c r="M699">
        <v>180.95999999999998</v>
      </c>
      <c r="N699">
        <v>83.519999999999982</v>
      </c>
      <c r="O699">
        <v>13.920000000000016</v>
      </c>
      <c r="P699" t="s">
        <v>33</v>
      </c>
      <c r="Q699" t="s">
        <v>34</v>
      </c>
      <c r="R699">
        <v>0</v>
      </c>
      <c r="S699" t="s">
        <v>828</v>
      </c>
      <c r="T699" t="s">
        <v>829</v>
      </c>
      <c r="U699">
        <v>17.68</v>
      </c>
      <c r="V699" s="18">
        <v>45717</v>
      </c>
      <c r="W699" s="18">
        <v>45725</v>
      </c>
      <c r="X699">
        <v>8</v>
      </c>
      <c r="Y699" t="s">
        <v>72</v>
      </c>
    </row>
    <row r="700" spans="1:25" x14ac:dyDescent="0.3">
      <c r="A700" s="18">
        <v>45110</v>
      </c>
      <c r="B700" t="s">
        <v>44</v>
      </c>
      <c r="C700" t="s">
        <v>54</v>
      </c>
      <c r="D700">
        <v>13</v>
      </c>
      <c r="E700">
        <v>55.09</v>
      </c>
      <c r="F700">
        <v>35.808500000000002</v>
      </c>
      <c r="G700" t="s">
        <v>30</v>
      </c>
      <c r="H700" t="s">
        <v>21</v>
      </c>
      <c r="I700">
        <v>0.15</v>
      </c>
      <c r="J700" t="s">
        <v>56</v>
      </c>
      <c r="K700">
        <v>716.17000000000007</v>
      </c>
      <c r="L700">
        <v>608.74450000000002</v>
      </c>
      <c r="M700">
        <v>465.51050000000004</v>
      </c>
      <c r="N700">
        <v>143.23399999999998</v>
      </c>
      <c r="O700">
        <v>107.42550000000006</v>
      </c>
      <c r="P700" t="s">
        <v>63</v>
      </c>
      <c r="Q700" t="s">
        <v>24</v>
      </c>
      <c r="R700">
        <v>1</v>
      </c>
      <c r="S700" t="s">
        <v>830</v>
      </c>
      <c r="T700" t="s">
        <v>831</v>
      </c>
      <c r="U700">
        <v>47.78</v>
      </c>
      <c r="V700" s="18">
        <v>45110</v>
      </c>
      <c r="W700" s="18">
        <v>45113</v>
      </c>
      <c r="X700">
        <v>3</v>
      </c>
      <c r="Y700" t="s">
        <v>49</v>
      </c>
    </row>
    <row r="701" spans="1:25" x14ac:dyDescent="0.3">
      <c r="A701" s="18">
        <v>45235</v>
      </c>
      <c r="B701" t="s">
        <v>38</v>
      </c>
      <c r="C701" t="s">
        <v>54</v>
      </c>
      <c r="D701">
        <v>6</v>
      </c>
      <c r="E701">
        <v>449.57</v>
      </c>
      <c r="F701">
        <v>292.22050000000002</v>
      </c>
      <c r="G701" t="s">
        <v>55</v>
      </c>
      <c r="H701" t="s">
        <v>21</v>
      </c>
      <c r="I701">
        <v>0</v>
      </c>
      <c r="J701" t="s">
        <v>46</v>
      </c>
      <c r="K701">
        <v>2697.42</v>
      </c>
      <c r="L701">
        <v>2697.42</v>
      </c>
      <c r="M701">
        <v>1753.3230000000001</v>
      </c>
      <c r="N701">
        <v>944.09699999999998</v>
      </c>
      <c r="O701">
        <v>0</v>
      </c>
      <c r="P701" t="s">
        <v>33</v>
      </c>
      <c r="Q701" t="s">
        <v>40</v>
      </c>
      <c r="R701">
        <v>0</v>
      </c>
      <c r="S701" t="s">
        <v>836</v>
      </c>
      <c r="T701" t="s">
        <v>837</v>
      </c>
      <c r="U701">
        <v>23.09</v>
      </c>
      <c r="V701" s="18">
        <v>45235</v>
      </c>
      <c r="W701" s="18">
        <v>45242</v>
      </c>
      <c r="X701">
        <v>7</v>
      </c>
      <c r="Y701" t="s">
        <v>43</v>
      </c>
    </row>
    <row r="702" spans="1:25" x14ac:dyDescent="0.3">
      <c r="A702" s="18">
        <v>45066</v>
      </c>
      <c r="B702" t="s">
        <v>28</v>
      </c>
      <c r="C702" t="s">
        <v>54</v>
      </c>
      <c r="D702">
        <v>13</v>
      </c>
      <c r="E702">
        <v>90.86</v>
      </c>
      <c r="F702">
        <v>59.059000000000005</v>
      </c>
      <c r="G702" t="s">
        <v>30</v>
      </c>
      <c r="H702" t="s">
        <v>21</v>
      </c>
      <c r="I702">
        <v>0</v>
      </c>
      <c r="J702" t="s">
        <v>51</v>
      </c>
      <c r="K702">
        <v>1181.18</v>
      </c>
      <c r="L702">
        <v>1181.18</v>
      </c>
      <c r="M702">
        <v>767.76700000000005</v>
      </c>
      <c r="N702">
        <v>413.41300000000001</v>
      </c>
      <c r="O702">
        <v>0</v>
      </c>
      <c r="P702" t="s">
        <v>33</v>
      </c>
      <c r="Q702" t="s">
        <v>34</v>
      </c>
      <c r="R702">
        <v>0</v>
      </c>
      <c r="S702" t="s">
        <v>842</v>
      </c>
      <c r="T702" t="s">
        <v>843</v>
      </c>
      <c r="U702">
        <v>16.739999999999998</v>
      </c>
      <c r="V702" s="18">
        <v>45066</v>
      </c>
      <c r="W702" s="18">
        <v>45071</v>
      </c>
      <c r="X702">
        <v>5</v>
      </c>
      <c r="Y702" t="s">
        <v>37</v>
      </c>
    </row>
    <row r="703" spans="1:25" x14ac:dyDescent="0.3">
      <c r="A703" s="18">
        <v>45243</v>
      </c>
      <c r="B703" t="s">
        <v>28</v>
      </c>
      <c r="C703" t="s">
        <v>54</v>
      </c>
      <c r="D703">
        <v>13</v>
      </c>
      <c r="E703">
        <v>531.77</v>
      </c>
      <c r="F703">
        <v>345.65050000000002</v>
      </c>
      <c r="G703" t="s">
        <v>50</v>
      </c>
      <c r="H703" t="s">
        <v>31</v>
      </c>
      <c r="I703">
        <v>0.1</v>
      </c>
      <c r="J703" t="s">
        <v>66</v>
      </c>
      <c r="K703">
        <v>6913.01</v>
      </c>
      <c r="L703">
        <v>6221.7090000000007</v>
      </c>
      <c r="M703">
        <v>4493.4565000000002</v>
      </c>
      <c r="N703">
        <v>1728.2525000000005</v>
      </c>
      <c r="O703">
        <v>691.30099999999948</v>
      </c>
      <c r="P703" t="s">
        <v>23</v>
      </c>
      <c r="Q703" t="s">
        <v>34</v>
      </c>
      <c r="R703">
        <v>0</v>
      </c>
      <c r="S703" t="s">
        <v>854</v>
      </c>
      <c r="T703" t="s">
        <v>855</v>
      </c>
      <c r="U703">
        <v>37.909999999999997</v>
      </c>
      <c r="V703" s="18">
        <v>45243</v>
      </c>
      <c r="W703" s="18">
        <v>45245</v>
      </c>
      <c r="X703">
        <v>2</v>
      </c>
      <c r="Y703" t="s">
        <v>37</v>
      </c>
    </row>
    <row r="704" spans="1:25" x14ac:dyDescent="0.3">
      <c r="A704" s="18">
        <v>44989</v>
      </c>
      <c r="B704" t="s">
        <v>44</v>
      </c>
      <c r="C704" t="s">
        <v>54</v>
      </c>
      <c r="D704">
        <v>11</v>
      </c>
      <c r="E704">
        <v>558.5</v>
      </c>
      <c r="F704">
        <v>363.02500000000003</v>
      </c>
      <c r="G704" t="s">
        <v>20</v>
      </c>
      <c r="H704" t="s">
        <v>31</v>
      </c>
      <c r="I704">
        <v>0.15</v>
      </c>
      <c r="J704" t="s">
        <v>51</v>
      </c>
      <c r="K704">
        <v>6143.5</v>
      </c>
      <c r="L704">
        <v>5221.9749999999995</v>
      </c>
      <c r="M704">
        <v>3993.2750000000005</v>
      </c>
      <c r="N704">
        <v>1228.6999999999989</v>
      </c>
      <c r="O704">
        <v>921.52500000000055</v>
      </c>
      <c r="P704" t="s">
        <v>63</v>
      </c>
      <c r="Q704" t="s">
        <v>40</v>
      </c>
      <c r="R704">
        <v>0</v>
      </c>
      <c r="S704" t="s">
        <v>867</v>
      </c>
      <c r="T704" t="s">
        <v>352</v>
      </c>
      <c r="U704">
        <v>48.15</v>
      </c>
      <c r="V704" s="18">
        <v>44989</v>
      </c>
      <c r="W704" s="18">
        <v>44994</v>
      </c>
      <c r="X704">
        <v>5</v>
      </c>
      <c r="Y704" t="s">
        <v>49</v>
      </c>
    </row>
    <row r="705" spans="1:25" x14ac:dyDescent="0.3">
      <c r="A705" s="18">
        <v>45420</v>
      </c>
      <c r="B705" t="s">
        <v>69</v>
      </c>
      <c r="C705" t="s">
        <v>54</v>
      </c>
      <c r="D705">
        <v>16</v>
      </c>
      <c r="E705">
        <v>170.77</v>
      </c>
      <c r="F705">
        <v>111.00050000000002</v>
      </c>
      <c r="G705" t="s">
        <v>50</v>
      </c>
      <c r="H705" t="s">
        <v>31</v>
      </c>
      <c r="I705">
        <v>0.1</v>
      </c>
      <c r="J705" t="s">
        <v>46</v>
      </c>
      <c r="K705">
        <v>2732.32</v>
      </c>
      <c r="L705">
        <v>2459.0880000000002</v>
      </c>
      <c r="M705">
        <v>1776.0080000000003</v>
      </c>
      <c r="N705">
        <v>683.07999999999993</v>
      </c>
      <c r="O705">
        <v>273.23199999999997</v>
      </c>
      <c r="P705" t="s">
        <v>23</v>
      </c>
      <c r="Q705" t="s">
        <v>34</v>
      </c>
      <c r="R705">
        <v>1</v>
      </c>
      <c r="S705" t="s">
        <v>880</v>
      </c>
      <c r="T705" t="s">
        <v>881</v>
      </c>
      <c r="U705">
        <v>45.93</v>
      </c>
      <c r="V705" s="18">
        <v>45420</v>
      </c>
      <c r="W705" s="18">
        <v>45426</v>
      </c>
      <c r="X705">
        <v>6</v>
      </c>
      <c r="Y705" t="s">
        <v>72</v>
      </c>
    </row>
    <row r="706" spans="1:25" x14ac:dyDescent="0.3">
      <c r="A706" s="18">
        <v>45356</v>
      </c>
      <c r="B706" t="s">
        <v>44</v>
      </c>
      <c r="C706" t="s">
        <v>54</v>
      </c>
      <c r="D706">
        <v>1</v>
      </c>
      <c r="E706">
        <v>8.1999999999999993</v>
      </c>
      <c r="F706">
        <v>5.33</v>
      </c>
      <c r="G706" t="s">
        <v>50</v>
      </c>
      <c r="H706" t="s">
        <v>21</v>
      </c>
      <c r="I706">
        <v>0.15</v>
      </c>
      <c r="J706" t="s">
        <v>46</v>
      </c>
      <c r="K706">
        <v>8.1999999999999993</v>
      </c>
      <c r="L706">
        <v>6.9699999999999989</v>
      </c>
      <c r="M706">
        <v>5.33</v>
      </c>
      <c r="N706">
        <v>1.6399999999999988</v>
      </c>
      <c r="O706">
        <v>1.2300000000000004</v>
      </c>
      <c r="P706" t="s">
        <v>60</v>
      </c>
      <c r="Q706" t="s">
        <v>2930</v>
      </c>
      <c r="R706">
        <v>0</v>
      </c>
      <c r="S706" t="s">
        <v>882</v>
      </c>
      <c r="T706" t="s">
        <v>883</v>
      </c>
      <c r="U706">
        <v>30.35</v>
      </c>
      <c r="V706" s="18">
        <v>45356</v>
      </c>
      <c r="W706" s="18">
        <v>45366</v>
      </c>
      <c r="X706">
        <v>10</v>
      </c>
      <c r="Y706" t="s">
        <v>49</v>
      </c>
    </row>
    <row r="707" spans="1:25" x14ac:dyDescent="0.3">
      <c r="A707" s="18">
        <v>45681</v>
      </c>
      <c r="B707" t="s">
        <v>44</v>
      </c>
      <c r="C707" t="s">
        <v>54</v>
      </c>
      <c r="D707">
        <v>6</v>
      </c>
      <c r="E707">
        <v>175.3</v>
      </c>
      <c r="F707">
        <v>113.94500000000001</v>
      </c>
      <c r="G707" t="s">
        <v>30</v>
      </c>
      <c r="H707" t="s">
        <v>21</v>
      </c>
      <c r="I707">
        <v>0.15</v>
      </c>
      <c r="J707" t="s">
        <v>32</v>
      </c>
      <c r="K707">
        <v>1051.8000000000002</v>
      </c>
      <c r="L707">
        <v>894.03000000000009</v>
      </c>
      <c r="M707">
        <v>683.67000000000007</v>
      </c>
      <c r="N707">
        <v>210.36</v>
      </c>
      <c r="O707">
        <v>157.7700000000001</v>
      </c>
      <c r="P707" t="s">
        <v>63</v>
      </c>
      <c r="Q707" t="s">
        <v>34</v>
      </c>
      <c r="R707">
        <v>1</v>
      </c>
      <c r="S707" t="s">
        <v>908</v>
      </c>
      <c r="T707" t="s">
        <v>909</v>
      </c>
      <c r="U707">
        <v>17.920000000000002</v>
      </c>
      <c r="V707" s="18">
        <v>45681</v>
      </c>
      <c r="W707" s="18">
        <v>45686</v>
      </c>
      <c r="X707">
        <v>5</v>
      </c>
      <c r="Y707" t="s">
        <v>49</v>
      </c>
    </row>
    <row r="708" spans="1:25" x14ac:dyDescent="0.3">
      <c r="A708" s="18">
        <v>45816</v>
      </c>
      <c r="B708" t="s">
        <v>69</v>
      </c>
      <c r="C708" t="s">
        <v>54</v>
      </c>
      <c r="D708">
        <v>3</v>
      </c>
      <c r="E708">
        <v>599.72</v>
      </c>
      <c r="F708">
        <v>389.81800000000004</v>
      </c>
      <c r="G708" t="s">
        <v>55</v>
      </c>
      <c r="H708" t="s">
        <v>31</v>
      </c>
      <c r="I708">
        <v>0.15</v>
      </c>
      <c r="J708" t="s">
        <v>32</v>
      </c>
      <c r="K708">
        <v>1799.16</v>
      </c>
      <c r="L708">
        <v>1529.2860000000001</v>
      </c>
      <c r="M708">
        <v>1169.4540000000002</v>
      </c>
      <c r="N708">
        <v>359.83199999999988</v>
      </c>
      <c r="O708">
        <v>269.87400000000002</v>
      </c>
      <c r="P708" t="s">
        <v>23</v>
      </c>
      <c r="Q708" t="s">
        <v>40</v>
      </c>
      <c r="R708">
        <v>1</v>
      </c>
      <c r="S708" t="s">
        <v>945</v>
      </c>
      <c r="T708" t="s">
        <v>946</v>
      </c>
      <c r="U708">
        <v>14.93</v>
      </c>
      <c r="V708" s="18">
        <v>45816</v>
      </c>
      <c r="W708" s="18">
        <v>45822</v>
      </c>
      <c r="X708">
        <v>6</v>
      </c>
      <c r="Y708" t="s">
        <v>72</v>
      </c>
    </row>
    <row r="709" spans="1:25" x14ac:dyDescent="0.3">
      <c r="A709" s="18">
        <v>45348</v>
      </c>
      <c r="B709" t="s">
        <v>69</v>
      </c>
      <c r="C709" t="s">
        <v>54</v>
      </c>
      <c r="D709">
        <v>11</v>
      </c>
      <c r="E709">
        <v>389.84</v>
      </c>
      <c r="F709">
        <v>253.39599999999999</v>
      </c>
      <c r="G709" t="s">
        <v>55</v>
      </c>
      <c r="H709" t="s">
        <v>21</v>
      </c>
      <c r="I709">
        <v>0</v>
      </c>
      <c r="J709" t="s">
        <v>32</v>
      </c>
      <c r="K709">
        <v>4288.24</v>
      </c>
      <c r="L709">
        <v>4288.24</v>
      </c>
      <c r="M709">
        <v>2787.3559999999998</v>
      </c>
      <c r="N709">
        <v>1500.884</v>
      </c>
      <c r="O709">
        <v>0</v>
      </c>
      <c r="P709" t="s">
        <v>33</v>
      </c>
      <c r="Q709" t="s">
        <v>34</v>
      </c>
      <c r="R709">
        <v>1</v>
      </c>
      <c r="S709" t="s">
        <v>947</v>
      </c>
      <c r="T709" t="s">
        <v>948</v>
      </c>
      <c r="U709">
        <v>10.24</v>
      </c>
      <c r="V709" s="18">
        <v>45348</v>
      </c>
      <c r="W709" s="18">
        <v>45351</v>
      </c>
      <c r="X709">
        <v>3</v>
      </c>
      <c r="Y709" t="s">
        <v>72</v>
      </c>
    </row>
    <row r="710" spans="1:25" x14ac:dyDescent="0.3">
      <c r="A710" s="18">
        <v>45517</v>
      </c>
      <c r="B710" t="s">
        <v>38</v>
      </c>
      <c r="C710" t="s">
        <v>54</v>
      </c>
      <c r="D710">
        <v>16</v>
      </c>
      <c r="E710">
        <v>64.03</v>
      </c>
      <c r="F710">
        <v>41.619500000000002</v>
      </c>
      <c r="G710" t="s">
        <v>30</v>
      </c>
      <c r="H710" t="s">
        <v>21</v>
      </c>
      <c r="I710">
        <v>0</v>
      </c>
      <c r="J710" t="s">
        <v>51</v>
      </c>
      <c r="K710">
        <v>1024.48</v>
      </c>
      <c r="L710">
        <v>1024.48</v>
      </c>
      <c r="M710">
        <v>665.91200000000003</v>
      </c>
      <c r="N710">
        <v>358.56799999999998</v>
      </c>
      <c r="O710">
        <v>0</v>
      </c>
      <c r="P710" t="s">
        <v>33</v>
      </c>
      <c r="Q710" t="s">
        <v>40</v>
      </c>
      <c r="R710">
        <v>1</v>
      </c>
      <c r="S710" t="s">
        <v>954</v>
      </c>
      <c r="T710" t="s">
        <v>955</v>
      </c>
      <c r="U710">
        <v>16.71</v>
      </c>
      <c r="V710" s="18">
        <v>45517</v>
      </c>
      <c r="W710" s="18">
        <v>45527</v>
      </c>
      <c r="X710">
        <v>10</v>
      </c>
      <c r="Y710" t="s">
        <v>43</v>
      </c>
    </row>
    <row r="711" spans="1:25" x14ac:dyDescent="0.3">
      <c r="A711" s="18">
        <v>45416</v>
      </c>
      <c r="B711" t="s">
        <v>69</v>
      </c>
      <c r="C711" t="s">
        <v>54</v>
      </c>
      <c r="D711">
        <v>13</v>
      </c>
      <c r="E711">
        <v>198.44</v>
      </c>
      <c r="F711">
        <v>128.98599999999999</v>
      </c>
      <c r="G711" t="s">
        <v>55</v>
      </c>
      <c r="H711" t="s">
        <v>21</v>
      </c>
      <c r="I711">
        <v>0</v>
      </c>
      <c r="J711" t="s">
        <v>51</v>
      </c>
      <c r="K711">
        <v>2579.7199999999998</v>
      </c>
      <c r="L711">
        <v>2579.7199999999998</v>
      </c>
      <c r="M711">
        <v>1676.8179999999998</v>
      </c>
      <c r="N711">
        <v>902.90200000000004</v>
      </c>
      <c r="O711">
        <v>0</v>
      </c>
      <c r="P711" t="s">
        <v>63</v>
      </c>
      <c r="Q711" t="s">
        <v>34</v>
      </c>
      <c r="R711">
        <v>1</v>
      </c>
      <c r="S711" t="s">
        <v>970</v>
      </c>
      <c r="T711" t="s">
        <v>971</v>
      </c>
      <c r="U711">
        <v>31.51</v>
      </c>
      <c r="V711" s="18">
        <v>45416</v>
      </c>
      <c r="W711" s="18">
        <v>45421</v>
      </c>
      <c r="X711">
        <v>5</v>
      </c>
      <c r="Y711" t="s">
        <v>72</v>
      </c>
    </row>
    <row r="712" spans="1:25" x14ac:dyDescent="0.3">
      <c r="A712" s="18">
        <v>45168</v>
      </c>
      <c r="B712" t="s">
        <v>44</v>
      </c>
      <c r="C712" t="s">
        <v>54</v>
      </c>
      <c r="D712">
        <v>11</v>
      </c>
      <c r="E712">
        <v>414.58</v>
      </c>
      <c r="F712">
        <v>269.47699999999998</v>
      </c>
      <c r="G712" t="s">
        <v>55</v>
      </c>
      <c r="H712" t="s">
        <v>21</v>
      </c>
      <c r="I712">
        <v>0.05</v>
      </c>
      <c r="J712" t="s">
        <v>56</v>
      </c>
      <c r="K712">
        <v>4560.38</v>
      </c>
      <c r="L712">
        <v>4332.3609999999999</v>
      </c>
      <c r="M712">
        <v>2964.2469999999998</v>
      </c>
      <c r="N712">
        <v>1368.114</v>
      </c>
      <c r="O712">
        <v>228.01900000000023</v>
      </c>
      <c r="P712" t="s">
        <v>63</v>
      </c>
      <c r="Q712" t="s">
        <v>40</v>
      </c>
      <c r="R712">
        <v>0</v>
      </c>
      <c r="S712" t="s">
        <v>997</v>
      </c>
      <c r="T712" t="s">
        <v>358</v>
      </c>
      <c r="U712">
        <v>25.33</v>
      </c>
      <c r="V712" s="18">
        <v>45168</v>
      </c>
      <c r="W712" s="18">
        <v>45174</v>
      </c>
      <c r="X712">
        <v>6</v>
      </c>
      <c r="Y712" t="s">
        <v>49</v>
      </c>
    </row>
    <row r="713" spans="1:25" x14ac:dyDescent="0.3">
      <c r="A713" s="18">
        <v>45151</v>
      </c>
      <c r="B713" t="s">
        <v>38</v>
      </c>
      <c r="C713" t="s">
        <v>54</v>
      </c>
      <c r="D713">
        <v>7</v>
      </c>
      <c r="E713">
        <v>125.02</v>
      </c>
      <c r="F713">
        <v>81.263000000000005</v>
      </c>
      <c r="G713" t="s">
        <v>55</v>
      </c>
      <c r="H713" t="s">
        <v>21</v>
      </c>
      <c r="I713">
        <v>0</v>
      </c>
      <c r="J713" t="s">
        <v>51</v>
      </c>
      <c r="K713">
        <v>875.14</v>
      </c>
      <c r="L713">
        <v>875.14</v>
      </c>
      <c r="M713">
        <v>568.84100000000001</v>
      </c>
      <c r="N713">
        <v>306.29899999999998</v>
      </c>
      <c r="O713">
        <v>0</v>
      </c>
      <c r="P713" t="s">
        <v>57</v>
      </c>
      <c r="Q713" t="s">
        <v>24</v>
      </c>
      <c r="R713">
        <v>0</v>
      </c>
      <c r="S713" t="s">
        <v>1002</v>
      </c>
      <c r="T713" t="s">
        <v>1003</v>
      </c>
      <c r="U713">
        <v>12.45</v>
      </c>
      <c r="V713" s="18">
        <v>45151</v>
      </c>
      <c r="W713" s="18">
        <v>45158</v>
      </c>
      <c r="X713">
        <v>7</v>
      </c>
      <c r="Y713" t="s">
        <v>43</v>
      </c>
    </row>
    <row r="714" spans="1:25" x14ac:dyDescent="0.3">
      <c r="A714" s="18">
        <v>45122</v>
      </c>
      <c r="B714" t="s">
        <v>69</v>
      </c>
      <c r="C714" t="s">
        <v>54</v>
      </c>
      <c r="D714">
        <v>8</v>
      </c>
      <c r="E714">
        <v>432.12</v>
      </c>
      <c r="F714">
        <v>280.87799999999999</v>
      </c>
      <c r="G714" t="s">
        <v>20</v>
      </c>
      <c r="H714" t="s">
        <v>31</v>
      </c>
      <c r="I714">
        <v>0</v>
      </c>
      <c r="J714" t="s">
        <v>56</v>
      </c>
      <c r="K714">
        <v>3456.96</v>
      </c>
      <c r="L714">
        <v>3456.96</v>
      </c>
      <c r="M714">
        <v>2247.0239999999999</v>
      </c>
      <c r="N714">
        <v>1209.9360000000001</v>
      </c>
      <c r="O714">
        <v>0</v>
      </c>
      <c r="P714" t="s">
        <v>57</v>
      </c>
      <c r="Q714" t="s">
        <v>40</v>
      </c>
      <c r="R714">
        <v>0</v>
      </c>
      <c r="S714" t="s">
        <v>1006</v>
      </c>
      <c r="T714" t="s">
        <v>1007</v>
      </c>
      <c r="U714">
        <v>42.1</v>
      </c>
      <c r="V714" s="18">
        <v>45122</v>
      </c>
      <c r="W714" s="18">
        <v>45132</v>
      </c>
      <c r="X714">
        <v>10</v>
      </c>
      <c r="Y714" t="s">
        <v>72</v>
      </c>
    </row>
    <row r="715" spans="1:25" x14ac:dyDescent="0.3">
      <c r="A715" s="18">
        <v>45126</v>
      </c>
      <c r="B715" t="s">
        <v>69</v>
      </c>
      <c r="C715" t="s">
        <v>54</v>
      </c>
      <c r="D715">
        <v>20</v>
      </c>
      <c r="E715">
        <v>526.54999999999995</v>
      </c>
      <c r="F715">
        <v>342.25749999999999</v>
      </c>
      <c r="G715" t="s">
        <v>30</v>
      </c>
      <c r="H715" t="s">
        <v>21</v>
      </c>
      <c r="I715">
        <v>0</v>
      </c>
      <c r="J715" t="s">
        <v>32</v>
      </c>
      <c r="K715">
        <v>10531</v>
      </c>
      <c r="L715">
        <v>10531</v>
      </c>
      <c r="M715">
        <v>6845.15</v>
      </c>
      <c r="N715">
        <v>3685.8500000000004</v>
      </c>
      <c r="O715">
        <v>0</v>
      </c>
      <c r="P715" t="s">
        <v>60</v>
      </c>
      <c r="Q715" t="s">
        <v>24</v>
      </c>
      <c r="R715">
        <v>1</v>
      </c>
      <c r="S715" t="s">
        <v>1012</v>
      </c>
      <c r="T715" t="s">
        <v>1013</v>
      </c>
      <c r="U715">
        <v>25.64</v>
      </c>
      <c r="V715" s="18">
        <v>45126</v>
      </c>
      <c r="W715" s="18">
        <v>45133</v>
      </c>
      <c r="X715">
        <v>7</v>
      </c>
      <c r="Y715" t="s">
        <v>72</v>
      </c>
    </row>
    <row r="716" spans="1:25" x14ac:dyDescent="0.3">
      <c r="A716" s="18">
        <v>45387</v>
      </c>
      <c r="B716" t="s">
        <v>18</v>
      </c>
      <c r="C716" t="s">
        <v>54</v>
      </c>
      <c r="D716">
        <v>15</v>
      </c>
      <c r="E716">
        <v>405.95</v>
      </c>
      <c r="F716">
        <v>263.86750000000001</v>
      </c>
      <c r="G716" t="s">
        <v>55</v>
      </c>
      <c r="H716" t="s">
        <v>21</v>
      </c>
      <c r="I716">
        <v>0.15</v>
      </c>
      <c r="J716" t="s">
        <v>22</v>
      </c>
      <c r="K716">
        <v>6089.25</v>
      </c>
      <c r="L716">
        <v>5175.8625000000002</v>
      </c>
      <c r="M716">
        <v>3958.0125000000003</v>
      </c>
      <c r="N716">
        <v>1217.8499999999999</v>
      </c>
      <c r="O716">
        <v>913.38749999999982</v>
      </c>
      <c r="P716" t="s">
        <v>33</v>
      </c>
      <c r="Q716" t="s">
        <v>2930</v>
      </c>
      <c r="R716">
        <v>0</v>
      </c>
      <c r="S716" t="s">
        <v>1038</v>
      </c>
      <c r="T716" t="s">
        <v>1039</v>
      </c>
      <c r="U716">
        <v>32.04</v>
      </c>
      <c r="V716" s="18">
        <v>45387</v>
      </c>
      <c r="W716" s="18">
        <v>45392</v>
      </c>
      <c r="X716">
        <v>5</v>
      </c>
      <c r="Y716" t="s">
        <v>27</v>
      </c>
    </row>
    <row r="717" spans="1:25" x14ac:dyDescent="0.3">
      <c r="A717" s="18">
        <v>45822</v>
      </c>
      <c r="B717" t="s">
        <v>44</v>
      </c>
      <c r="C717" t="s">
        <v>54</v>
      </c>
      <c r="D717">
        <v>15</v>
      </c>
      <c r="E717">
        <v>154.04</v>
      </c>
      <c r="F717">
        <v>100.126</v>
      </c>
      <c r="G717" t="s">
        <v>55</v>
      </c>
      <c r="H717" t="s">
        <v>31</v>
      </c>
      <c r="I717">
        <v>0.1</v>
      </c>
      <c r="J717" t="s">
        <v>32</v>
      </c>
      <c r="K717">
        <v>2310.6</v>
      </c>
      <c r="L717">
        <v>2079.54</v>
      </c>
      <c r="M717">
        <v>1501.89</v>
      </c>
      <c r="N717">
        <v>577.64999999999986</v>
      </c>
      <c r="O717">
        <v>231.05999999999995</v>
      </c>
      <c r="P717" t="s">
        <v>63</v>
      </c>
      <c r="Q717" t="s">
        <v>24</v>
      </c>
      <c r="R717">
        <v>1</v>
      </c>
      <c r="S717" t="s">
        <v>1053</v>
      </c>
      <c r="T717" t="s">
        <v>1054</v>
      </c>
      <c r="U717">
        <v>24.53</v>
      </c>
      <c r="V717" s="18">
        <v>45822</v>
      </c>
      <c r="W717" s="18">
        <v>45831</v>
      </c>
      <c r="X717">
        <v>9</v>
      </c>
      <c r="Y717" t="s">
        <v>49</v>
      </c>
    </row>
    <row r="718" spans="1:25" x14ac:dyDescent="0.3">
      <c r="A718" s="18">
        <v>45611</v>
      </c>
      <c r="B718" t="s">
        <v>18</v>
      </c>
      <c r="C718" t="s">
        <v>54</v>
      </c>
      <c r="D718">
        <v>10</v>
      </c>
      <c r="E718">
        <v>98.24</v>
      </c>
      <c r="F718">
        <v>63.856000000000002</v>
      </c>
      <c r="G718" t="s">
        <v>50</v>
      </c>
      <c r="H718" t="s">
        <v>21</v>
      </c>
      <c r="I718">
        <v>0</v>
      </c>
      <c r="J718" t="s">
        <v>46</v>
      </c>
      <c r="K718">
        <v>982.4</v>
      </c>
      <c r="L718">
        <v>982.4</v>
      </c>
      <c r="M718">
        <v>638.56000000000006</v>
      </c>
      <c r="N718">
        <v>343.83999999999992</v>
      </c>
      <c r="O718">
        <v>0</v>
      </c>
      <c r="P718" t="s">
        <v>57</v>
      </c>
      <c r="Q718" t="s">
        <v>24</v>
      </c>
      <c r="R718">
        <v>1</v>
      </c>
      <c r="S718" t="s">
        <v>1067</v>
      </c>
      <c r="T718" t="s">
        <v>630</v>
      </c>
      <c r="U718">
        <v>21.01</v>
      </c>
      <c r="V718" s="18">
        <v>45611</v>
      </c>
      <c r="W718" s="18">
        <v>45613</v>
      </c>
      <c r="X718">
        <v>2</v>
      </c>
      <c r="Y718" t="s">
        <v>27</v>
      </c>
    </row>
    <row r="719" spans="1:25" x14ac:dyDescent="0.3">
      <c r="A719" s="18">
        <v>45788</v>
      </c>
      <c r="B719" t="s">
        <v>44</v>
      </c>
      <c r="C719" t="s">
        <v>54</v>
      </c>
      <c r="D719">
        <v>5</v>
      </c>
      <c r="E719">
        <v>136.13</v>
      </c>
      <c r="F719">
        <v>88.484499999999997</v>
      </c>
      <c r="G719" t="s">
        <v>50</v>
      </c>
      <c r="H719" t="s">
        <v>31</v>
      </c>
      <c r="I719">
        <v>0.15</v>
      </c>
      <c r="J719" t="s">
        <v>51</v>
      </c>
      <c r="K719">
        <v>680.65</v>
      </c>
      <c r="L719">
        <v>578.55250000000001</v>
      </c>
      <c r="M719">
        <v>442.42250000000001</v>
      </c>
      <c r="N719">
        <v>136.13</v>
      </c>
      <c r="O719">
        <v>102.09749999999997</v>
      </c>
      <c r="P719" t="s">
        <v>23</v>
      </c>
      <c r="Q719" t="s">
        <v>2930</v>
      </c>
      <c r="R719">
        <v>0</v>
      </c>
      <c r="S719" t="s">
        <v>1070</v>
      </c>
      <c r="T719" t="s">
        <v>1071</v>
      </c>
      <c r="U719">
        <v>10.02</v>
      </c>
      <c r="V719" s="18">
        <v>45788</v>
      </c>
      <c r="W719" s="18">
        <v>45797</v>
      </c>
      <c r="X719">
        <v>9</v>
      </c>
      <c r="Y719" t="s">
        <v>49</v>
      </c>
    </row>
    <row r="720" spans="1:25" x14ac:dyDescent="0.3">
      <c r="A720" s="18">
        <v>45589</v>
      </c>
      <c r="B720" t="s">
        <v>69</v>
      </c>
      <c r="C720" t="s">
        <v>54</v>
      </c>
      <c r="D720">
        <v>19</v>
      </c>
      <c r="E720">
        <v>301.17</v>
      </c>
      <c r="F720">
        <v>195.76050000000001</v>
      </c>
      <c r="G720" t="s">
        <v>55</v>
      </c>
      <c r="H720" t="s">
        <v>31</v>
      </c>
      <c r="I720">
        <v>0.05</v>
      </c>
      <c r="J720" t="s">
        <v>32</v>
      </c>
      <c r="K720">
        <v>5722.2300000000005</v>
      </c>
      <c r="L720">
        <v>5436.1185000000005</v>
      </c>
      <c r="M720">
        <v>3719.4495000000002</v>
      </c>
      <c r="N720">
        <v>1716.6690000000003</v>
      </c>
      <c r="O720">
        <v>286.11149999999998</v>
      </c>
      <c r="P720" t="s">
        <v>60</v>
      </c>
      <c r="Q720" t="s">
        <v>40</v>
      </c>
      <c r="R720">
        <v>0</v>
      </c>
      <c r="S720" t="s">
        <v>1091</v>
      </c>
      <c r="T720" t="s">
        <v>1092</v>
      </c>
      <c r="U720">
        <v>5.71</v>
      </c>
      <c r="V720" s="18">
        <v>45589</v>
      </c>
      <c r="W720" s="18">
        <v>45599</v>
      </c>
      <c r="X720">
        <v>10</v>
      </c>
      <c r="Y720" t="s">
        <v>72</v>
      </c>
    </row>
    <row r="721" spans="1:25" x14ac:dyDescent="0.3">
      <c r="A721" s="18">
        <v>44946</v>
      </c>
      <c r="B721" t="s">
        <v>18</v>
      </c>
      <c r="C721" t="s">
        <v>54</v>
      </c>
      <c r="D721">
        <v>8</v>
      </c>
      <c r="E721">
        <v>325.52</v>
      </c>
      <c r="F721">
        <v>211.58799999999999</v>
      </c>
      <c r="G721" t="s">
        <v>50</v>
      </c>
      <c r="H721" t="s">
        <v>31</v>
      </c>
      <c r="I721">
        <v>0.1</v>
      </c>
      <c r="J721" t="s">
        <v>46</v>
      </c>
      <c r="K721">
        <v>2604.16</v>
      </c>
      <c r="L721">
        <v>2343.7440000000001</v>
      </c>
      <c r="M721">
        <v>1692.704</v>
      </c>
      <c r="N721">
        <v>651.04000000000019</v>
      </c>
      <c r="O721">
        <v>260.41599999999971</v>
      </c>
      <c r="P721" t="s">
        <v>60</v>
      </c>
      <c r="Q721" t="s">
        <v>40</v>
      </c>
      <c r="R721">
        <v>0</v>
      </c>
      <c r="S721" t="s">
        <v>1108</v>
      </c>
      <c r="T721" t="s">
        <v>1109</v>
      </c>
      <c r="U721">
        <v>45.59</v>
      </c>
      <c r="V721" s="18">
        <v>44946</v>
      </c>
      <c r="W721" s="18">
        <v>44951</v>
      </c>
      <c r="X721">
        <v>5</v>
      </c>
      <c r="Y721" t="s">
        <v>27</v>
      </c>
    </row>
    <row r="722" spans="1:25" x14ac:dyDescent="0.3">
      <c r="A722" s="18">
        <v>45303</v>
      </c>
      <c r="B722" t="s">
        <v>38</v>
      </c>
      <c r="C722" t="s">
        <v>54</v>
      </c>
      <c r="D722">
        <v>14</v>
      </c>
      <c r="E722">
        <v>157.13999999999999</v>
      </c>
      <c r="F722">
        <v>102.14099999999999</v>
      </c>
      <c r="G722" t="s">
        <v>30</v>
      </c>
      <c r="H722" t="s">
        <v>21</v>
      </c>
      <c r="I722">
        <v>0.15</v>
      </c>
      <c r="J722" t="s">
        <v>56</v>
      </c>
      <c r="K722">
        <v>2199.96</v>
      </c>
      <c r="L722">
        <v>1869.9659999999999</v>
      </c>
      <c r="M722">
        <v>1429.9739999999999</v>
      </c>
      <c r="N722">
        <v>439.99199999999996</v>
      </c>
      <c r="O722">
        <v>329.99400000000014</v>
      </c>
      <c r="P722" t="s">
        <v>33</v>
      </c>
      <c r="Q722" t="s">
        <v>34</v>
      </c>
      <c r="R722">
        <v>0</v>
      </c>
      <c r="S722" t="s">
        <v>1110</v>
      </c>
      <c r="T722" t="s">
        <v>1111</v>
      </c>
      <c r="U722">
        <v>36.04</v>
      </c>
      <c r="V722" s="18">
        <v>45303</v>
      </c>
      <c r="W722" s="18">
        <v>45313</v>
      </c>
      <c r="X722">
        <v>10</v>
      </c>
      <c r="Y722" t="s">
        <v>43</v>
      </c>
    </row>
    <row r="723" spans="1:25" x14ac:dyDescent="0.3">
      <c r="A723" s="18">
        <v>45339</v>
      </c>
      <c r="B723" t="s">
        <v>44</v>
      </c>
      <c r="C723" t="s">
        <v>54</v>
      </c>
      <c r="D723">
        <v>14</v>
      </c>
      <c r="E723">
        <v>485.21</v>
      </c>
      <c r="F723">
        <v>315.38650000000001</v>
      </c>
      <c r="G723" t="s">
        <v>30</v>
      </c>
      <c r="H723" t="s">
        <v>31</v>
      </c>
      <c r="I723">
        <v>0</v>
      </c>
      <c r="J723" t="s">
        <v>46</v>
      </c>
      <c r="K723">
        <v>6792.94</v>
      </c>
      <c r="L723">
        <v>6792.94</v>
      </c>
      <c r="M723">
        <v>4415.4110000000001</v>
      </c>
      <c r="N723">
        <v>2377.5289999999995</v>
      </c>
      <c r="O723">
        <v>0</v>
      </c>
      <c r="P723" t="s">
        <v>23</v>
      </c>
      <c r="Q723" t="s">
        <v>24</v>
      </c>
      <c r="R723">
        <v>0</v>
      </c>
      <c r="S723" t="s">
        <v>1118</v>
      </c>
      <c r="T723" t="s">
        <v>1119</v>
      </c>
      <c r="U723">
        <v>41.72</v>
      </c>
      <c r="V723" s="18">
        <v>45339</v>
      </c>
      <c r="W723" s="18">
        <v>45345</v>
      </c>
      <c r="X723">
        <v>6</v>
      </c>
      <c r="Y723" t="s">
        <v>49</v>
      </c>
    </row>
    <row r="724" spans="1:25" x14ac:dyDescent="0.3">
      <c r="A724" s="18">
        <v>45316</v>
      </c>
      <c r="B724" t="s">
        <v>28</v>
      </c>
      <c r="C724" t="s">
        <v>54</v>
      </c>
      <c r="D724">
        <v>9</v>
      </c>
      <c r="E724">
        <v>372.44</v>
      </c>
      <c r="F724">
        <v>242.08600000000001</v>
      </c>
      <c r="G724" t="s">
        <v>30</v>
      </c>
      <c r="H724" t="s">
        <v>21</v>
      </c>
      <c r="I724">
        <v>0.05</v>
      </c>
      <c r="J724" t="s">
        <v>56</v>
      </c>
      <c r="K724">
        <v>3351.96</v>
      </c>
      <c r="L724">
        <v>3184.3620000000001</v>
      </c>
      <c r="M724">
        <v>2178.7740000000003</v>
      </c>
      <c r="N724">
        <v>1005.5879999999997</v>
      </c>
      <c r="O724">
        <v>167.59799999999996</v>
      </c>
      <c r="P724" t="s">
        <v>33</v>
      </c>
      <c r="Q724" t="s">
        <v>24</v>
      </c>
      <c r="R724">
        <v>0</v>
      </c>
      <c r="S724" t="s">
        <v>1120</v>
      </c>
      <c r="T724" t="s">
        <v>1121</v>
      </c>
      <c r="U724">
        <v>41.87</v>
      </c>
      <c r="V724" s="18">
        <v>45316</v>
      </c>
      <c r="W724" s="18">
        <v>45324</v>
      </c>
      <c r="X724">
        <v>8</v>
      </c>
      <c r="Y724" t="s">
        <v>37</v>
      </c>
    </row>
    <row r="725" spans="1:25" x14ac:dyDescent="0.3">
      <c r="A725" s="18">
        <v>45486</v>
      </c>
      <c r="B725" t="s">
        <v>38</v>
      </c>
      <c r="C725" t="s">
        <v>54</v>
      </c>
      <c r="D725">
        <v>15</v>
      </c>
      <c r="E725">
        <v>368.79</v>
      </c>
      <c r="F725">
        <v>239.71350000000001</v>
      </c>
      <c r="G725" t="s">
        <v>50</v>
      </c>
      <c r="H725" t="s">
        <v>21</v>
      </c>
      <c r="I725">
        <v>0.1</v>
      </c>
      <c r="J725" t="s">
        <v>66</v>
      </c>
      <c r="K725">
        <v>5531.85</v>
      </c>
      <c r="L725">
        <v>4978.6650000000009</v>
      </c>
      <c r="M725">
        <v>3595.7025000000003</v>
      </c>
      <c r="N725">
        <v>1382.9625000000005</v>
      </c>
      <c r="O725">
        <v>553.18499999999949</v>
      </c>
      <c r="P725" t="s">
        <v>33</v>
      </c>
      <c r="Q725" t="s">
        <v>40</v>
      </c>
      <c r="R725">
        <v>0</v>
      </c>
      <c r="S725" t="s">
        <v>1138</v>
      </c>
      <c r="T725" t="s">
        <v>1139</v>
      </c>
      <c r="U725">
        <v>16.899999999999999</v>
      </c>
      <c r="V725" s="18">
        <v>45486</v>
      </c>
      <c r="W725" s="18">
        <v>45488</v>
      </c>
      <c r="X725">
        <v>2</v>
      </c>
      <c r="Y725" t="s">
        <v>43</v>
      </c>
    </row>
    <row r="726" spans="1:25" x14ac:dyDescent="0.3">
      <c r="A726" s="18">
        <v>45374</v>
      </c>
      <c r="B726" t="s">
        <v>69</v>
      </c>
      <c r="C726" t="s">
        <v>54</v>
      </c>
      <c r="D726">
        <v>4</v>
      </c>
      <c r="E726">
        <v>56.06</v>
      </c>
      <c r="F726">
        <v>36.439</v>
      </c>
      <c r="G726" t="s">
        <v>55</v>
      </c>
      <c r="H726" t="s">
        <v>31</v>
      </c>
      <c r="I726">
        <v>0.15</v>
      </c>
      <c r="J726" t="s">
        <v>51</v>
      </c>
      <c r="K726">
        <v>224.24</v>
      </c>
      <c r="L726">
        <v>190.60400000000001</v>
      </c>
      <c r="M726">
        <v>145.756</v>
      </c>
      <c r="N726">
        <v>44.848000000000013</v>
      </c>
      <c r="O726">
        <v>33.635999999999996</v>
      </c>
      <c r="P726" t="s">
        <v>63</v>
      </c>
      <c r="Q726" t="s">
        <v>34</v>
      </c>
      <c r="R726">
        <v>0</v>
      </c>
      <c r="S726" t="s">
        <v>1140</v>
      </c>
      <c r="T726" t="s">
        <v>1141</v>
      </c>
      <c r="U726">
        <v>10.77</v>
      </c>
      <c r="V726" s="18">
        <v>45374</v>
      </c>
      <c r="W726" s="18">
        <v>45383</v>
      </c>
      <c r="X726">
        <v>9</v>
      </c>
      <c r="Y726" t="s">
        <v>72</v>
      </c>
    </row>
    <row r="727" spans="1:25" x14ac:dyDescent="0.3">
      <c r="A727" s="18">
        <v>45255</v>
      </c>
      <c r="B727" t="s">
        <v>69</v>
      </c>
      <c r="C727" t="s">
        <v>54</v>
      </c>
      <c r="D727">
        <v>5</v>
      </c>
      <c r="E727">
        <v>99.23</v>
      </c>
      <c r="F727">
        <v>64.499500000000012</v>
      </c>
      <c r="G727" t="s">
        <v>20</v>
      </c>
      <c r="H727" t="s">
        <v>31</v>
      </c>
      <c r="I727">
        <v>0</v>
      </c>
      <c r="J727" t="s">
        <v>22</v>
      </c>
      <c r="K727">
        <v>496.15000000000003</v>
      </c>
      <c r="L727">
        <v>496.15000000000003</v>
      </c>
      <c r="M727">
        <v>322.49750000000006</v>
      </c>
      <c r="N727">
        <v>173.65249999999997</v>
      </c>
      <c r="O727">
        <v>0</v>
      </c>
      <c r="P727" t="s">
        <v>60</v>
      </c>
      <c r="Q727" t="s">
        <v>2930</v>
      </c>
      <c r="R727">
        <v>0</v>
      </c>
      <c r="S727" t="s">
        <v>1151</v>
      </c>
      <c r="T727" t="s">
        <v>1152</v>
      </c>
      <c r="U727">
        <v>37.659999999999997</v>
      </c>
      <c r="V727" s="18">
        <v>45255</v>
      </c>
      <c r="W727" s="18">
        <v>45262</v>
      </c>
      <c r="X727">
        <v>7</v>
      </c>
      <c r="Y727" t="s">
        <v>72</v>
      </c>
    </row>
    <row r="728" spans="1:25" x14ac:dyDescent="0.3">
      <c r="A728" s="18">
        <v>45613</v>
      </c>
      <c r="B728" t="s">
        <v>28</v>
      </c>
      <c r="C728" t="s">
        <v>54</v>
      </c>
      <c r="D728">
        <v>9</v>
      </c>
      <c r="E728">
        <v>503.18</v>
      </c>
      <c r="F728">
        <v>327.06700000000001</v>
      </c>
      <c r="G728" t="s">
        <v>20</v>
      </c>
      <c r="H728" t="s">
        <v>21</v>
      </c>
      <c r="I728">
        <v>0</v>
      </c>
      <c r="J728" t="s">
        <v>56</v>
      </c>
      <c r="K728">
        <v>4528.62</v>
      </c>
      <c r="L728">
        <v>4528.62</v>
      </c>
      <c r="M728">
        <v>2943.6030000000001</v>
      </c>
      <c r="N728">
        <v>1585.0169999999998</v>
      </c>
      <c r="O728">
        <v>0</v>
      </c>
      <c r="P728" t="s">
        <v>33</v>
      </c>
      <c r="Q728" t="s">
        <v>34</v>
      </c>
      <c r="R728">
        <v>1</v>
      </c>
      <c r="S728" t="s">
        <v>1153</v>
      </c>
      <c r="T728" t="s">
        <v>1154</v>
      </c>
      <c r="U728">
        <v>46.02</v>
      </c>
      <c r="V728" s="18">
        <v>45613</v>
      </c>
      <c r="W728" s="18">
        <v>45620</v>
      </c>
      <c r="X728">
        <v>7</v>
      </c>
      <c r="Y728" t="s">
        <v>37</v>
      </c>
    </row>
    <row r="729" spans="1:25" x14ac:dyDescent="0.3">
      <c r="A729" s="18">
        <v>45315</v>
      </c>
      <c r="B729" t="s">
        <v>44</v>
      </c>
      <c r="C729" t="s">
        <v>54</v>
      </c>
      <c r="D729">
        <v>17</v>
      </c>
      <c r="E729">
        <v>155.31</v>
      </c>
      <c r="F729">
        <v>100.95150000000001</v>
      </c>
      <c r="G729" t="s">
        <v>50</v>
      </c>
      <c r="H729" t="s">
        <v>31</v>
      </c>
      <c r="I729">
        <v>0.15</v>
      </c>
      <c r="J729" t="s">
        <v>66</v>
      </c>
      <c r="K729">
        <v>2640.27</v>
      </c>
      <c r="L729">
        <v>2244.2294999999999</v>
      </c>
      <c r="M729">
        <v>1716.1755000000003</v>
      </c>
      <c r="N729">
        <v>528.05399999999963</v>
      </c>
      <c r="O729">
        <v>396.04050000000007</v>
      </c>
      <c r="P729" t="s">
        <v>57</v>
      </c>
      <c r="Q729" t="s">
        <v>40</v>
      </c>
      <c r="R729">
        <v>0</v>
      </c>
      <c r="S729" t="s">
        <v>1155</v>
      </c>
      <c r="T729" t="s">
        <v>1156</v>
      </c>
      <c r="U729">
        <v>27.1</v>
      </c>
      <c r="V729" s="18">
        <v>45315</v>
      </c>
      <c r="W729" s="18">
        <v>45320</v>
      </c>
      <c r="X729">
        <v>5</v>
      </c>
      <c r="Y729" t="s">
        <v>49</v>
      </c>
    </row>
    <row r="730" spans="1:25" x14ac:dyDescent="0.3">
      <c r="A730" s="18">
        <v>45636</v>
      </c>
      <c r="B730" t="s">
        <v>38</v>
      </c>
      <c r="C730" t="s">
        <v>54</v>
      </c>
      <c r="D730">
        <v>8</v>
      </c>
      <c r="E730">
        <v>70.790000000000006</v>
      </c>
      <c r="F730">
        <v>46.013500000000008</v>
      </c>
      <c r="G730" t="s">
        <v>20</v>
      </c>
      <c r="H730" t="s">
        <v>21</v>
      </c>
      <c r="I730">
        <v>0</v>
      </c>
      <c r="J730" t="s">
        <v>56</v>
      </c>
      <c r="K730">
        <v>566.32000000000005</v>
      </c>
      <c r="L730">
        <v>566.32000000000005</v>
      </c>
      <c r="M730">
        <v>368.10800000000006</v>
      </c>
      <c r="N730">
        <v>198.21199999999999</v>
      </c>
      <c r="O730">
        <v>0</v>
      </c>
      <c r="P730" t="s">
        <v>23</v>
      </c>
      <c r="Q730" t="s">
        <v>2930</v>
      </c>
      <c r="R730">
        <v>0</v>
      </c>
      <c r="S730" t="s">
        <v>1198</v>
      </c>
      <c r="T730" t="s">
        <v>1199</v>
      </c>
      <c r="U730">
        <v>46.35</v>
      </c>
      <c r="V730" s="18">
        <v>45636</v>
      </c>
      <c r="W730" s="18">
        <v>45640</v>
      </c>
      <c r="X730">
        <v>4</v>
      </c>
      <c r="Y730" t="s">
        <v>43</v>
      </c>
    </row>
    <row r="731" spans="1:25" x14ac:dyDescent="0.3">
      <c r="A731" s="18">
        <v>45268</v>
      </c>
      <c r="B731" t="s">
        <v>38</v>
      </c>
      <c r="C731" t="s">
        <v>54</v>
      </c>
      <c r="D731">
        <v>14</v>
      </c>
      <c r="E731">
        <v>382.19</v>
      </c>
      <c r="F731">
        <v>248.42350000000002</v>
      </c>
      <c r="G731" t="s">
        <v>20</v>
      </c>
      <c r="H731" t="s">
        <v>21</v>
      </c>
      <c r="I731">
        <v>0.05</v>
      </c>
      <c r="J731" t="s">
        <v>46</v>
      </c>
      <c r="K731">
        <v>5350.66</v>
      </c>
      <c r="L731">
        <v>5083.1269999999995</v>
      </c>
      <c r="M731">
        <v>3477.9290000000001</v>
      </c>
      <c r="N731">
        <v>1605.1979999999994</v>
      </c>
      <c r="O731">
        <v>267.53300000000036</v>
      </c>
      <c r="P731" t="s">
        <v>63</v>
      </c>
      <c r="Q731" t="s">
        <v>24</v>
      </c>
      <c r="R731">
        <v>1</v>
      </c>
      <c r="S731" t="s">
        <v>1208</v>
      </c>
      <c r="T731" t="s">
        <v>1209</v>
      </c>
      <c r="U731">
        <v>49.12</v>
      </c>
      <c r="V731" s="18">
        <v>45268</v>
      </c>
      <c r="W731" s="18">
        <v>45271</v>
      </c>
      <c r="X731">
        <v>3</v>
      </c>
      <c r="Y731" t="s">
        <v>43</v>
      </c>
    </row>
    <row r="732" spans="1:25" x14ac:dyDescent="0.3">
      <c r="A732" s="18">
        <v>45000</v>
      </c>
      <c r="B732" t="s">
        <v>38</v>
      </c>
      <c r="C732" t="s">
        <v>54</v>
      </c>
      <c r="D732">
        <v>14</v>
      </c>
      <c r="E732">
        <v>232.49</v>
      </c>
      <c r="F732">
        <v>151.11850000000001</v>
      </c>
      <c r="G732" t="s">
        <v>55</v>
      </c>
      <c r="H732" t="s">
        <v>21</v>
      </c>
      <c r="I732">
        <v>0.05</v>
      </c>
      <c r="J732" t="s">
        <v>56</v>
      </c>
      <c r="K732">
        <v>3254.86</v>
      </c>
      <c r="L732">
        <v>3092.1170000000002</v>
      </c>
      <c r="M732">
        <v>2115.6590000000001</v>
      </c>
      <c r="N732">
        <v>976.45800000000008</v>
      </c>
      <c r="O732">
        <v>162.74299999999994</v>
      </c>
      <c r="P732" t="s">
        <v>23</v>
      </c>
      <c r="Q732" t="s">
        <v>34</v>
      </c>
      <c r="R732">
        <v>1</v>
      </c>
      <c r="S732" t="s">
        <v>1210</v>
      </c>
      <c r="T732" t="s">
        <v>1211</v>
      </c>
      <c r="U732">
        <v>5.32</v>
      </c>
      <c r="V732" s="18">
        <v>45000</v>
      </c>
      <c r="W732" s="18">
        <v>45004</v>
      </c>
      <c r="X732">
        <v>4</v>
      </c>
      <c r="Y732" t="s">
        <v>43</v>
      </c>
    </row>
    <row r="733" spans="1:25" x14ac:dyDescent="0.3">
      <c r="A733" s="18">
        <v>45835</v>
      </c>
      <c r="B733" t="s">
        <v>38</v>
      </c>
      <c r="C733" t="s">
        <v>54</v>
      </c>
      <c r="D733">
        <v>11</v>
      </c>
      <c r="E733">
        <v>29.41</v>
      </c>
      <c r="F733">
        <v>19.116500000000002</v>
      </c>
      <c r="G733" t="s">
        <v>55</v>
      </c>
      <c r="H733" t="s">
        <v>31</v>
      </c>
      <c r="I733">
        <v>0.05</v>
      </c>
      <c r="J733" t="s">
        <v>51</v>
      </c>
      <c r="K733">
        <v>323.51</v>
      </c>
      <c r="L733">
        <v>307.33449999999999</v>
      </c>
      <c r="M733">
        <v>210.28150000000002</v>
      </c>
      <c r="N733">
        <v>97.052999999999969</v>
      </c>
      <c r="O733">
        <v>16.1755</v>
      </c>
      <c r="P733" t="s">
        <v>57</v>
      </c>
      <c r="Q733" t="s">
        <v>34</v>
      </c>
      <c r="R733">
        <v>0</v>
      </c>
      <c r="S733" t="s">
        <v>1214</v>
      </c>
      <c r="T733" t="s">
        <v>1215</v>
      </c>
      <c r="U733">
        <v>6.16</v>
      </c>
      <c r="V733" s="18">
        <v>45835</v>
      </c>
      <c r="W733" s="18">
        <v>45840</v>
      </c>
      <c r="X733">
        <v>5</v>
      </c>
      <c r="Y733" t="s">
        <v>43</v>
      </c>
    </row>
    <row r="734" spans="1:25" x14ac:dyDescent="0.3">
      <c r="A734" s="18">
        <v>45639</v>
      </c>
      <c r="B734" t="s">
        <v>44</v>
      </c>
      <c r="C734" t="s">
        <v>54</v>
      </c>
      <c r="D734">
        <v>18</v>
      </c>
      <c r="E734">
        <v>207.35</v>
      </c>
      <c r="F734">
        <v>134.7775</v>
      </c>
      <c r="G734" t="s">
        <v>55</v>
      </c>
      <c r="H734" t="s">
        <v>21</v>
      </c>
      <c r="I734">
        <v>0.15</v>
      </c>
      <c r="J734" t="s">
        <v>32</v>
      </c>
      <c r="K734">
        <v>3732.2999999999997</v>
      </c>
      <c r="L734">
        <v>3172.4549999999995</v>
      </c>
      <c r="M734">
        <v>2425.9949999999999</v>
      </c>
      <c r="N734">
        <v>746.45999999999958</v>
      </c>
      <c r="O734">
        <v>559.84500000000025</v>
      </c>
      <c r="P734" t="s">
        <v>60</v>
      </c>
      <c r="Q734" t="s">
        <v>24</v>
      </c>
      <c r="R734">
        <v>0</v>
      </c>
      <c r="S734" t="s">
        <v>1233</v>
      </c>
      <c r="T734" t="s">
        <v>1234</v>
      </c>
      <c r="U734">
        <v>11.17</v>
      </c>
      <c r="V734" s="18">
        <v>45639</v>
      </c>
      <c r="W734" s="18">
        <v>45641</v>
      </c>
      <c r="X734">
        <v>2</v>
      </c>
      <c r="Y734" t="s">
        <v>49</v>
      </c>
    </row>
    <row r="735" spans="1:25" x14ac:dyDescent="0.3">
      <c r="A735" s="18">
        <v>45568</v>
      </c>
      <c r="B735" t="s">
        <v>28</v>
      </c>
      <c r="C735" t="s">
        <v>54</v>
      </c>
      <c r="D735">
        <v>3</v>
      </c>
      <c r="E735">
        <v>136.15</v>
      </c>
      <c r="F735">
        <v>88.497500000000002</v>
      </c>
      <c r="G735" t="s">
        <v>30</v>
      </c>
      <c r="H735" t="s">
        <v>31</v>
      </c>
      <c r="I735">
        <v>0.1</v>
      </c>
      <c r="J735" t="s">
        <v>56</v>
      </c>
      <c r="K735">
        <v>408.45000000000005</v>
      </c>
      <c r="L735">
        <v>367.60500000000008</v>
      </c>
      <c r="M735">
        <v>265.49250000000001</v>
      </c>
      <c r="N735">
        <v>102.11250000000007</v>
      </c>
      <c r="O735">
        <v>40.84499999999997</v>
      </c>
      <c r="P735" t="s">
        <v>33</v>
      </c>
      <c r="Q735" t="s">
        <v>34</v>
      </c>
      <c r="R735">
        <v>0</v>
      </c>
      <c r="S735" t="s">
        <v>1237</v>
      </c>
      <c r="T735" t="s">
        <v>1238</v>
      </c>
      <c r="U735">
        <v>48.38</v>
      </c>
      <c r="V735" s="18">
        <v>45568</v>
      </c>
      <c r="W735" s="18">
        <v>45572</v>
      </c>
      <c r="X735">
        <v>4</v>
      </c>
      <c r="Y735" t="s">
        <v>37</v>
      </c>
    </row>
    <row r="736" spans="1:25" x14ac:dyDescent="0.3">
      <c r="A736" s="18">
        <v>45502</v>
      </c>
      <c r="B736" t="s">
        <v>69</v>
      </c>
      <c r="C736" t="s">
        <v>54</v>
      </c>
      <c r="D736">
        <v>8</v>
      </c>
      <c r="E736">
        <v>420.75</v>
      </c>
      <c r="F736">
        <v>273.48750000000001</v>
      </c>
      <c r="G736" t="s">
        <v>20</v>
      </c>
      <c r="H736" t="s">
        <v>21</v>
      </c>
      <c r="I736">
        <v>0.1</v>
      </c>
      <c r="J736" t="s">
        <v>66</v>
      </c>
      <c r="K736">
        <v>3366</v>
      </c>
      <c r="L736">
        <v>3029.4</v>
      </c>
      <c r="M736">
        <v>2187.9</v>
      </c>
      <c r="N736">
        <v>841.5</v>
      </c>
      <c r="O736">
        <v>336.59999999999991</v>
      </c>
      <c r="P736" t="s">
        <v>23</v>
      </c>
      <c r="Q736" t="s">
        <v>34</v>
      </c>
      <c r="R736">
        <v>1</v>
      </c>
      <c r="S736" t="s">
        <v>1247</v>
      </c>
      <c r="T736" t="s">
        <v>1248</v>
      </c>
      <c r="U736">
        <v>44.61</v>
      </c>
      <c r="V736" s="18">
        <v>45502</v>
      </c>
      <c r="W736" s="18">
        <v>45505</v>
      </c>
      <c r="X736">
        <v>3</v>
      </c>
      <c r="Y736" t="s">
        <v>72</v>
      </c>
    </row>
    <row r="737" spans="1:25" x14ac:dyDescent="0.3">
      <c r="A737" s="18">
        <v>45763</v>
      </c>
      <c r="B737" t="s">
        <v>69</v>
      </c>
      <c r="C737" t="s">
        <v>54</v>
      </c>
      <c r="D737">
        <v>8</v>
      </c>
      <c r="E737">
        <v>583.16999999999996</v>
      </c>
      <c r="F737">
        <v>379.06049999999999</v>
      </c>
      <c r="G737" t="s">
        <v>55</v>
      </c>
      <c r="H737" t="s">
        <v>21</v>
      </c>
      <c r="I737">
        <v>0.1</v>
      </c>
      <c r="J737" t="s">
        <v>46</v>
      </c>
      <c r="K737">
        <v>4665.3599999999997</v>
      </c>
      <c r="L737">
        <v>4198.8239999999996</v>
      </c>
      <c r="M737">
        <v>3032.4839999999999</v>
      </c>
      <c r="N737">
        <v>1166.3399999999997</v>
      </c>
      <c r="O737">
        <v>466.53600000000006</v>
      </c>
      <c r="P737" t="s">
        <v>57</v>
      </c>
      <c r="Q737" t="s">
        <v>40</v>
      </c>
      <c r="R737">
        <v>0</v>
      </c>
      <c r="S737" t="s">
        <v>1255</v>
      </c>
      <c r="T737" t="s">
        <v>1256</v>
      </c>
      <c r="U737">
        <v>49.18</v>
      </c>
      <c r="V737" s="18">
        <v>45763</v>
      </c>
      <c r="W737" s="18">
        <v>45767</v>
      </c>
      <c r="X737">
        <v>4</v>
      </c>
      <c r="Y737" t="s">
        <v>72</v>
      </c>
    </row>
    <row r="738" spans="1:25" x14ac:dyDescent="0.3">
      <c r="A738" s="18">
        <v>45165</v>
      </c>
      <c r="B738" t="s">
        <v>18</v>
      </c>
      <c r="C738" t="s">
        <v>54</v>
      </c>
      <c r="D738">
        <v>12</v>
      </c>
      <c r="E738">
        <v>303.08999999999997</v>
      </c>
      <c r="F738">
        <v>197.0085</v>
      </c>
      <c r="G738" t="s">
        <v>20</v>
      </c>
      <c r="H738" t="s">
        <v>21</v>
      </c>
      <c r="I738">
        <v>0</v>
      </c>
      <c r="J738" t="s">
        <v>32</v>
      </c>
      <c r="K738">
        <v>3637.08</v>
      </c>
      <c r="L738">
        <v>3637.08</v>
      </c>
      <c r="M738">
        <v>2364.1019999999999</v>
      </c>
      <c r="N738">
        <v>1272.9780000000001</v>
      </c>
      <c r="O738">
        <v>0</v>
      </c>
      <c r="P738" t="s">
        <v>33</v>
      </c>
      <c r="Q738" t="s">
        <v>40</v>
      </c>
      <c r="R738">
        <v>1</v>
      </c>
      <c r="S738" t="s">
        <v>1317</v>
      </c>
      <c r="T738" t="s">
        <v>1318</v>
      </c>
      <c r="U738">
        <v>5.48</v>
      </c>
      <c r="V738" s="18">
        <v>45165</v>
      </c>
      <c r="W738" s="18">
        <v>45172</v>
      </c>
      <c r="X738">
        <v>7</v>
      </c>
      <c r="Y738" t="s">
        <v>27</v>
      </c>
    </row>
    <row r="739" spans="1:25" x14ac:dyDescent="0.3">
      <c r="A739" s="18">
        <v>44935</v>
      </c>
      <c r="B739" t="s">
        <v>18</v>
      </c>
      <c r="C739" t="s">
        <v>54</v>
      </c>
      <c r="D739">
        <v>10</v>
      </c>
      <c r="E739">
        <v>209.95</v>
      </c>
      <c r="F739">
        <v>136.4675</v>
      </c>
      <c r="G739" t="s">
        <v>30</v>
      </c>
      <c r="H739" t="s">
        <v>21</v>
      </c>
      <c r="I739">
        <v>0.1</v>
      </c>
      <c r="J739" t="s">
        <v>22</v>
      </c>
      <c r="K739">
        <v>2099.5</v>
      </c>
      <c r="L739">
        <v>1889.55</v>
      </c>
      <c r="M739">
        <v>1364.675</v>
      </c>
      <c r="N739">
        <v>524.875</v>
      </c>
      <c r="O739">
        <v>209.95000000000005</v>
      </c>
      <c r="P739" t="s">
        <v>63</v>
      </c>
      <c r="Q739" t="s">
        <v>40</v>
      </c>
      <c r="R739">
        <v>0</v>
      </c>
      <c r="S739" t="s">
        <v>1319</v>
      </c>
      <c r="T739" t="s">
        <v>1320</v>
      </c>
      <c r="U739">
        <v>10.99</v>
      </c>
      <c r="V739" s="18">
        <v>44935</v>
      </c>
      <c r="W739" s="18">
        <v>44939</v>
      </c>
      <c r="X739">
        <v>4</v>
      </c>
      <c r="Y739" t="s">
        <v>27</v>
      </c>
    </row>
    <row r="740" spans="1:25" x14ac:dyDescent="0.3">
      <c r="A740" s="18">
        <v>44947</v>
      </c>
      <c r="B740" t="s">
        <v>18</v>
      </c>
      <c r="C740" t="s">
        <v>54</v>
      </c>
      <c r="D740">
        <v>9</v>
      </c>
      <c r="E740">
        <v>475.38</v>
      </c>
      <c r="F740">
        <v>308.99700000000001</v>
      </c>
      <c r="G740" t="s">
        <v>30</v>
      </c>
      <c r="H740" t="s">
        <v>21</v>
      </c>
      <c r="I740">
        <v>0.1</v>
      </c>
      <c r="J740" t="s">
        <v>51</v>
      </c>
      <c r="K740">
        <v>4278.42</v>
      </c>
      <c r="L740">
        <v>3850.578</v>
      </c>
      <c r="M740">
        <v>2780.973</v>
      </c>
      <c r="N740">
        <v>1069.605</v>
      </c>
      <c r="O740">
        <v>427.8420000000001</v>
      </c>
      <c r="P740" t="s">
        <v>60</v>
      </c>
      <c r="Q740" t="s">
        <v>34</v>
      </c>
      <c r="R740">
        <v>0</v>
      </c>
      <c r="S740" t="s">
        <v>1325</v>
      </c>
      <c r="T740" t="s">
        <v>1326</v>
      </c>
      <c r="U740">
        <v>39.979999999999997</v>
      </c>
      <c r="V740" s="18">
        <v>44947</v>
      </c>
      <c r="W740" s="18">
        <v>44953</v>
      </c>
      <c r="X740">
        <v>6</v>
      </c>
      <c r="Y740" t="s">
        <v>27</v>
      </c>
    </row>
    <row r="741" spans="1:25" x14ac:dyDescent="0.3">
      <c r="A741" s="18">
        <v>44966</v>
      </c>
      <c r="B741" t="s">
        <v>18</v>
      </c>
      <c r="C741" t="s">
        <v>54</v>
      </c>
      <c r="D741">
        <v>1</v>
      </c>
      <c r="E741">
        <v>541.9</v>
      </c>
      <c r="F741">
        <v>352.23500000000001</v>
      </c>
      <c r="G741" t="s">
        <v>30</v>
      </c>
      <c r="H741" t="s">
        <v>31</v>
      </c>
      <c r="I741">
        <v>0.05</v>
      </c>
      <c r="J741" t="s">
        <v>22</v>
      </c>
      <c r="K741">
        <v>541.9</v>
      </c>
      <c r="L741">
        <v>514.80499999999995</v>
      </c>
      <c r="M741">
        <v>352.23500000000001</v>
      </c>
      <c r="N741">
        <v>162.56999999999994</v>
      </c>
      <c r="O741">
        <v>27.095000000000027</v>
      </c>
      <c r="P741" t="s">
        <v>63</v>
      </c>
      <c r="Q741" t="s">
        <v>40</v>
      </c>
      <c r="R741">
        <v>0</v>
      </c>
      <c r="S741" t="s">
        <v>1343</v>
      </c>
      <c r="T741" t="s">
        <v>770</v>
      </c>
      <c r="U741">
        <v>40.35</v>
      </c>
      <c r="V741" s="18">
        <v>44966</v>
      </c>
      <c r="W741" s="18">
        <v>44976</v>
      </c>
      <c r="X741">
        <v>10</v>
      </c>
      <c r="Y741" t="s">
        <v>27</v>
      </c>
    </row>
    <row r="742" spans="1:25" x14ac:dyDescent="0.3">
      <c r="A742" s="18">
        <v>45233</v>
      </c>
      <c r="B742" t="s">
        <v>69</v>
      </c>
      <c r="C742" t="s">
        <v>54</v>
      </c>
      <c r="D742">
        <v>11</v>
      </c>
      <c r="E742">
        <v>119.84</v>
      </c>
      <c r="F742">
        <v>77.896000000000001</v>
      </c>
      <c r="G742" t="s">
        <v>55</v>
      </c>
      <c r="H742" t="s">
        <v>21</v>
      </c>
      <c r="I742">
        <v>0.1</v>
      </c>
      <c r="J742" t="s">
        <v>22</v>
      </c>
      <c r="K742">
        <v>1318.24</v>
      </c>
      <c r="L742">
        <v>1186.4159999999999</v>
      </c>
      <c r="M742">
        <v>856.85599999999999</v>
      </c>
      <c r="N742">
        <v>329.55999999999995</v>
      </c>
      <c r="O742">
        <v>131.82400000000007</v>
      </c>
      <c r="P742" t="s">
        <v>23</v>
      </c>
      <c r="Q742" t="s">
        <v>34</v>
      </c>
      <c r="R742">
        <v>0</v>
      </c>
      <c r="S742" t="s">
        <v>1350</v>
      </c>
      <c r="T742" t="s">
        <v>1351</v>
      </c>
      <c r="U742">
        <v>16.64</v>
      </c>
      <c r="V742" s="18">
        <v>45233</v>
      </c>
      <c r="W742" s="18">
        <v>45241</v>
      </c>
      <c r="X742">
        <v>8</v>
      </c>
      <c r="Y742" t="s">
        <v>72</v>
      </c>
    </row>
    <row r="743" spans="1:25" x14ac:dyDescent="0.3">
      <c r="A743" s="18">
        <v>45423</v>
      </c>
      <c r="B743" t="s">
        <v>44</v>
      </c>
      <c r="C743" t="s">
        <v>54</v>
      </c>
      <c r="D743">
        <v>12</v>
      </c>
      <c r="E743">
        <v>438.77</v>
      </c>
      <c r="F743">
        <v>285.20049999999998</v>
      </c>
      <c r="G743" t="s">
        <v>50</v>
      </c>
      <c r="H743" t="s">
        <v>31</v>
      </c>
      <c r="I743">
        <v>0</v>
      </c>
      <c r="J743" t="s">
        <v>22</v>
      </c>
      <c r="K743">
        <v>5265.24</v>
      </c>
      <c r="L743">
        <v>5265.24</v>
      </c>
      <c r="M743">
        <v>3422.4059999999999</v>
      </c>
      <c r="N743">
        <v>1842.8339999999998</v>
      </c>
      <c r="O743">
        <v>0</v>
      </c>
      <c r="P743" t="s">
        <v>60</v>
      </c>
      <c r="Q743" t="s">
        <v>34</v>
      </c>
      <c r="R743">
        <v>0</v>
      </c>
      <c r="S743" t="s">
        <v>1360</v>
      </c>
      <c r="T743" t="s">
        <v>1361</v>
      </c>
      <c r="U743">
        <v>9.31</v>
      </c>
      <c r="V743" s="18">
        <v>45423</v>
      </c>
      <c r="W743" s="18">
        <v>45432</v>
      </c>
      <c r="X743">
        <v>9</v>
      </c>
      <c r="Y743" t="s">
        <v>49</v>
      </c>
    </row>
    <row r="744" spans="1:25" x14ac:dyDescent="0.3">
      <c r="A744" s="18">
        <v>45185</v>
      </c>
      <c r="B744" t="s">
        <v>38</v>
      </c>
      <c r="C744" t="s">
        <v>54</v>
      </c>
      <c r="D744">
        <v>8</v>
      </c>
      <c r="E744">
        <v>204.84</v>
      </c>
      <c r="F744">
        <v>133.14600000000002</v>
      </c>
      <c r="G744" t="s">
        <v>50</v>
      </c>
      <c r="H744" t="s">
        <v>31</v>
      </c>
      <c r="I744">
        <v>0</v>
      </c>
      <c r="J744" t="s">
        <v>66</v>
      </c>
      <c r="K744">
        <v>1638.72</v>
      </c>
      <c r="L744">
        <v>1638.72</v>
      </c>
      <c r="M744">
        <v>1065.1680000000001</v>
      </c>
      <c r="N744">
        <v>573.55199999999991</v>
      </c>
      <c r="O744">
        <v>0</v>
      </c>
      <c r="P744" t="s">
        <v>63</v>
      </c>
      <c r="Q744" t="s">
        <v>2930</v>
      </c>
      <c r="R744">
        <v>0</v>
      </c>
      <c r="S744" t="s">
        <v>1391</v>
      </c>
      <c r="T744" t="s">
        <v>1392</v>
      </c>
      <c r="U744">
        <v>43.4</v>
      </c>
      <c r="V744" s="18">
        <v>45185</v>
      </c>
      <c r="W744" s="18">
        <v>45190</v>
      </c>
      <c r="X744">
        <v>5</v>
      </c>
      <c r="Y744" t="s">
        <v>43</v>
      </c>
    </row>
    <row r="745" spans="1:25" x14ac:dyDescent="0.3">
      <c r="A745" s="18">
        <v>45620</v>
      </c>
      <c r="B745" t="s">
        <v>28</v>
      </c>
      <c r="C745" t="s">
        <v>54</v>
      </c>
      <c r="D745">
        <v>12</v>
      </c>
      <c r="E745">
        <v>173.79</v>
      </c>
      <c r="F745">
        <v>112.9635</v>
      </c>
      <c r="G745" t="s">
        <v>55</v>
      </c>
      <c r="H745" t="s">
        <v>31</v>
      </c>
      <c r="I745">
        <v>0.15</v>
      </c>
      <c r="J745" t="s">
        <v>22</v>
      </c>
      <c r="K745">
        <v>2085.48</v>
      </c>
      <c r="L745">
        <v>1772.6579999999999</v>
      </c>
      <c r="M745">
        <v>1355.5619999999999</v>
      </c>
      <c r="N745">
        <v>417.096</v>
      </c>
      <c r="O745">
        <v>312.82200000000012</v>
      </c>
      <c r="P745" t="s">
        <v>57</v>
      </c>
      <c r="Q745" t="s">
        <v>2930</v>
      </c>
      <c r="R745">
        <v>0</v>
      </c>
      <c r="S745" t="s">
        <v>1429</v>
      </c>
      <c r="T745" t="s">
        <v>1430</v>
      </c>
      <c r="U745">
        <v>21.23</v>
      </c>
      <c r="V745" s="18">
        <v>45620</v>
      </c>
      <c r="W745" s="18">
        <v>45630</v>
      </c>
      <c r="X745">
        <v>10</v>
      </c>
      <c r="Y745" t="s">
        <v>37</v>
      </c>
    </row>
    <row r="746" spans="1:25" x14ac:dyDescent="0.3">
      <c r="A746" s="18">
        <v>45405</v>
      </c>
      <c r="B746" t="s">
        <v>44</v>
      </c>
      <c r="C746" t="s">
        <v>54</v>
      </c>
      <c r="D746">
        <v>13</v>
      </c>
      <c r="E746">
        <v>439.75</v>
      </c>
      <c r="F746">
        <v>285.83750000000003</v>
      </c>
      <c r="G746" t="s">
        <v>30</v>
      </c>
      <c r="H746" t="s">
        <v>21</v>
      </c>
      <c r="I746">
        <v>0</v>
      </c>
      <c r="J746" t="s">
        <v>46</v>
      </c>
      <c r="K746">
        <v>5716.75</v>
      </c>
      <c r="L746">
        <v>5716.75</v>
      </c>
      <c r="M746">
        <v>3715.8875000000003</v>
      </c>
      <c r="N746">
        <v>2000.8624999999997</v>
      </c>
      <c r="O746">
        <v>0</v>
      </c>
      <c r="P746" t="s">
        <v>23</v>
      </c>
      <c r="Q746" t="s">
        <v>2930</v>
      </c>
      <c r="R746">
        <v>1</v>
      </c>
      <c r="S746" t="s">
        <v>1431</v>
      </c>
      <c r="T746" t="s">
        <v>656</v>
      </c>
      <c r="U746">
        <v>12.23</v>
      </c>
      <c r="V746" s="18">
        <v>45405</v>
      </c>
      <c r="W746" s="18">
        <v>45414</v>
      </c>
      <c r="X746">
        <v>9</v>
      </c>
      <c r="Y746" t="s">
        <v>49</v>
      </c>
    </row>
    <row r="747" spans="1:25" x14ac:dyDescent="0.3">
      <c r="A747" s="18">
        <v>45809</v>
      </c>
      <c r="B747" t="s">
        <v>69</v>
      </c>
      <c r="C747" t="s">
        <v>54</v>
      </c>
      <c r="D747">
        <v>12</v>
      </c>
      <c r="E747">
        <v>290.27999999999997</v>
      </c>
      <c r="F747">
        <v>188.68199999999999</v>
      </c>
      <c r="G747" t="s">
        <v>20</v>
      </c>
      <c r="H747" t="s">
        <v>31</v>
      </c>
      <c r="I747">
        <v>0.1</v>
      </c>
      <c r="J747" t="s">
        <v>51</v>
      </c>
      <c r="K747">
        <v>3483.3599999999997</v>
      </c>
      <c r="L747">
        <v>3135.0239999999999</v>
      </c>
      <c r="M747">
        <v>2264.1839999999997</v>
      </c>
      <c r="N747">
        <v>870.84000000000015</v>
      </c>
      <c r="O747">
        <v>348.33599999999979</v>
      </c>
      <c r="P747" t="s">
        <v>63</v>
      </c>
      <c r="Q747" t="s">
        <v>24</v>
      </c>
      <c r="R747">
        <v>1</v>
      </c>
      <c r="S747" t="s">
        <v>1434</v>
      </c>
      <c r="T747" t="s">
        <v>1435</v>
      </c>
      <c r="U747">
        <v>5.55</v>
      </c>
      <c r="V747" s="18">
        <v>45809</v>
      </c>
      <c r="W747" s="18">
        <v>45815</v>
      </c>
      <c r="X747">
        <v>6</v>
      </c>
      <c r="Y747" t="s">
        <v>72</v>
      </c>
    </row>
    <row r="748" spans="1:25" x14ac:dyDescent="0.3">
      <c r="A748" s="18">
        <v>45798</v>
      </c>
      <c r="B748" t="s">
        <v>69</v>
      </c>
      <c r="C748" t="s">
        <v>54</v>
      </c>
      <c r="D748">
        <v>1</v>
      </c>
      <c r="E748">
        <v>319.49</v>
      </c>
      <c r="F748">
        <v>207.66850000000002</v>
      </c>
      <c r="G748" t="s">
        <v>50</v>
      </c>
      <c r="H748" t="s">
        <v>21</v>
      </c>
      <c r="I748">
        <v>0.15</v>
      </c>
      <c r="J748" t="s">
        <v>56</v>
      </c>
      <c r="K748">
        <v>319.49</v>
      </c>
      <c r="L748">
        <v>271.56650000000002</v>
      </c>
      <c r="M748">
        <v>207.66850000000002</v>
      </c>
      <c r="N748">
        <v>63.897999999999996</v>
      </c>
      <c r="O748">
        <v>47.92349999999999</v>
      </c>
      <c r="P748" t="s">
        <v>23</v>
      </c>
      <c r="Q748" t="s">
        <v>24</v>
      </c>
      <c r="R748">
        <v>1</v>
      </c>
      <c r="S748" t="s">
        <v>1456</v>
      </c>
      <c r="T748" t="s">
        <v>1457</v>
      </c>
      <c r="U748">
        <v>18.100000000000001</v>
      </c>
      <c r="V748" s="18">
        <v>45798</v>
      </c>
      <c r="W748" s="18">
        <v>45808</v>
      </c>
      <c r="X748">
        <v>10</v>
      </c>
      <c r="Y748" t="s">
        <v>72</v>
      </c>
    </row>
    <row r="749" spans="1:25" x14ac:dyDescent="0.3">
      <c r="A749" s="18">
        <v>44990</v>
      </c>
      <c r="B749" t="s">
        <v>28</v>
      </c>
      <c r="C749" t="s">
        <v>54</v>
      </c>
      <c r="D749">
        <v>17</v>
      </c>
      <c r="E749">
        <v>465.6</v>
      </c>
      <c r="F749">
        <v>302.64000000000004</v>
      </c>
      <c r="G749" t="s">
        <v>50</v>
      </c>
      <c r="H749" t="s">
        <v>31</v>
      </c>
      <c r="I749">
        <v>0.1</v>
      </c>
      <c r="J749" t="s">
        <v>66</v>
      </c>
      <c r="K749">
        <v>7915.2000000000007</v>
      </c>
      <c r="L749">
        <v>7123.6800000000012</v>
      </c>
      <c r="M749">
        <v>5144.880000000001</v>
      </c>
      <c r="N749">
        <v>1978.8000000000002</v>
      </c>
      <c r="O749">
        <v>791.51999999999953</v>
      </c>
      <c r="P749" t="s">
        <v>60</v>
      </c>
      <c r="Q749" t="s">
        <v>34</v>
      </c>
      <c r="R749">
        <v>0</v>
      </c>
      <c r="S749" t="s">
        <v>1464</v>
      </c>
      <c r="T749" t="s">
        <v>1465</v>
      </c>
      <c r="U749">
        <v>7.76</v>
      </c>
      <c r="V749" s="18">
        <v>44990</v>
      </c>
      <c r="W749" s="18">
        <v>44995</v>
      </c>
      <c r="X749">
        <v>5</v>
      </c>
      <c r="Y749" t="s">
        <v>37</v>
      </c>
    </row>
    <row r="750" spans="1:25" x14ac:dyDescent="0.3">
      <c r="A750" s="18">
        <v>45300</v>
      </c>
      <c r="B750" t="s">
        <v>44</v>
      </c>
      <c r="C750" t="s">
        <v>54</v>
      </c>
      <c r="D750">
        <v>19</v>
      </c>
      <c r="E750">
        <v>380.82</v>
      </c>
      <c r="F750">
        <v>247.53300000000002</v>
      </c>
      <c r="G750" t="s">
        <v>55</v>
      </c>
      <c r="H750" t="s">
        <v>21</v>
      </c>
      <c r="I750">
        <v>0.1</v>
      </c>
      <c r="J750" t="s">
        <v>56</v>
      </c>
      <c r="K750">
        <v>7235.58</v>
      </c>
      <c r="L750">
        <v>6512.0219999999999</v>
      </c>
      <c r="M750">
        <v>4703.1270000000004</v>
      </c>
      <c r="N750">
        <v>1808.8949999999995</v>
      </c>
      <c r="O750">
        <v>723.55799999999999</v>
      </c>
      <c r="P750" t="s">
        <v>57</v>
      </c>
      <c r="Q750" t="s">
        <v>34</v>
      </c>
      <c r="R750">
        <v>0</v>
      </c>
      <c r="S750" t="s">
        <v>1474</v>
      </c>
      <c r="T750" t="s">
        <v>1475</v>
      </c>
      <c r="U750">
        <v>48.73</v>
      </c>
      <c r="V750" s="18">
        <v>45300</v>
      </c>
      <c r="W750" s="18">
        <v>45303</v>
      </c>
      <c r="X750">
        <v>3</v>
      </c>
      <c r="Y750" t="s">
        <v>49</v>
      </c>
    </row>
    <row r="751" spans="1:25" x14ac:dyDescent="0.3">
      <c r="A751" s="18">
        <v>45752</v>
      </c>
      <c r="B751" t="s">
        <v>44</v>
      </c>
      <c r="C751" t="s">
        <v>54</v>
      </c>
      <c r="D751">
        <v>2</v>
      </c>
      <c r="E751">
        <v>231.96</v>
      </c>
      <c r="F751">
        <v>150.774</v>
      </c>
      <c r="G751" t="s">
        <v>20</v>
      </c>
      <c r="H751" t="s">
        <v>31</v>
      </c>
      <c r="I751">
        <v>0.1</v>
      </c>
      <c r="J751" t="s">
        <v>32</v>
      </c>
      <c r="K751">
        <v>463.92</v>
      </c>
      <c r="L751">
        <v>417.52800000000002</v>
      </c>
      <c r="M751">
        <v>301.548</v>
      </c>
      <c r="N751">
        <v>115.98000000000002</v>
      </c>
      <c r="O751">
        <v>46.391999999999996</v>
      </c>
      <c r="P751" t="s">
        <v>60</v>
      </c>
      <c r="Q751" t="s">
        <v>2930</v>
      </c>
      <c r="R751">
        <v>1</v>
      </c>
      <c r="S751" t="s">
        <v>1488</v>
      </c>
      <c r="T751" t="s">
        <v>1489</v>
      </c>
      <c r="U751">
        <v>32.659999999999997</v>
      </c>
      <c r="V751" s="18">
        <v>45752</v>
      </c>
      <c r="W751" s="18">
        <v>45761</v>
      </c>
      <c r="X751">
        <v>9</v>
      </c>
      <c r="Y751" t="s">
        <v>49</v>
      </c>
    </row>
    <row r="752" spans="1:25" x14ac:dyDescent="0.3">
      <c r="A752" s="18">
        <v>45826</v>
      </c>
      <c r="B752" t="s">
        <v>18</v>
      </c>
      <c r="C752" t="s">
        <v>54</v>
      </c>
      <c r="D752">
        <v>17</v>
      </c>
      <c r="E752">
        <v>419.63</v>
      </c>
      <c r="F752">
        <v>272.7595</v>
      </c>
      <c r="G752" t="s">
        <v>55</v>
      </c>
      <c r="H752" t="s">
        <v>21</v>
      </c>
      <c r="I752">
        <v>0</v>
      </c>
      <c r="J752" t="s">
        <v>32</v>
      </c>
      <c r="K752">
        <v>7133.71</v>
      </c>
      <c r="L752">
        <v>7133.71</v>
      </c>
      <c r="M752">
        <v>4636.9115000000002</v>
      </c>
      <c r="N752">
        <v>2496.7984999999999</v>
      </c>
      <c r="O752">
        <v>0</v>
      </c>
      <c r="P752" t="s">
        <v>63</v>
      </c>
      <c r="Q752" t="s">
        <v>34</v>
      </c>
      <c r="R752">
        <v>0</v>
      </c>
      <c r="S752" t="s">
        <v>1513</v>
      </c>
      <c r="T752" t="s">
        <v>1514</v>
      </c>
      <c r="U752">
        <v>17.399999999999999</v>
      </c>
      <c r="V752" s="18">
        <v>45826</v>
      </c>
      <c r="W752" s="18">
        <v>45832</v>
      </c>
      <c r="X752">
        <v>6</v>
      </c>
      <c r="Y752" t="s">
        <v>27</v>
      </c>
    </row>
    <row r="753" spans="1:25" x14ac:dyDescent="0.3">
      <c r="A753" s="18">
        <v>45457</v>
      </c>
      <c r="B753" t="s">
        <v>38</v>
      </c>
      <c r="C753" t="s">
        <v>54</v>
      </c>
      <c r="D753">
        <v>19</v>
      </c>
      <c r="E753">
        <v>596.03</v>
      </c>
      <c r="F753">
        <v>387.41949999999997</v>
      </c>
      <c r="G753" t="s">
        <v>50</v>
      </c>
      <c r="H753" t="s">
        <v>31</v>
      </c>
      <c r="I753">
        <v>0.15</v>
      </c>
      <c r="J753" t="s">
        <v>22</v>
      </c>
      <c r="K753">
        <v>11324.57</v>
      </c>
      <c r="L753">
        <v>9625.8845000000001</v>
      </c>
      <c r="M753">
        <v>7360.9704999999994</v>
      </c>
      <c r="N753">
        <v>2264.9140000000007</v>
      </c>
      <c r="O753">
        <v>1698.6854999999996</v>
      </c>
      <c r="P753" t="s">
        <v>60</v>
      </c>
      <c r="Q753" t="s">
        <v>2930</v>
      </c>
      <c r="R753">
        <v>0</v>
      </c>
      <c r="S753" t="s">
        <v>1524</v>
      </c>
      <c r="T753" t="s">
        <v>1525</v>
      </c>
      <c r="U753">
        <v>31.95</v>
      </c>
      <c r="V753" s="18">
        <v>45457</v>
      </c>
      <c r="W753" s="18">
        <v>45466</v>
      </c>
      <c r="X753">
        <v>9</v>
      </c>
      <c r="Y753" t="s">
        <v>43</v>
      </c>
    </row>
    <row r="754" spans="1:25" x14ac:dyDescent="0.3">
      <c r="A754" s="18">
        <v>44948</v>
      </c>
      <c r="B754" t="s">
        <v>44</v>
      </c>
      <c r="C754" t="s">
        <v>54</v>
      </c>
      <c r="D754">
        <v>2</v>
      </c>
      <c r="E754">
        <v>413.36</v>
      </c>
      <c r="F754">
        <v>268.68400000000003</v>
      </c>
      <c r="G754" t="s">
        <v>55</v>
      </c>
      <c r="H754" t="s">
        <v>31</v>
      </c>
      <c r="I754">
        <v>0.1</v>
      </c>
      <c r="J754" t="s">
        <v>32</v>
      </c>
      <c r="K754">
        <v>826.72</v>
      </c>
      <c r="L754">
        <v>744.048</v>
      </c>
      <c r="M754">
        <v>537.36800000000005</v>
      </c>
      <c r="N754">
        <v>206.67999999999995</v>
      </c>
      <c r="O754">
        <v>82.672000000000025</v>
      </c>
      <c r="P754" t="s">
        <v>23</v>
      </c>
      <c r="Q754" t="s">
        <v>34</v>
      </c>
      <c r="R754">
        <v>1</v>
      </c>
      <c r="S754" t="s">
        <v>1583</v>
      </c>
      <c r="T754" t="s">
        <v>943</v>
      </c>
      <c r="U754">
        <v>41.69</v>
      </c>
      <c r="V754" s="18">
        <v>44948</v>
      </c>
      <c r="W754" s="18">
        <v>44950</v>
      </c>
      <c r="X754">
        <v>2</v>
      </c>
      <c r="Y754" t="s">
        <v>49</v>
      </c>
    </row>
    <row r="755" spans="1:25" x14ac:dyDescent="0.3">
      <c r="A755" s="18">
        <v>45724</v>
      </c>
      <c r="B755" t="s">
        <v>28</v>
      </c>
      <c r="C755" t="s">
        <v>54</v>
      </c>
      <c r="D755">
        <v>1</v>
      </c>
      <c r="E755">
        <v>247.04</v>
      </c>
      <c r="F755">
        <v>160.57599999999999</v>
      </c>
      <c r="G755" t="s">
        <v>50</v>
      </c>
      <c r="H755" t="s">
        <v>21</v>
      </c>
      <c r="I755">
        <v>0</v>
      </c>
      <c r="J755" t="s">
        <v>66</v>
      </c>
      <c r="K755">
        <v>247.04</v>
      </c>
      <c r="L755">
        <v>247.04</v>
      </c>
      <c r="M755">
        <v>160.57599999999999</v>
      </c>
      <c r="N755">
        <v>86.463999999999999</v>
      </c>
      <c r="O755">
        <v>0</v>
      </c>
      <c r="P755" t="s">
        <v>57</v>
      </c>
      <c r="Q755" t="s">
        <v>24</v>
      </c>
      <c r="R755">
        <v>0</v>
      </c>
      <c r="S755" t="s">
        <v>1590</v>
      </c>
      <c r="T755" t="s">
        <v>1591</v>
      </c>
      <c r="U755">
        <v>26.86</v>
      </c>
      <c r="V755" s="18">
        <v>45724</v>
      </c>
      <c r="W755" s="18">
        <v>45729</v>
      </c>
      <c r="X755">
        <v>5</v>
      </c>
      <c r="Y755" t="s">
        <v>37</v>
      </c>
    </row>
    <row r="756" spans="1:25" x14ac:dyDescent="0.3">
      <c r="A756" s="18">
        <v>45713</v>
      </c>
      <c r="B756" t="s">
        <v>44</v>
      </c>
      <c r="C756" t="s">
        <v>54</v>
      </c>
      <c r="D756">
        <v>19</v>
      </c>
      <c r="E756">
        <v>14.1</v>
      </c>
      <c r="F756">
        <v>9.1650000000000009</v>
      </c>
      <c r="G756" t="s">
        <v>50</v>
      </c>
      <c r="H756" t="s">
        <v>21</v>
      </c>
      <c r="I756">
        <v>0.05</v>
      </c>
      <c r="J756" t="s">
        <v>51</v>
      </c>
      <c r="K756">
        <v>267.89999999999998</v>
      </c>
      <c r="L756">
        <v>254.50499999999997</v>
      </c>
      <c r="M756">
        <v>174.13500000000002</v>
      </c>
      <c r="N756">
        <v>80.369999999999948</v>
      </c>
      <c r="O756">
        <v>13.39500000000001</v>
      </c>
      <c r="P756" t="s">
        <v>63</v>
      </c>
      <c r="Q756" t="s">
        <v>24</v>
      </c>
      <c r="R756">
        <v>0</v>
      </c>
      <c r="S756" t="s">
        <v>1602</v>
      </c>
      <c r="T756" t="s">
        <v>1603</v>
      </c>
      <c r="U756">
        <v>37.840000000000003</v>
      </c>
      <c r="V756" s="18">
        <v>45713</v>
      </c>
      <c r="W756" s="18">
        <v>45716</v>
      </c>
      <c r="X756">
        <v>3</v>
      </c>
      <c r="Y756" t="s">
        <v>49</v>
      </c>
    </row>
    <row r="757" spans="1:25" x14ac:dyDescent="0.3">
      <c r="A757" s="18">
        <v>45001</v>
      </c>
      <c r="B757" t="s">
        <v>38</v>
      </c>
      <c r="C757" t="s">
        <v>54</v>
      </c>
      <c r="D757">
        <v>14</v>
      </c>
      <c r="E757">
        <v>565.45000000000005</v>
      </c>
      <c r="F757">
        <v>367.54250000000002</v>
      </c>
      <c r="G757" t="s">
        <v>55</v>
      </c>
      <c r="H757" t="s">
        <v>21</v>
      </c>
      <c r="I757">
        <v>0.1</v>
      </c>
      <c r="J757" t="s">
        <v>22</v>
      </c>
      <c r="K757">
        <v>7916.3000000000011</v>
      </c>
      <c r="L757">
        <v>7124.670000000001</v>
      </c>
      <c r="M757">
        <v>5145.5950000000003</v>
      </c>
      <c r="N757">
        <v>1979.0750000000007</v>
      </c>
      <c r="O757">
        <v>791.63000000000011</v>
      </c>
      <c r="P757" t="s">
        <v>23</v>
      </c>
      <c r="Q757" t="s">
        <v>40</v>
      </c>
      <c r="R757">
        <v>0</v>
      </c>
      <c r="S757" t="s">
        <v>1637</v>
      </c>
      <c r="T757" t="s">
        <v>1638</v>
      </c>
      <c r="U757">
        <v>24.4</v>
      </c>
      <c r="V757" s="18">
        <v>45001</v>
      </c>
      <c r="W757" s="18">
        <v>45010</v>
      </c>
      <c r="X757">
        <v>9</v>
      </c>
      <c r="Y757" t="s">
        <v>43</v>
      </c>
    </row>
    <row r="758" spans="1:25" x14ac:dyDescent="0.3">
      <c r="A758" s="18">
        <v>45748</v>
      </c>
      <c r="B758" t="s">
        <v>38</v>
      </c>
      <c r="C758" t="s">
        <v>54</v>
      </c>
      <c r="D758">
        <v>4</v>
      </c>
      <c r="E758">
        <v>249.98</v>
      </c>
      <c r="F758">
        <v>162.48699999999999</v>
      </c>
      <c r="G758" t="s">
        <v>50</v>
      </c>
      <c r="H758" t="s">
        <v>31</v>
      </c>
      <c r="I758">
        <v>0.15</v>
      </c>
      <c r="J758" t="s">
        <v>22</v>
      </c>
      <c r="K758">
        <v>999.92</v>
      </c>
      <c r="L758">
        <v>849.9319999999999</v>
      </c>
      <c r="M758">
        <v>649.94799999999998</v>
      </c>
      <c r="N758">
        <v>199.98399999999992</v>
      </c>
      <c r="O758">
        <v>149.98800000000006</v>
      </c>
      <c r="P758" t="s">
        <v>60</v>
      </c>
      <c r="Q758" t="s">
        <v>34</v>
      </c>
      <c r="R758">
        <v>0</v>
      </c>
      <c r="S758" t="s">
        <v>1687</v>
      </c>
      <c r="T758" t="s">
        <v>1688</v>
      </c>
      <c r="U758">
        <v>49.08</v>
      </c>
      <c r="V758" s="18">
        <v>45748</v>
      </c>
      <c r="W758" s="18">
        <v>45751</v>
      </c>
      <c r="X758">
        <v>3</v>
      </c>
      <c r="Y758" t="s">
        <v>43</v>
      </c>
    </row>
    <row r="759" spans="1:25" x14ac:dyDescent="0.3">
      <c r="A759" s="18">
        <v>45605</v>
      </c>
      <c r="B759" t="s">
        <v>69</v>
      </c>
      <c r="C759" t="s">
        <v>54</v>
      </c>
      <c r="D759">
        <v>7</v>
      </c>
      <c r="E759">
        <v>83.32</v>
      </c>
      <c r="F759">
        <v>54.157999999999994</v>
      </c>
      <c r="G759" t="s">
        <v>55</v>
      </c>
      <c r="H759" t="s">
        <v>21</v>
      </c>
      <c r="I759">
        <v>0.05</v>
      </c>
      <c r="J759" t="s">
        <v>51</v>
      </c>
      <c r="K759">
        <v>583.24</v>
      </c>
      <c r="L759">
        <v>554.07799999999997</v>
      </c>
      <c r="M759">
        <v>379.10599999999994</v>
      </c>
      <c r="N759">
        <v>174.97200000000004</v>
      </c>
      <c r="O759">
        <v>29.162000000000035</v>
      </c>
      <c r="P759" t="s">
        <v>63</v>
      </c>
      <c r="Q759" t="s">
        <v>24</v>
      </c>
      <c r="R759">
        <v>0</v>
      </c>
      <c r="S759" t="s">
        <v>1699</v>
      </c>
      <c r="T759" t="s">
        <v>1700</v>
      </c>
      <c r="U759">
        <v>23.4</v>
      </c>
      <c r="V759" s="18">
        <v>45605</v>
      </c>
      <c r="W759" s="18">
        <v>45613</v>
      </c>
      <c r="X759">
        <v>8</v>
      </c>
      <c r="Y759" t="s">
        <v>72</v>
      </c>
    </row>
    <row r="760" spans="1:25" x14ac:dyDescent="0.3">
      <c r="A760" s="18">
        <v>45385</v>
      </c>
      <c r="B760" t="s">
        <v>69</v>
      </c>
      <c r="C760" t="s">
        <v>54</v>
      </c>
      <c r="D760">
        <v>4</v>
      </c>
      <c r="E760">
        <v>563.05999999999995</v>
      </c>
      <c r="F760">
        <v>365.98899999999998</v>
      </c>
      <c r="G760" t="s">
        <v>55</v>
      </c>
      <c r="H760" t="s">
        <v>31</v>
      </c>
      <c r="I760">
        <v>0.05</v>
      </c>
      <c r="J760" t="s">
        <v>66</v>
      </c>
      <c r="K760">
        <v>2252.2399999999998</v>
      </c>
      <c r="L760">
        <v>2139.6279999999997</v>
      </c>
      <c r="M760">
        <v>1463.9559999999999</v>
      </c>
      <c r="N760">
        <v>675.6719999999998</v>
      </c>
      <c r="O760">
        <v>112.61200000000008</v>
      </c>
      <c r="P760" t="s">
        <v>63</v>
      </c>
      <c r="Q760" t="s">
        <v>40</v>
      </c>
      <c r="R760">
        <v>0</v>
      </c>
      <c r="S760" t="s">
        <v>1701</v>
      </c>
      <c r="T760" t="s">
        <v>1702</v>
      </c>
      <c r="U760">
        <v>19.5</v>
      </c>
      <c r="V760" s="18">
        <v>45385</v>
      </c>
      <c r="W760" s="18">
        <v>45389</v>
      </c>
      <c r="X760">
        <v>4</v>
      </c>
      <c r="Y760" t="s">
        <v>72</v>
      </c>
    </row>
    <row r="761" spans="1:25" x14ac:dyDescent="0.3">
      <c r="A761" s="18">
        <v>45174</v>
      </c>
      <c r="B761" t="s">
        <v>18</v>
      </c>
      <c r="C761" t="s">
        <v>54</v>
      </c>
      <c r="D761">
        <v>5</v>
      </c>
      <c r="E761">
        <v>367.61</v>
      </c>
      <c r="F761">
        <v>238.94650000000001</v>
      </c>
      <c r="G761" t="s">
        <v>50</v>
      </c>
      <c r="H761" t="s">
        <v>31</v>
      </c>
      <c r="I761">
        <v>0</v>
      </c>
      <c r="J761" t="s">
        <v>32</v>
      </c>
      <c r="K761">
        <v>1838.0500000000002</v>
      </c>
      <c r="L761">
        <v>1838.0500000000002</v>
      </c>
      <c r="M761">
        <v>1194.7325000000001</v>
      </c>
      <c r="N761">
        <v>643.31750000000011</v>
      </c>
      <c r="O761">
        <v>0</v>
      </c>
      <c r="P761" t="s">
        <v>57</v>
      </c>
      <c r="Q761" t="s">
        <v>34</v>
      </c>
      <c r="R761">
        <v>0</v>
      </c>
      <c r="S761" t="s">
        <v>1734</v>
      </c>
      <c r="T761" t="s">
        <v>1735</v>
      </c>
      <c r="U761">
        <v>19.55</v>
      </c>
      <c r="V761" s="18">
        <v>45174</v>
      </c>
      <c r="W761" s="18">
        <v>45182</v>
      </c>
      <c r="X761">
        <v>8</v>
      </c>
      <c r="Y761" t="s">
        <v>27</v>
      </c>
    </row>
    <row r="762" spans="1:25" x14ac:dyDescent="0.3">
      <c r="A762" s="18">
        <v>44936</v>
      </c>
      <c r="B762" t="s">
        <v>44</v>
      </c>
      <c r="C762" t="s">
        <v>54</v>
      </c>
      <c r="D762">
        <v>20</v>
      </c>
      <c r="E762">
        <v>274.37</v>
      </c>
      <c r="F762">
        <v>178.34050000000002</v>
      </c>
      <c r="G762" t="s">
        <v>20</v>
      </c>
      <c r="H762" t="s">
        <v>31</v>
      </c>
      <c r="I762">
        <v>0.1</v>
      </c>
      <c r="J762" t="s">
        <v>22</v>
      </c>
      <c r="K762">
        <v>5487.4</v>
      </c>
      <c r="L762">
        <v>4938.66</v>
      </c>
      <c r="M762">
        <v>3566.8100000000004</v>
      </c>
      <c r="N762">
        <v>1371.8499999999995</v>
      </c>
      <c r="O762">
        <v>548.73999999999978</v>
      </c>
      <c r="P762" t="s">
        <v>33</v>
      </c>
      <c r="Q762" t="s">
        <v>40</v>
      </c>
      <c r="R762">
        <v>0</v>
      </c>
      <c r="S762" t="s">
        <v>1775</v>
      </c>
      <c r="T762" t="s">
        <v>607</v>
      </c>
      <c r="U762">
        <v>12.28</v>
      </c>
      <c r="V762" s="18">
        <v>44936</v>
      </c>
      <c r="W762" s="18">
        <v>44940</v>
      </c>
      <c r="X762">
        <v>4</v>
      </c>
      <c r="Y762" t="s">
        <v>49</v>
      </c>
    </row>
    <row r="763" spans="1:25" x14ac:dyDescent="0.3">
      <c r="A763" s="18">
        <v>45635</v>
      </c>
      <c r="B763" t="s">
        <v>44</v>
      </c>
      <c r="C763" t="s">
        <v>54</v>
      </c>
      <c r="D763">
        <v>19</v>
      </c>
      <c r="E763">
        <v>62.07</v>
      </c>
      <c r="F763">
        <v>40.345500000000001</v>
      </c>
      <c r="G763" t="s">
        <v>55</v>
      </c>
      <c r="H763" t="s">
        <v>31</v>
      </c>
      <c r="I763">
        <v>0.1</v>
      </c>
      <c r="J763" t="s">
        <v>56</v>
      </c>
      <c r="K763">
        <v>1179.33</v>
      </c>
      <c r="L763">
        <v>1061.3969999999999</v>
      </c>
      <c r="M763">
        <v>766.56450000000007</v>
      </c>
      <c r="N763">
        <v>294.83249999999987</v>
      </c>
      <c r="O763">
        <v>117.93299999999999</v>
      </c>
      <c r="P763" t="s">
        <v>60</v>
      </c>
      <c r="Q763" t="s">
        <v>24</v>
      </c>
      <c r="R763">
        <v>0</v>
      </c>
      <c r="S763" t="s">
        <v>1780</v>
      </c>
      <c r="T763" t="s">
        <v>1781</v>
      </c>
      <c r="U763">
        <v>14.85</v>
      </c>
      <c r="V763" s="18">
        <v>45635</v>
      </c>
      <c r="W763" s="18">
        <v>45645</v>
      </c>
      <c r="X763">
        <v>10</v>
      </c>
      <c r="Y763" t="s">
        <v>49</v>
      </c>
    </row>
    <row r="764" spans="1:25" x14ac:dyDescent="0.3">
      <c r="A764" s="18">
        <v>45217</v>
      </c>
      <c r="B764" t="s">
        <v>28</v>
      </c>
      <c r="C764" t="s">
        <v>54</v>
      </c>
      <c r="D764">
        <v>7</v>
      </c>
      <c r="E764">
        <v>387.31</v>
      </c>
      <c r="F764">
        <v>251.75150000000002</v>
      </c>
      <c r="G764" t="s">
        <v>30</v>
      </c>
      <c r="H764" t="s">
        <v>31</v>
      </c>
      <c r="I764">
        <v>0.1</v>
      </c>
      <c r="J764" t="s">
        <v>66</v>
      </c>
      <c r="K764">
        <v>2711.17</v>
      </c>
      <c r="L764">
        <v>2440.0530000000003</v>
      </c>
      <c r="M764">
        <v>1762.2605000000001</v>
      </c>
      <c r="N764">
        <v>677.79250000000025</v>
      </c>
      <c r="O764">
        <v>271.11699999999973</v>
      </c>
      <c r="P764" t="s">
        <v>63</v>
      </c>
      <c r="Q764" t="s">
        <v>40</v>
      </c>
      <c r="R764">
        <v>0</v>
      </c>
      <c r="S764" t="s">
        <v>1784</v>
      </c>
      <c r="T764" t="s">
        <v>1785</v>
      </c>
      <c r="U764">
        <v>14.76</v>
      </c>
      <c r="V764" s="18">
        <v>45217</v>
      </c>
      <c r="W764" s="18">
        <v>45220</v>
      </c>
      <c r="X764">
        <v>3</v>
      </c>
      <c r="Y764" t="s">
        <v>37</v>
      </c>
    </row>
    <row r="765" spans="1:25" x14ac:dyDescent="0.3">
      <c r="A765" s="18">
        <v>45408</v>
      </c>
      <c r="B765" t="s">
        <v>38</v>
      </c>
      <c r="C765" t="s">
        <v>54</v>
      </c>
      <c r="D765">
        <v>4</v>
      </c>
      <c r="E765">
        <v>303.37</v>
      </c>
      <c r="F765">
        <v>197.19050000000001</v>
      </c>
      <c r="G765" t="s">
        <v>30</v>
      </c>
      <c r="H765" t="s">
        <v>31</v>
      </c>
      <c r="I765">
        <v>0.1</v>
      </c>
      <c r="J765" t="s">
        <v>51</v>
      </c>
      <c r="K765">
        <v>1213.48</v>
      </c>
      <c r="L765">
        <v>1092.1320000000001</v>
      </c>
      <c r="M765">
        <v>788.76200000000006</v>
      </c>
      <c r="N765">
        <v>303.37</v>
      </c>
      <c r="O765">
        <v>121.34799999999996</v>
      </c>
      <c r="P765" t="s">
        <v>33</v>
      </c>
      <c r="Q765" t="s">
        <v>40</v>
      </c>
      <c r="R765">
        <v>0</v>
      </c>
      <c r="S765" t="s">
        <v>1794</v>
      </c>
      <c r="T765" t="s">
        <v>1795</v>
      </c>
      <c r="U765">
        <v>30.19</v>
      </c>
      <c r="V765" s="18">
        <v>45408</v>
      </c>
      <c r="W765" s="18">
        <v>45413</v>
      </c>
      <c r="X765">
        <v>5</v>
      </c>
      <c r="Y765" t="s">
        <v>43</v>
      </c>
    </row>
    <row r="766" spans="1:25" x14ac:dyDescent="0.3">
      <c r="A766" s="18">
        <v>45724</v>
      </c>
      <c r="B766" t="s">
        <v>28</v>
      </c>
      <c r="C766" t="s">
        <v>54</v>
      </c>
      <c r="D766">
        <v>16</v>
      </c>
      <c r="E766">
        <v>217.74</v>
      </c>
      <c r="F766">
        <v>141.53100000000001</v>
      </c>
      <c r="G766" t="s">
        <v>30</v>
      </c>
      <c r="H766" t="s">
        <v>21</v>
      </c>
      <c r="I766">
        <v>0.15</v>
      </c>
      <c r="J766" t="s">
        <v>46</v>
      </c>
      <c r="K766">
        <v>3483.84</v>
      </c>
      <c r="L766">
        <v>2961.2640000000001</v>
      </c>
      <c r="M766">
        <v>2264.4960000000001</v>
      </c>
      <c r="N766">
        <v>696.76800000000003</v>
      </c>
      <c r="O766">
        <v>522.57600000000002</v>
      </c>
      <c r="P766" t="s">
        <v>63</v>
      </c>
      <c r="Q766" t="s">
        <v>24</v>
      </c>
      <c r="R766">
        <v>1</v>
      </c>
      <c r="S766" t="s">
        <v>1800</v>
      </c>
      <c r="T766" t="s">
        <v>1801</v>
      </c>
      <c r="U766">
        <v>25.11</v>
      </c>
      <c r="V766" s="18">
        <v>45724</v>
      </c>
      <c r="W766" s="18">
        <v>45731</v>
      </c>
      <c r="X766">
        <v>7</v>
      </c>
      <c r="Y766" t="s">
        <v>37</v>
      </c>
    </row>
    <row r="767" spans="1:25" x14ac:dyDescent="0.3">
      <c r="A767" s="18">
        <v>45045</v>
      </c>
      <c r="B767" t="s">
        <v>44</v>
      </c>
      <c r="C767" t="s">
        <v>54</v>
      </c>
      <c r="D767">
        <v>15</v>
      </c>
      <c r="E767">
        <v>293.33999999999997</v>
      </c>
      <c r="F767">
        <v>190.67099999999999</v>
      </c>
      <c r="G767" t="s">
        <v>55</v>
      </c>
      <c r="H767" t="s">
        <v>31</v>
      </c>
      <c r="I767">
        <v>0.1</v>
      </c>
      <c r="J767" t="s">
        <v>22</v>
      </c>
      <c r="K767">
        <v>4400.0999999999995</v>
      </c>
      <c r="L767">
        <v>3960.0899999999997</v>
      </c>
      <c r="M767">
        <v>2860.0650000000001</v>
      </c>
      <c r="N767">
        <v>1100.0249999999996</v>
      </c>
      <c r="O767">
        <v>440.00999999999976</v>
      </c>
      <c r="P767" t="s">
        <v>57</v>
      </c>
      <c r="Q767" t="s">
        <v>40</v>
      </c>
      <c r="R767">
        <v>0</v>
      </c>
      <c r="S767" t="s">
        <v>1804</v>
      </c>
      <c r="T767" t="s">
        <v>1805</v>
      </c>
      <c r="U767">
        <v>21.03</v>
      </c>
      <c r="V767" s="18">
        <v>45045</v>
      </c>
      <c r="W767" s="18">
        <v>45047</v>
      </c>
      <c r="X767">
        <v>2</v>
      </c>
      <c r="Y767" t="s">
        <v>49</v>
      </c>
    </row>
    <row r="768" spans="1:25" x14ac:dyDescent="0.3">
      <c r="A768" s="18">
        <v>45299</v>
      </c>
      <c r="B768" t="s">
        <v>28</v>
      </c>
      <c r="C768" t="s">
        <v>54</v>
      </c>
      <c r="D768">
        <v>13</v>
      </c>
      <c r="E768">
        <v>285.27999999999997</v>
      </c>
      <c r="F768">
        <v>185.43199999999999</v>
      </c>
      <c r="G768" t="s">
        <v>55</v>
      </c>
      <c r="H768" t="s">
        <v>31</v>
      </c>
      <c r="I768">
        <v>0</v>
      </c>
      <c r="J768" t="s">
        <v>22</v>
      </c>
      <c r="K768">
        <v>3708.6399999999994</v>
      </c>
      <c r="L768">
        <v>3708.6399999999994</v>
      </c>
      <c r="M768">
        <v>2410.616</v>
      </c>
      <c r="N768">
        <v>1298.0239999999994</v>
      </c>
      <c r="O768">
        <v>0</v>
      </c>
      <c r="P768" t="s">
        <v>33</v>
      </c>
      <c r="Q768" t="s">
        <v>34</v>
      </c>
      <c r="R768">
        <v>0</v>
      </c>
      <c r="S768" t="s">
        <v>1821</v>
      </c>
      <c r="T768" t="s">
        <v>1822</v>
      </c>
      <c r="U768">
        <v>31.2</v>
      </c>
      <c r="V768" s="18">
        <v>45299</v>
      </c>
      <c r="W768" s="18">
        <v>45306</v>
      </c>
      <c r="X768">
        <v>7</v>
      </c>
      <c r="Y768" t="s">
        <v>37</v>
      </c>
    </row>
    <row r="769" spans="1:25" x14ac:dyDescent="0.3">
      <c r="A769" s="18">
        <v>44933</v>
      </c>
      <c r="B769" t="s">
        <v>44</v>
      </c>
      <c r="C769" t="s">
        <v>54</v>
      </c>
      <c r="D769">
        <v>1</v>
      </c>
      <c r="E769">
        <v>498.19</v>
      </c>
      <c r="F769">
        <v>323.82350000000002</v>
      </c>
      <c r="G769" t="s">
        <v>30</v>
      </c>
      <c r="H769" t="s">
        <v>21</v>
      </c>
      <c r="I769">
        <v>0.1</v>
      </c>
      <c r="J769" t="s">
        <v>66</v>
      </c>
      <c r="K769">
        <v>498.19</v>
      </c>
      <c r="L769">
        <v>448.37099999999998</v>
      </c>
      <c r="M769">
        <v>323.82350000000002</v>
      </c>
      <c r="N769">
        <v>124.54749999999996</v>
      </c>
      <c r="O769">
        <v>49.819000000000017</v>
      </c>
      <c r="P769" t="s">
        <v>33</v>
      </c>
      <c r="Q769" t="s">
        <v>34</v>
      </c>
      <c r="R769">
        <v>0</v>
      </c>
      <c r="S769" t="s">
        <v>1831</v>
      </c>
      <c r="T769" t="s">
        <v>1832</v>
      </c>
      <c r="U769">
        <v>25.55</v>
      </c>
      <c r="V769" s="18">
        <v>44933</v>
      </c>
      <c r="W769" s="18">
        <v>44937</v>
      </c>
      <c r="X769">
        <v>4</v>
      </c>
      <c r="Y769" t="s">
        <v>49</v>
      </c>
    </row>
    <row r="770" spans="1:25" x14ac:dyDescent="0.3">
      <c r="A770" s="18">
        <v>45348</v>
      </c>
      <c r="B770" t="s">
        <v>18</v>
      </c>
      <c r="C770" t="s">
        <v>54</v>
      </c>
      <c r="D770">
        <v>13</v>
      </c>
      <c r="E770">
        <v>585.88</v>
      </c>
      <c r="F770">
        <v>380.822</v>
      </c>
      <c r="G770" t="s">
        <v>20</v>
      </c>
      <c r="H770" t="s">
        <v>31</v>
      </c>
      <c r="I770">
        <v>0.15</v>
      </c>
      <c r="J770" t="s">
        <v>51</v>
      </c>
      <c r="K770">
        <v>7616.44</v>
      </c>
      <c r="L770">
        <v>6473.9739999999993</v>
      </c>
      <c r="M770">
        <v>4950.6859999999997</v>
      </c>
      <c r="N770">
        <v>1523.2879999999996</v>
      </c>
      <c r="O770">
        <v>1142.4660000000003</v>
      </c>
      <c r="P770" t="s">
        <v>57</v>
      </c>
      <c r="Q770" t="s">
        <v>40</v>
      </c>
      <c r="R770">
        <v>0</v>
      </c>
      <c r="S770" t="s">
        <v>1837</v>
      </c>
      <c r="T770" t="s">
        <v>1838</v>
      </c>
      <c r="U770">
        <v>42.18</v>
      </c>
      <c r="V770" s="18">
        <v>45348</v>
      </c>
      <c r="W770" s="18">
        <v>45358</v>
      </c>
      <c r="X770">
        <v>10</v>
      </c>
      <c r="Y770" t="s">
        <v>27</v>
      </c>
    </row>
    <row r="771" spans="1:25" x14ac:dyDescent="0.3">
      <c r="A771" s="18">
        <v>45432</v>
      </c>
      <c r="B771" t="s">
        <v>28</v>
      </c>
      <c r="C771" t="s">
        <v>54</v>
      </c>
      <c r="D771">
        <v>13</v>
      </c>
      <c r="E771">
        <v>284.3</v>
      </c>
      <c r="F771">
        <v>184.79500000000002</v>
      </c>
      <c r="G771" t="s">
        <v>30</v>
      </c>
      <c r="H771" t="s">
        <v>21</v>
      </c>
      <c r="I771">
        <v>0.05</v>
      </c>
      <c r="J771" t="s">
        <v>66</v>
      </c>
      <c r="K771">
        <v>3695.9</v>
      </c>
      <c r="L771">
        <v>3511.105</v>
      </c>
      <c r="M771">
        <v>2402.335</v>
      </c>
      <c r="N771">
        <v>1108.77</v>
      </c>
      <c r="O771">
        <v>184.79500000000007</v>
      </c>
      <c r="P771" t="s">
        <v>23</v>
      </c>
      <c r="Q771" t="s">
        <v>40</v>
      </c>
      <c r="R771">
        <v>0</v>
      </c>
      <c r="S771" t="s">
        <v>1845</v>
      </c>
      <c r="T771" t="s">
        <v>1846</v>
      </c>
      <c r="U771">
        <v>48.73</v>
      </c>
      <c r="V771" s="18">
        <v>45432</v>
      </c>
      <c r="W771" s="18">
        <v>45439</v>
      </c>
      <c r="X771">
        <v>7</v>
      </c>
      <c r="Y771" t="s">
        <v>37</v>
      </c>
    </row>
    <row r="772" spans="1:25" x14ac:dyDescent="0.3">
      <c r="A772" s="18">
        <v>45602</v>
      </c>
      <c r="B772" t="s">
        <v>18</v>
      </c>
      <c r="C772" t="s">
        <v>54</v>
      </c>
      <c r="D772">
        <v>11</v>
      </c>
      <c r="E772">
        <v>200.3</v>
      </c>
      <c r="F772">
        <v>130.19500000000002</v>
      </c>
      <c r="G772" t="s">
        <v>55</v>
      </c>
      <c r="H772" t="s">
        <v>31</v>
      </c>
      <c r="I772">
        <v>0.1</v>
      </c>
      <c r="J772" t="s">
        <v>22</v>
      </c>
      <c r="K772">
        <v>2203.3000000000002</v>
      </c>
      <c r="L772">
        <v>1982.9700000000003</v>
      </c>
      <c r="M772">
        <v>1432.1450000000002</v>
      </c>
      <c r="N772">
        <v>550.82500000000005</v>
      </c>
      <c r="O772">
        <v>220.32999999999993</v>
      </c>
      <c r="P772" t="s">
        <v>60</v>
      </c>
      <c r="Q772" t="s">
        <v>40</v>
      </c>
      <c r="R772">
        <v>1</v>
      </c>
      <c r="S772" t="s">
        <v>1849</v>
      </c>
      <c r="T772" t="s">
        <v>1850</v>
      </c>
      <c r="U772">
        <v>48.27</v>
      </c>
      <c r="V772" s="18">
        <v>45602</v>
      </c>
      <c r="W772" s="18">
        <v>45609</v>
      </c>
      <c r="X772">
        <v>7</v>
      </c>
      <c r="Y772" t="s">
        <v>27</v>
      </c>
    </row>
    <row r="773" spans="1:25" x14ac:dyDescent="0.3">
      <c r="A773" s="18">
        <v>45756</v>
      </c>
      <c r="B773" t="s">
        <v>38</v>
      </c>
      <c r="C773" t="s">
        <v>54</v>
      </c>
      <c r="D773">
        <v>4</v>
      </c>
      <c r="E773">
        <v>518.42999999999995</v>
      </c>
      <c r="F773">
        <v>336.97949999999997</v>
      </c>
      <c r="G773" t="s">
        <v>30</v>
      </c>
      <c r="H773" t="s">
        <v>21</v>
      </c>
      <c r="I773">
        <v>0</v>
      </c>
      <c r="J773" t="s">
        <v>32</v>
      </c>
      <c r="K773">
        <v>2073.7199999999998</v>
      </c>
      <c r="L773">
        <v>2073.7199999999998</v>
      </c>
      <c r="M773">
        <v>1347.9179999999999</v>
      </c>
      <c r="N773">
        <v>725.80199999999991</v>
      </c>
      <c r="O773">
        <v>0</v>
      </c>
      <c r="P773" t="s">
        <v>23</v>
      </c>
      <c r="Q773" t="s">
        <v>34</v>
      </c>
      <c r="R773">
        <v>0</v>
      </c>
      <c r="S773" t="s">
        <v>1853</v>
      </c>
      <c r="T773" t="s">
        <v>1240</v>
      </c>
      <c r="U773">
        <v>30.86</v>
      </c>
      <c r="V773" s="18">
        <v>45756</v>
      </c>
      <c r="W773" s="18">
        <v>45761</v>
      </c>
      <c r="X773">
        <v>5</v>
      </c>
      <c r="Y773" t="s">
        <v>43</v>
      </c>
    </row>
    <row r="774" spans="1:25" x14ac:dyDescent="0.3">
      <c r="A774" s="18">
        <v>45545</v>
      </c>
      <c r="B774" t="s">
        <v>28</v>
      </c>
      <c r="C774" t="s">
        <v>54</v>
      </c>
      <c r="D774">
        <v>9</v>
      </c>
      <c r="E774">
        <v>472.84</v>
      </c>
      <c r="F774">
        <v>307.346</v>
      </c>
      <c r="G774" t="s">
        <v>55</v>
      </c>
      <c r="H774" t="s">
        <v>31</v>
      </c>
      <c r="I774">
        <v>0.05</v>
      </c>
      <c r="J774" t="s">
        <v>32</v>
      </c>
      <c r="K774">
        <v>4255.5599999999995</v>
      </c>
      <c r="L774">
        <v>4042.7819999999992</v>
      </c>
      <c r="M774">
        <v>2766.114</v>
      </c>
      <c r="N774">
        <v>1276.6679999999992</v>
      </c>
      <c r="O774">
        <v>212.77800000000025</v>
      </c>
      <c r="P774" t="s">
        <v>57</v>
      </c>
      <c r="Q774" t="s">
        <v>40</v>
      </c>
      <c r="R774">
        <v>0</v>
      </c>
      <c r="S774" t="s">
        <v>1870</v>
      </c>
      <c r="T774" t="s">
        <v>1871</v>
      </c>
      <c r="U774">
        <v>48.13</v>
      </c>
      <c r="V774" s="18">
        <v>45545</v>
      </c>
      <c r="W774" s="18">
        <v>45547</v>
      </c>
      <c r="X774">
        <v>2</v>
      </c>
      <c r="Y774" t="s">
        <v>37</v>
      </c>
    </row>
    <row r="775" spans="1:25" x14ac:dyDescent="0.3">
      <c r="A775" s="18">
        <v>45720</v>
      </c>
      <c r="B775" t="s">
        <v>38</v>
      </c>
      <c r="C775" t="s">
        <v>54</v>
      </c>
      <c r="D775">
        <v>18</v>
      </c>
      <c r="E775">
        <v>382.01</v>
      </c>
      <c r="F775">
        <v>248.3065</v>
      </c>
      <c r="G775" t="s">
        <v>55</v>
      </c>
      <c r="H775" t="s">
        <v>21</v>
      </c>
      <c r="I775">
        <v>0.1</v>
      </c>
      <c r="J775" t="s">
        <v>32</v>
      </c>
      <c r="K775">
        <v>6876.18</v>
      </c>
      <c r="L775">
        <v>6188.5620000000008</v>
      </c>
      <c r="M775">
        <v>4469.5169999999998</v>
      </c>
      <c r="N775">
        <v>1719.045000000001</v>
      </c>
      <c r="O775">
        <v>687.61799999999948</v>
      </c>
      <c r="P775" t="s">
        <v>23</v>
      </c>
      <c r="Q775" t="s">
        <v>34</v>
      </c>
      <c r="R775">
        <v>0</v>
      </c>
      <c r="S775" t="s">
        <v>1901</v>
      </c>
      <c r="T775" t="s">
        <v>1902</v>
      </c>
      <c r="U775">
        <v>36.549999999999997</v>
      </c>
      <c r="V775" s="18">
        <v>45720</v>
      </c>
      <c r="W775" s="18">
        <v>45724</v>
      </c>
      <c r="X775">
        <v>4</v>
      </c>
      <c r="Y775" t="s">
        <v>43</v>
      </c>
    </row>
    <row r="776" spans="1:25" x14ac:dyDescent="0.3">
      <c r="A776" s="18">
        <v>45380</v>
      </c>
      <c r="B776" t="s">
        <v>18</v>
      </c>
      <c r="C776" t="s">
        <v>54</v>
      </c>
      <c r="D776">
        <v>6</v>
      </c>
      <c r="E776">
        <v>509.48</v>
      </c>
      <c r="F776">
        <v>331.16200000000003</v>
      </c>
      <c r="G776" t="s">
        <v>20</v>
      </c>
      <c r="H776" t="s">
        <v>21</v>
      </c>
      <c r="I776">
        <v>0</v>
      </c>
      <c r="J776" t="s">
        <v>32</v>
      </c>
      <c r="K776">
        <v>3056.88</v>
      </c>
      <c r="L776">
        <v>3056.88</v>
      </c>
      <c r="M776">
        <v>1986.9720000000002</v>
      </c>
      <c r="N776">
        <v>1069.9079999999999</v>
      </c>
      <c r="O776">
        <v>0</v>
      </c>
      <c r="P776" t="s">
        <v>60</v>
      </c>
      <c r="Q776" t="s">
        <v>40</v>
      </c>
      <c r="R776">
        <v>0</v>
      </c>
      <c r="S776" t="s">
        <v>1906</v>
      </c>
      <c r="T776" t="s">
        <v>1907</v>
      </c>
      <c r="U776">
        <v>35.92</v>
      </c>
      <c r="V776" s="18">
        <v>45380</v>
      </c>
      <c r="W776" s="18">
        <v>45388</v>
      </c>
      <c r="X776">
        <v>8</v>
      </c>
      <c r="Y776" t="s">
        <v>27</v>
      </c>
    </row>
    <row r="777" spans="1:25" x14ac:dyDescent="0.3">
      <c r="A777" s="18">
        <v>45808</v>
      </c>
      <c r="B777" t="s">
        <v>28</v>
      </c>
      <c r="C777" t="s">
        <v>54</v>
      </c>
      <c r="D777">
        <v>3</v>
      </c>
      <c r="E777">
        <v>390.28</v>
      </c>
      <c r="F777">
        <v>253.68199999999999</v>
      </c>
      <c r="G777" t="s">
        <v>20</v>
      </c>
      <c r="H777" t="s">
        <v>31</v>
      </c>
      <c r="I777">
        <v>0</v>
      </c>
      <c r="J777" t="s">
        <v>46</v>
      </c>
      <c r="K777">
        <v>1170.8399999999999</v>
      </c>
      <c r="L777">
        <v>1170.8399999999999</v>
      </c>
      <c r="M777">
        <v>761.04599999999994</v>
      </c>
      <c r="N777">
        <v>409.79399999999998</v>
      </c>
      <c r="O777">
        <v>0</v>
      </c>
      <c r="P777" t="s">
        <v>23</v>
      </c>
      <c r="Q777" t="s">
        <v>40</v>
      </c>
      <c r="R777">
        <v>1</v>
      </c>
      <c r="S777" t="s">
        <v>1920</v>
      </c>
      <c r="T777" t="s">
        <v>1921</v>
      </c>
      <c r="U777">
        <v>45.22</v>
      </c>
      <c r="V777" s="18">
        <v>45808</v>
      </c>
      <c r="W777" s="18">
        <v>45818</v>
      </c>
      <c r="X777">
        <v>10</v>
      </c>
      <c r="Y777" t="s">
        <v>37</v>
      </c>
    </row>
    <row r="778" spans="1:25" x14ac:dyDescent="0.3">
      <c r="A778" s="18">
        <v>45239</v>
      </c>
      <c r="B778" t="s">
        <v>28</v>
      </c>
      <c r="C778" t="s">
        <v>54</v>
      </c>
      <c r="D778">
        <v>13</v>
      </c>
      <c r="E778">
        <v>174.9</v>
      </c>
      <c r="F778">
        <v>113.685</v>
      </c>
      <c r="G778" t="s">
        <v>30</v>
      </c>
      <c r="H778" t="s">
        <v>21</v>
      </c>
      <c r="I778">
        <v>0.15</v>
      </c>
      <c r="J778" t="s">
        <v>51</v>
      </c>
      <c r="K778">
        <v>2273.7000000000003</v>
      </c>
      <c r="L778">
        <v>1932.6450000000002</v>
      </c>
      <c r="M778">
        <v>1477.905</v>
      </c>
      <c r="N778">
        <v>454.74000000000024</v>
      </c>
      <c r="O778">
        <v>341.05500000000006</v>
      </c>
      <c r="P778" t="s">
        <v>23</v>
      </c>
      <c r="Q778" t="s">
        <v>40</v>
      </c>
      <c r="R778">
        <v>0</v>
      </c>
      <c r="S778" t="s">
        <v>1922</v>
      </c>
      <c r="T778" t="s">
        <v>1923</v>
      </c>
      <c r="U778">
        <v>31.26</v>
      </c>
      <c r="V778" s="18">
        <v>45239</v>
      </c>
      <c r="W778" s="18">
        <v>45242</v>
      </c>
      <c r="X778">
        <v>3</v>
      </c>
      <c r="Y778" t="s">
        <v>37</v>
      </c>
    </row>
    <row r="779" spans="1:25" x14ac:dyDescent="0.3">
      <c r="A779" s="18">
        <v>45579</v>
      </c>
      <c r="B779" t="s">
        <v>18</v>
      </c>
      <c r="C779" t="s">
        <v>54</v>
      </c>
      <c r="D779">
        <v>7</v>
      </c>
      <c r="E779">
        <v>150.6</v>
      </c>
      <c r="F779">
        <v>97.89</v>
      </c>
      <c r="G779" t="s">
        <v>30</v>
      </c>
      <c r="H779" t="s">
        <v>21</v>
      </c>
      <c r="I779">
        <v>0.15</v>
      </c>
      <c r="J779" t="s">
        <v>66</v>
      </c>
      <c r="K779">
        <v>1054.2</v>
      </c>
      <c r="L779">
        <v>896.07</v>
      </c>
      <c r="M779">
        <v>685.23</v>
      </c>
      <c r="N779">
        <v>210.84000000000003</v>
      </c>
      <c r="O779">
        <v>158.13</v>
      </c>
      <c r="P779" t="s">
        <v>63</v>
      </c>
      <c r="Q779" t="s">
        <v>40</v>
      </c>
      <c r="R779">
        <v>1</v>
      </c>
      <c r="S779" t="s">
        <v>1943</v>
      </c>
      <c r="T779" t="s">
        <v>1944</v>
      </c>
      <c r="U779">
        <v>15.52</v>
      </c>
      <c r="V779" s="18">
        <v>45579</v>
      </c>
      <c r="W779" s="18">
        <v>45586</v>
      </c>
      <c r="X779">
        <v>7</v>
      </c>
      <c r="Y779" t="s">
        <v>27</v>
      </c>
    </row>
    <row r="780" spans="1:25" x14ac:dyDescent="0.3">
      <c r="A780" s="18">
        <v>45530</v>
      </c>
      <c r="B780" t="s">
        <v>38</v>
      </c>
      <c r="C780" t="s">
        <v>54</v>
      </c>
      <c r="D780">
        <v>9</v>
      </c>
      <c r="E780">
        <v>364.88</v>
      </c>
      <c r="F780">
        <v>237.172</v>
      </c>
      <c r="G780" t="s">
        <v>50</v>
      </c>
      <c r="H780" t="s">
        <v>21</v>
      </c>
      <c r="I780">
        <v>0.05</v>
      </c>
      <c r="J780" t="s">
        <v>66</v>
      </c>
      <c r="K780">
        <v>3283.92</v>
      </c>
      <c r="L780">
        <v>3119.7239999999997</v>
      </c>
      <c r="M780">
        <v>2134.5479999999998</v>
      </c>
      <c r="N780">
        <v>985.17599999999993</v>
      </c>
      <c r="O780">
        <v>164.19600000000037</v>
      </c>
      <c r="P780" t="s">
        <v>63</v>
      </c>
      <c r="Q780" t="s">
        <v>34</v>
      </c>
      <c r="R780">
        <v>0</v>
      </c>
      <c r="S780" t="s">
        <v>1956</v>
      </c>
      <c r="T780" t="s">
        <v>620</v>
      </c>
      <c r="U780">
        <v>40.26</v>
      </c>
      <c r="V780" s="18">
        <v>45530</v>
      </c>
      <c r="W780" s="18">
        <v>45540</v>
      </c>
      <c r="X780">
        <v>10</v>
      </c>
      <c r="Y780" t="s">
        <v>43</v>
      </c>
    </row>
    <row r="781" spans="1:25" x14ac:dyDescent="0.3">
      <c r="A781" s="18">
        <v>45240</v>
      </c>
      <c r="B781" t="s">
        <v>28</v>
      </c>
      <c r="C781" t="s">
        <v>54</v>
      </c>
      <c r="D781">
        <v>7</v>
      </c>
      <c r="E781">
        <v>368.27</v>
      </c>
      <c r="F781">
        <v>239.37549999999999</v>
      </c>
      <c r="G781" t="s">
        <v>50</v>
      </c>
      <c r="H781" t="s">
        <v>21</v>
      </c>
      <c r="I781">
        <v>0.15</v>
      </c>
      <c r="J781" t="s">
        <v>51</v>
      </c>
      <c r="K781">
        <v>2577.89</v>
      </c>
      <c r="L781">
        <v>2191.2064999999998</v>
      </c>
      <c r="M781">
        <v>1675.6284999999998</v>
      </c>
      <c r="N781">
        <v>515.57799999999997</v>
      </c>
      <c r="O781">
        <v>386.68350000000009</v>
      </c>
      <c r="P781" t="s">
        <v>23</v>
      </c>
      <c r="Q781" t="s">
        <v>40</v>
      </c>
      <c r="R781">
        <v>0</v>
      </c>
      <c r="S781" t="s">
        <v>1957</v>
      </c>
      <c r="T781" t="s">
        <v>1958</v>
      </c>
      <c r="U781">
        <v>28.98</v>
      </c>
      <c r="V781" s="18">
        <v>45240</v>
      </c>
      <c r="W781" s="18">
        <v>45250</v>
      </c>
      <c r="X781">
        <v>10</v>
      </c>
      <c r="Y781" t="s">
        <v>37</v>
      </c>
    </row>
    <row r="782" spans="1:25" x14ac:dyDescent="0.3">
      <c r="A782" s="18">
        <v>45555</v>
      </c>
      <c r="B782" t="s">
        <v>69</v>
      </c>
      <c r="C782" t="s">
        <v>54</v>
      </c>
      <c r="D782">
        <v>6</v>
      </c>
      <c r="E782">
        <v>551.13</v>
      </c>
      <c r="F782">
        <v>358.23450000000003</v>
      </c>
      <c r="G782" t="s">
        <v>55</v>
      </c>
      <c r="H782" t="s">
        <v>31</v>
      </c>
      <c r="I782">
        <v>0</v>
      </c>
      <c r="J782" t="s">
        <v>51</v>
      </c>
      <c r="K782">
        <v>3306.7799999999997</v>
      </c>
      <c r="L782">
        <v>3306.7799999999997</v>
      </c>
      <c r="M782">
        <v>2149.4070000000002</v>
      </c>
      <c r="N782">
        <v>1157.3729999999996</v>
      </c>
      <c r="O782">
        <v>0</v>
      </c>
      <c r="P782" t="s">
        <v>33</v>
      </c>
      <c r="Q782" t="s">
        <v>24</v>
      </c>
      <c r="R782">
        <v>0</v>
      </c>
      <c r="S782" t="s">
        <v>1971</v>
      </c>
      <c r="T782" t="s">
        <v>1972</v>
      </c>
      <c r="U782">
        <v>14.67</v>
      </c>
      <c r="V782" s="18">
        <v>45555</v>
      </c>
      <c r="W782" s="18">
        <v>45564</v>
      </c>
      <c r="X782">
        <v>9</v>
      </c>
      <c r="Y782" t="s">
        <v>72</v>
      </c>
    </row>
    <row r="783" spans="1:25" x14ac:dyDescent="0.3">
      <c r="A783" s="18">
        <v>45323</v>
      </c>
      <c r="B783" t="s">
        <v>69</v>
      </c>
      <c r="C783" t="s">
        <v>54</v>
      </c>
      <c r="D783">
        <v>11</v>
      </c>
      <c r="E783">
        <v>201.09</v>
      </c>
      <c r="F783">
        <v>130.70850000000002</v>
      </c>
      <c r="G783" t="s">
        <v>50</v>
      </c>
      <c r="H783" t="s">
        <v>31</v>
      </c>
      <c r="I783">
        <v>0.15</v>
      </c>
      <c r="J783" t="s">
        <v>51</v>
      </c>
      <c r="K783">
        <v>2211.9900000000002</v>
      </c>
      <c r="L783">
        <v>1880.1915000000001</v>
      </c>
      <c r="M783">
        <v>1437.7935000000002</v>
      </c>
      <c r="N783">
        <v>442.39799999999991</v>
      </c>
      <c r="O783">
        <v>331.7985000000001</v>
      </c>
      <c r="P783" t="s">
        <v>63</v>
      </c>
      <c r="Q783" t="s">
        <v>2930</v>
      </c>
      <c r="R783">
        <v>1</v>
      </c>
      <c r="S783" t="s">
        <v>1981</v>
      </c>
      <c r="T783" t="s">
        <v>1982</v>
      </c>
      <c r="U783">
        <v>48.42</v>
      </c>
      <c r="V783" s="18">
        <v>45323</v>
      </c>
      <c r="W783" s="18">
        <v>45326</v>
      </c>
      <c r="X783">
        <v>3</v>
      </c>
      <c r="Y783" t="s">
        <v>72</v>
      </c>
    </row>
    <row r="784" spans="1:25" x14ac:dyDescent="0.3">
      <c r="A784" s="18">
        <v>45171</v>
      </c>
      <c r="B784" t="s">
        <v>18</v>
      </c>
      <c r="C784" t="s">
        <v>54</v>
      </c>
      <c r="D784">
        <v>9</v>
      </c>
      <c r="E784">
        <v>184.43</v>
      </c>
      <c r="F784">
        <v>119.87950000000001</v>
      </c>
      <c r="G784" t="s">
        <v>55</v>
      </c>
      <c r="H784" t="s">
        <v>21</v>
      </c>
      <c r="I784">
        <v>0</v>
      </c>
      <c r="J784" t="s">
        <v>51</v>
      </c>
      <c r="K784">
        <v>1659.8700000000001</v>
      </c>
      <c r="L784">
        <v>1659.8700000000001</v>
      </c>
      <c r="M784">
        <v>1078.9155000000001</v>
      </c>
      <c r="N784">
        <v>580.95450000000005</v>
      </c>
      <c r="O784">
        <v>0</v>
      </c>
      <c r="P784" t="s">
        <v>23</v>
      </c>
      <c r="Q784" t="s">
        <v>40</v>
      </c>
      <c r="R784">
        <v>0</v>
      </c>
      <c r="S784" t="s">
        <v>1986</v>
      </c>
      <c r="T784" t="s">
        <v>1987</v>
      </c>
      <c r="U784">
        <v>30.78</v>
      </c>
      <c r="V784" s="18">
        <v>45171</v>
      </c>
      <c r="W784" s="18">
        <v>45177</v>
      </c>
      <c r="X784">
        <v>6</v>
      </c>
      <c r="Y784" t="s">
        <v>27</v>
      </c>
    </row>
    <row r="785" spans="1:25" x14ac:dyDescent="0.3">
      <c r="A785" s="18">
        <v>45638</v>
      </c>
      <c r="B785" t="s">
        <v>44</v>
      </c>
      <c r="C785" t="s">
        <v>54</v>
      </c>
      <c r="D785">
        <v>2</v>
      </c>
      <c r="E785">
        <v>494.22</v>
      </c>
      <c r="F785">
        <v>321.24300000000005</v>
      </c>
      <c r="G785" t="s">
        <v>50</v>
      </c>
      <c r="H785" t="s">
        <v>31</v>
      </c>
      <c r="I785">
        <v>0.1</v>
      </c>
      <c r="J785" t="s">
        <v>51</v>
      </c>
      <c r="K785">
        <v>988.44</v>
      </c>
      <c r="L785">
        <v>889.59600000000012</v>
      </c>
      <c r="M785">
        <v>642.4860000000001</v>
      </c>
      <c r="N785">
        <v>247.11</v>
      </c>
      <c r="O785">
        <v>98.843999999999937</v>
      </c>
      <c r="P785" t="s">
        <v>33</v>
      </c>
      <c r="Q785" t="s">
        <v>24</v>
      </c>
      <c r="R785">
        <v>0</v>
      </c>
      <c r="S785" t="s">
        <v>1993</v>
      </c>
      <c r="T785" t="s">
        <v>1994</v>
      </c>
      <c r="U785">
        <v>13.45</v>
      </c>
      <c r="V785" s="18">
        <v>45638</v>
      </c>
      <c r="W785" s="18">
        <v>45643</v>
      </c>
      <c r="X785">
        <v>5</v>
      </c>
      <c r="Y785" t="s">
        <v>49</v>
      </c>
    </row>
    <row r="786" spans="1:25" x14ac:dyDescent="0.3">
      <c r="A786" s="18">
        <v>45788</v>
      </c>
      <c r="B786" t="s">
        <v>69</v>
      </c>
      <c r="C786" t="s">
        <v>54</v>
      </c>
      <c r="D786">
        <v>20</v>
      </c>
      <c r="E786">
        <v>552.83000000000004</v>
      </c>
      <c r="F786">
        <v>359.33950000000004</v>
      </c>
      <c r="G786" t="s">
        <v>55</v>
      </c>
      <c r="H786" t="s">
        <v>31</v>
      </c>
      <c r="I786">
        <v>0.15</v>
      </c>
      <c r="J786" t="s">
        <v>22</v>
      </c>
      <c r="K786">
        <v>11056.6</v>
      </c>
      <c r="L786">
        <v>9398.11</v>
      </c>
      <c r="M786">
        <v>7186.7900000000009</v>
      </c>
      <c r="N786">
        <v>2211.3199999999997</v>
      </c>
      <c r="O786">
        <v>1658.4899999999998</v>
      </c>
      <c r="P786" t="s">
        <v>23</v>
      </c>
      <c r="Q786" t="s">
        <v>24</v>
      </c>
      <c r="R786">
        <v>1</v>
      </c>
      <c r="S786" t="s">
        <v>2007</v>
      </c>
      <c r="T786" t="s">
        <v>2008</v>
      </c>
      <c r="U786">
        <v>20.5</v>
      </c>
      <c r="V786" s="18">
        <v>45788</v>
      </c>
      <c r="W786" s="18">
        <v>45790</v>
      </c>
      <c r="X786">
        <v>2</v>
      </c>
      <c r="Y786" t="s">
        <v>72</v>
      </c>
    </row>
    <row r="787" spans="1:25" x14ac:dyDescent="0.3">
      <c r="A787" s="18">
        <v>45826</v>
      </c>
      <c r="B787" t="s">
        <v>69</v>
      </c>
      <c r="C787" t="s">
        <v>54</v>
      </c>
      <c r="D787">
        <v>9</v>
      </c>
      <c r="E787">
        <v>391</v>
      </c>
      <c r="F787">
        <v>254.15</v>
      </c>
      <c r="G787" t="s">
        <v>55</v>
      </c>
      <c r="H787" t="s">
        <v>21</v>
      </c>
      <c r="I787">
        <v>0.1</v>
      </c>
      <c r="J787" t="s">
        <v>22</v>
      </c>
      <c r="K787">
        <v>3519</v>
      </c>
      <c r="L787">
        <v>3167.1</v>
      </c>
      <c r="M787">
        <v>2287.35</v>
      </c>
      <c r="N787">
        <v>879.75</v>
      </c>
      <c r="O787">
        <v>351.90000000000009</v>
      </c>
      <c r="P787" t="s">
        <v>60</v>
      </c>
      <c r="Q787" t="s">
        <v>40</v>
      </c>
      <c r="R787">
        <v>0</v>
      </c>
      <c r="S787" t="s">
        <v>2020</v>
      </c>
      <c r="T787" t="s">
        <v>2021</v>
      </c>
      <c r="U787">
        <v>46.76</v>
      </c>
      <c r="V787" s="18">
        <v>45826</v>
      </c>
      <c r="W787" s="18">
        <v>45830</v>
      </c>
      <c r="X787">
        <v>4</v>
      </c>
      <c r="Y787" t="s">
        <v>72</v>
      </c>
    </row>
    <row r="788" spans="1:25" x14ac:dyDescent="0.3">
      <c r="A788" s="18">
        <v>45434</v>
      </c>
      <c r="B788" t="s">
        <v>18</v>
      </c>
      <c r="C788" t="s">
        <v>54</v>
      </c>
      <c r="D788">
        <v>6</v>
      </c>
      <c r="E788">
        <v>535.38</v>
      </c>
      <c r="F788">
        <v>347.99700000000001</v>
      </c>
      <c r="G788" t="s">
        <v>50</v>
      </c>
      <c r="H788" t="s">
        <v>21</v>
      </c>
      <c r="I788">
        <v>0.15</v>
      </c>
      <c r="J788" t="s">
        <v>32</v>
      </c>
      <c r="K788">
        <v>3212.2799999999997</v>
      </c>
      <c r="L788">
        <v>2730.4379999999996</v>
      </c>
      <c r="M788">
        <v>2087.982</v>
      </c>
      <c r="N788">
        <v>642.45599999999968</v>
      </c>
      <c r="O788">
        <v>481.8420000000001</v>
      </c>
      <c r="P788" t="s">
        <v>23</v>
      </c>
      <c r="Q788" t="s">
        <v>2930</v>
      </c>
      <c r="R788">
        <v>0</v>
      </c>
      <c r="S788" t="s">
        <v>2055</v>
      </c>
      <c r="T788" t="s">
        <v>2056</v>
      </c>
      <c r="U788">
        <v>48.66</v>
      </c>
      <c r="V788" s="18">
        <v>45434</v>
      </c>
      <c r="W788" s="18">
        <v>45441</v>
      </c>
      <c r="X788">
        <v>7</v>
      </c>
      <c r="Y788" t="s">
        <v>27</v>
      </c>
    </row>
    <row r="789" spans="1:25" x14ac:dyDescent="0.3">
      <c r="A789" s="18">
        <v>45305</v>
      </c>
      <c r="B789" t="s">
        <v>18</v>
      </c>
      <c r="C789" t="s">
        <v>54</v>
      </c>
      <c r="D789">
        <v>19</v>
      </c>
      <c r="E789">
        <v>407.82</v>
      </c>
      <c r="F789">
        <v>265.08300000000003</v>
      </c>
      <c r="G789" t="s">
        <v>55</v>
      </c>
      <c r="H789" t="s">
        <v>31</v>
      </c>
      <c r="I789">
        <v>0.05</v>
      </c>
      <c r="J789" t="s">
        <v>56</v>
      </c>
      <c r="K789">
        <v>7748.58</v>
      </c>
      <c r="L789">
        <v>7361.1509999999998</v>
      </c>
      <c r="M789">
        <v>5036.5770000000002</v>
      </c>
      <c r="N789">
        <v>2324.5739999999996</v>
      </c>
      <c r="O789">
        <v>387.42900000000009</v>
      </c>
      <c r="P789" t="s">
        <v>33</v>
      </c>
      <c r="Q789" t="s">
        <v>24</v>
      </c>
      <c r="R789">
        <v>0</v>
      </c>
      <c r="S789" t="s">
        <v>2057</v>
      </c>
      <c r="T789" t="s">
        <v>2058</v>
      </c>
      <c r="U789">
        <v>38.979999999999997</v>
      </c>
      <c r="V789" s="18">
        <v>45305</v>
      </c>
      <c r="W789" s="18">
        <v>45309</v>
      </c>
      <c r="X789">
        <v>4</v>
      </c>
      <c r="Y789" t="s">
        <v>27</v>
      </c>
    </row>
    <row r="790" spans="1:25" x14ac:dyDescent="0.3">
      <c r="A790" s="18">
        <v>45065</v>
      </c>
      <c r="B790" t="s">
        <v>28</v>
      </c>
      <c r="C790" t="s">
        <v>54</v>
      </c>
      <c r="D790">
        <v>11</v>
      </c>
      <c r="E790">
        <v>237.99</v>
      </c>
      <c r="F790">
        <v>154.6935</v>
      </c>
      <c r="G790" t="s">
        <v>55</v>
      </c>
      <c r="H790" t="s">
        <v>21</v>
      </c>
      <c r="I790">
        <v>0.05</v>
      </c>
      <c r="J790" t="s">
        <v>66</v>
      </c>
      <c r="K790">
        <v>2617.8900000000003</v>
      </c>
      <c r="L790">
        <v>2486.9955</v>
      </c>
      <c r="M790">
        <v>1701.6285</v>
      </c>
      <c r="N790">
        <v>785.36699999999996</v>
      </c>
      <c r="O790">
        <v>130.89450000000033</v>
      </c>
      <c r="P790" t="s">
        <v>60</v>
      </c>
      <c r="Q790" t="s">
        <v>24</v>
      </c>
      <c r="R790">
        <v>0</v>
      </c>
      <c r="S790" t="s">
        <v>2082</v>
      </c>
      <c r="T790" t="s">
        <v>2083</v>
      </c>
      <c r="U790">
        <v>44.7</v>
      </c>
      <c r="V790" s="18">
        <v>45065</v>
      </c>
      <c r="W790" s="18">
        <v>45074</v>
      </c>
      <c r="X790">
        <v>9</v>
      </c>
      <c r="Y790" t="s">
        <v>37</v>
      </c>
    </row>
    <row r="791" spans="1:25" x14ac:dyDescent="0.3">
      <c r="A791" s="18">
        <v>45702</v>
      </c>
      <c r="B791" t="s">
        <v>69</v>
      </c>
      <c r="C791" t="s">
        <v>54</v>
      </c>
      <c r="D791">
        <v>1</v>
      </c>
      <c r="E791">
        <v>378.35</v>
      </c>
      <c r="F791">
        <v>245.92750000000001</v>
      </c>
      <c r="G791" t="s">
        <v>50</v>
      </c>
      <c r="H791" t="s">
        <v>21</v>
      </c>
      <c r="I791">
        <v>0.05</v>
      </c>
      <c r="J791" t="s">
        <v>56</v>
      </c>
      <c r="K791">
        <v>378.35</v>
      </c>
      <c r="L791">
        <v>359.4325</v>
      </c>
      <c r="M791">
        <v>245.92750000000001</v>
      </c>
      <c r="N791">
        <v>113.505</v>
      </c>
      <c r="O791">
        <v>18.917500000000018</v>
      </c>
      <c r="P791" t="s">
        <v>63</v>
      </c>
      <c r="Q791" t="s">
        <v>24</v>
      </c>
      <c r="R791">
        <v>0</v>
      </c>
      <c r="S791" t="s">
        <v>2087</v>
      </c>
      <c r="T791" t="s">
        <v>1036</v>
      </c>
      <c r="U791">
        <v>20.97</v>
      </c>
      <c r="V791" s="18">
        <v>45702</v>
      </c>
      <c r="W791" s="18">
        <v>45705</v>
      </c>
      <c r="X791">
        <v>3</v>
      </c>
      <c r="Y791" t="s">
        <v>72</v>
      </c>
    </row>
    <row r="792" spans="1:25" x14ac:dyDescent="0.3">
      <c r="A792" s="18">
        <v>45117</v>
      </c>
      <c r="B792" t="s">
        <v>18</v>
      </c>
      <c r="C792" t="s">
        <v>54</v>
      </c>
      <c r="D792">
        <v>2</v>
      </c>
      <c r="E792">
        <v>327.57</v>
      </c>
      <c r="F792">
        <v>212.9205</v>
      </c>
      <c r="G792" t="s">
        <v>30</v>
      </c>
      <c r="H792" t="s">
        <v>31</v>
      </c>
      <c r="I792">
        <v>0.05</v>
      </c>
      <c r="J792" t="s">
        <v>56</v>
      </c>
      <c r="K792">
        <v>655.14</v>
      </c>
      <c r="L792">
        <v>622.38299999999992</v>
      </c>
      <c r="M792">
        <v>425.84100000000001</v>
      </c>
      <c r="N792">
        <v>196.54199999999992</v>
      </c>
      <c r="O792">
        <v>32.757000000000062</v>
      </c>
      <c r="P792" t="s">
        <v>60</v>
      </c>
      <c r="Q792" t="s">
        <v>2930</v>
      </c>
      <c r="R792">
        <v>0</v>
      </c>
      <c r="S792" t="s">
        <v>2110</v>
      </c>
      <c r="T792" t="s">
        <v>2111</v>
      </c>
      <c r="U792">
        <v>19.489999999999998</v>
      </c>
      <c r="V792" s="18">
        <v>45117</v>
      </c>
      <c r="W792" s="18">
        <v>45126</v>
      </c>
      <c r="X792">
        <v>9</v>
      </c>
      <c r="Y792" t="s">
        <v>27</v>
      </c>
    </row>
    <row r="793" spans="1:25" x14ac:dyDescent="0.3">
      <c r="A793" s="18">
        <v>45070</v>
      </c>
      <c r="B793" t="s">
        <v>69</v>
      </c>
      <c r="C793" t="s">
        <v>54</v>
      </c>
      <c r="D793">
        <v>3</v>
      </c>
      <c r="E793">
        <v>366.65</v>
      </c>
      <c r="F793">
        <v>238.32249999999999</v>
      </c>
      <c r="G793" t="s">
        <v>55</v>
      </c>
      <c r="H793" t="s">
        <v>21</v>
      </c>
      <c r="I793">
        <v>0</v>
      </c>
      <c r="J793" t="s">
        <v>51</v>
      </c>
      <c r="K793">
        <v>1099.9499999999998</v>
      </c>
      <c r="L793">
        <v>1099.9499999999998</v>
      </c>
      <c r="M793">
        <v>714.96749999999997</v>
      </c>
      <c r="N793">
        <v>384.98249999999985</v>
      </c>
      <c r="O793">
        <v>0</v>
      </c>
      <c r="P793" t="s">
        <v>57</v>
      </c>
      <c r="Q793" t="s">
        <v>34</v>
      </c>
      <c r="R793">
        <v>0</v>
      </c>
      <c r="S793" t="s">
        <v>2137</v>
      </c>
      <c r="T793" t="s">
        <v>2138</v>
      </c>
      <c r="U793">
        <v>33.6</v>
      </c>
      <c r="V793" s="18">
        <v>45070</v>
      </c>
      <c r="W793" s="18">
        <v>45077</v>
      </c>
      <c r="X793">
        <v>7</v>
      </c>
      <c r="Y793" t="s">
        <v>72</v>
      </c>
    </row>
    <row r="794" spans="1:25" x14ac:dyDescent="0.3">
      <c r="A794" s="18">
        <v>44960</v>
      </c>
      <c r="B794" t="s">
        <v>69</v>
      </c>
      <c r="C794" t="s">
        <v>54</v>
      </c>
      <c r="D794">
        <v>19</v>
      </c>
      <c r="E794">
        <v>534.91999999999996</v>
      </c>
      <c r="F794">
        <v>347.69799999999998</v>
      </c>
      <c r="G794" t="s">
        <v>55</v>
      </c>
      <c r="H794" t="s">
        <v>31</v>
      </c>
      <c r="I794">
        <v>0</v>
      </c>
      <c r="J794" t="s">
        <v>56</v>
      </c>
      <c r="K794">
        <v>10163.48</v>
      </c>
      <c r="L794">
        <v>10163.48</v>
      </c>
      <c r="M794">
        <v>6606.2619999999997</v>
      </c>
      <c r="N794">
        <v>3557.2179999999998</v>
      </c>
      <c r="O794">
        <v>0</v>
      </c>
      <c r="P794" t="s">
        <v>23</v>
      </c>
      <c r="Q794" t="s">
        <v>2930</v>
      </c>
      <c r="R794">
        <v>0</v>
      </c>
      <c r="S794" t="s">
        <v>2139</v>
      </c>
      <c r="T794" t="s">
        <v>2140</v>
      </c>
      <c r="U794">
        <v>26.97</v>
      </c>
      <c r="V794" s="18">
        <v>44960</v>
      </c>
      <c r="W794" s="18">
        <v>44970</v>
      </c>
      <c r="X794">
        <v>10</v>
      </c>
      <c r="Y794" t="s">
        <v>72</v>
      </c>
    </row>
    <row r="795" spans="1:25" x14ac:dyDescent="0.3">
      <c r="A795" s="18">
        <v>45133</v>
      </c>
      <c r="B795" t="s">
        <v>18</v>
      </c>
      <c r="C795" t="s">
        <v>54</v>
      </c>
      <c r="D795">
        <v>6</v>
      </c>
      <c r="E795">
        <v>344.67</v>
      </c>
      <c r="F795">
        <v>224.03550000000001</v>
      </c>
      <c r="G795" t="s">
        <v>55</v>
      </c>
      <c r="H795" t="s">
        <v>21</v>
      </c>
      <c r="I795">
        <v>0.1</v>
      </c>
      <c r="J795" t="s">
        <v>56</v>
      </c>
      <c r="K795">
        <v>2068.02</v>
      </c>
      <c r="L795">
        <v>1861.2180000000001</v>
      </c>
      <c r="M795">
        <v>1344.2130000000002</v>
      </c>
      <c r="N795">
        <v>517.00499999999988</v>
      </c>
      <c r="O795">
        <v>206.80199999999991</v>
      </c>
      <c r="P795" t="s">
        <v>23</v>
      </c>
      <c r="Q795" t="s">
        <v>34</v>
      </c>
      <c r="R795">
        <v>1</v>
      </c>
      <c r="S795" t="s">
        <v>2143</v>
      </c>
      <c r="T795" t="s">
        <v>2144</v>
      </c>
      <c r="U795">
        <v>31.13</v>
      </c>
      <c r="V795" s="18">
        <v>45133</v>
      </c>
      <c r="W795" s="18">
        <v>45139</v>
      </c>
      <c r="X795">
        <v>6</v>
      </c>
      <c r="Y795" t="s">
        <v>27</v>
      </c>
    </row>
    <row r="796" spans="1:25" x14ac:dyDescent="0.3">
      <c r="A796" s="18">
        <v>45449</v>
      </c>
      <c r="B796" t="s">
        <v>44</v>
      </c>
      <c r="C796" t="s">
        <v>54</v>
      </c>
      <c r="D796">
        <v>12</v>
      </c>
      <c r="E796">
        <v>489.14</v>
      </c>
      <c r="F796">
        <v>317.94099999999997</v>
      </c>
      <c r="G796" t="s">
        <v>55</v>
      </c>
      <c r="H796" t="s">
        <v>31</v>
      </c>
      <c r="I796">
        <v>0.15</v>
      </c>
      <c r="J796" t="s">
        <v>66</v>
      </c>
      <c r="K796">
        <v>5869.68</v>
      </c>
      <c r="L796">
        <v>4989.2280000000001</v>
      </c>
      <c r="M796">
        <v>3815.2919999999995</v>
      </c>
      <c r="N796">
        <v>1173.9360000000006</v>
      </c>
      <c r="O796">
        <v>880.45200000000023</v>
      </c>
      <c r="P796" t="s">
        <v>23</v>
      </c>
      <c r="Q796" t="s">
        <v>34</v>
      </c>
      <c r="R796">
        <v>0</v>
      </c>
      <c r="S796" t="s">
        <v>2145</v>
      </c>
      <c r="T796" t="s">
        <v>206</v>
      </c>
      <c r="U796">
        <v>29.31</v>
      </c>
      <c r="V796" s="18">
        <v>45449</v>
      </c>
      <c r="W796" s="18">
        <v>45458</v>
      </c>
      <c r="X796">
        <v>9</v>
      </c>
      <c r="Y796" t="s">
        <v>49</v>
      </c>
    </row>
    <row r="797" spans="1:25" x14ac:dyDescent="0.3">
      <c r="A797" s="18">
        <v>45783</v>
      </c>
      <c r="B797" t="s">
        <v>18</v>
      </c>
      <c r="C797" t="s">
        <v>54</v>
      </c>
      <c r="D797">
        <v>16</v>
      </c>
      <c r="E797">
        <v>426.65</v>
      </c>
      <c r="F797">
        <v>277.32249999999999</v>
      </c>
      <c r="G797" t="s">
        <v>30</v>
      </c>
      <c r="H797" t="s">
        <v>31</v>
      </c>
      <c r="I797">
        <v>0.1</v>
      </c>
      <c r="J797" t="s">
        <v>56</v>
      </c>
      <c r="K797">
        <v>6826.4</v>
      </c>
      <c r="L797">
        <v>6143.76</v>
      </c>
      <c r="M797">
        <v>4437.16</v>
      </c>
      <c r="N797">
        <v>1706.6000000000004</v>
      </c>
      <c r="O797">
        <v>682.63999999999942</v>
      </c>
      <c r="P797" t="s">
        <v>33</v>
      </c>
      <c r="Q797" t="s">
        <v>2930</v>
      </c>
      <c r="R797">
        <v>0</v>
      </c>
      <c r="S797" t="s">
        <v>2166</v>
      </c>
      <c r="T797" t="s">
        <v>2167</v>
      </c>
      <c r="U797">
        <v>10.199999999999999</v>
      </c>
      <c r="V797" s="18">
        <v>45783</v>
      </c>
      <c r="W797" s="18">
        <v>45792</v>
      </c>
      <c r="X797">
        <v>9</v>
      </c>
      <c r="Y797" t="s">
        <v>27</v>
      </c>
    </row>
    <row r="798" spans="1:25" x14ac:dyDescent="0.3">
      <c r="A798" s="18">
        <v>45377</v>
      </c>
      <c r="B798" t="s">
        <v>38</v>
      </c>
      <c r="C798" t="s">
        <v>54</v>
      </c>
      <c r="D798">
        <v>18</v>
      </c>
      <c r="E798">
        <v>539.98</v>
      </c>
      <c r="F798">
        <v>350.98700000000002</v>
      </c>
      <c r="G798" t="s">
        <v>50</v>
      </c>
      <c r="H798" t="s">
        <v>31</v>
      </c>
      <c r="I798">
        <v>0.15</v>
      </c>
      <c r="J798" t="s">
        <v>22</v>
      </c>
      <c r="K798">
        <v>9719.64</v>
      </c>
      <c r="L798">
        <v>8261.6939999999995</v>
      </c>
      <c r="M798">
        <v>6317.7660000000005</v>
      </c>
      <c r="N798">
        <v>1943.927999999999</v>
      </c>
      <c r="O798">
        <v>1457.9459999999999</v>
      </c>
      <c r="P798" t="s">
        <v>63</v>
      </c>
      <c r="Q798" t="s">
        <v>24</v>
      </c>
      <c r="R798">
        <v>1</v>
      </c>
      <c r="S798" t="s">
        <v>2172</v>
      </c>
      <c r="T798" t="s">
        <v>2173</v>
      </c>
      <c r="U798">
        <v>34.44</v>
      </c>
      <c r="V798" s="18">
        <v>45377</v>
      </c>
      <c r="W798" s="18">
        <v>45387</v>
      </c>
      <c r="X798">
        <v>10</v>
      </c>
      <c r="Y798" t="s">
        <v>43</v>
      </c>
    </row>
    <row r="799" spans="1:25" x14ac:dyDescent="0.3">
      <c r="A799" s="18">
        <v>45620</v>
      </c>
      <c r="B799" t="s">
        <v>38</v>
      </c>
      <c r="C799" t="s">
        <v>54</v>
      </c>
      <c r="D799">
        <v>9</v>
      </c>
      <c r="E799">
        <v>539.64</v>
      </c>
      <c r="F799">
        <v>350.76600000000002</v>
      </c>
      <c r="G799" t="s">
        <v>30</v>
      </c>
      <c r="H799" t="s">
        <v>31</v>
      </c>
      <c r="I799">
        <v>0.15</v>
      </c>
      <c r="J799" t="s">
        <v>32</v>
      </c>
      <c r="K799">
        <v>4856.76</v>
      </c>
      <c r="L799">
        <v>4128.2460000000001</v>
      </c>
      <c r="M799">
        <v>3156.8940000000002</v>
      </c>
      <c r="N799">
        <v>971.35199999999986</v>
      </c>
      <c r="O799">
        <v>728.51400000000012</v>
      </c>
      <c r="P799" t="s">
        <v>33</v>
      </c>
      <c r="Q799" t="s">
        <v>2930</v>
      </c>
      <c r="R799">
        <v>0</v>
      </c>
      <c r="S799" t="s">
        <v>2188</v>
      </c>
      <c r="T799" t="s">
        <v>2189</v>
      </c>
      <c r="U799">
        <v>16.079999999999998</v>
      </c>
      <c r="V799" s="18">
        <v>45620</v>
      </c>
      <c r="W799" s="18">
        <v>45629</v>
      </c>
      <c r="X799">
        <v>9</v>
      </c>
      <c r="Y799" t="s">
        <v>43</v>
      </c>
    </row>
    <row r="800" spans="1:25" x14ac:dyDescent="0.3">
      <c r="A800" s="18">
        <v>45153</v>
      </c>
      <c r="B800" t="s">
        <v>69</v>
      </c>
      <c r="C800" t="s">
        <v>54</v>
      </c>
      <c r="D800">
        <v>18</v>
      </c>
      <c r="E800">
        <v>476.32</v>
      </c>
      <c r="F800">
        <v>309.608</v>
      </c>
      <c r="G800" t="s">
        <v>30</v>
      </c>
      <c r="H800" t="s">
        <v>21</v>
      </c>
      <c r="I800">
        <v>0</v>
      </c>
      <c r="J800" t="s">
        <v>56</v>
      </c>
      <c r="K800">
        <v>8573.76</v>
      </c>
      <c r="L800">
        <v>8573.76</v>
      </c>
      <c r="M800">
        <v>5572.9440000000004</v>
      </c>
      <c r="N800">
        <v>3000.8159999999998</v>
      </c>
      <c r="O800">
        <v>0</v>
      </c>
      <c r="P800" t="s">
        <v>57</v>
      </c>
      <c r="Q800" t="s">
        <v>34</v>
      </c>
      <c r="R800">
        <v>1</v>
      </c>
      <c r="S800" t="s">
        <v>2190</v>
      </c>
      <c r="T800" t="s">
        <v>2191</v>
      </c>
      <c r="U800">
        <v>47.43</v>
      </c>
      <c r="V800" s="18">
        <v>45153</v>
      </c>
      <c r="W800" s="18">
        <v>45158</v>
      </c>
      <c r="X800">
        <v>5</v>
      </c>
      <c r="Y800" t="s">
        <v>72</v>
      </c>
    </row>
    <row r="801" spans="1:25" x14ac:dyDescent="0.3">
      <c r="A801" s="18">
        <v>45070</v>
      </c>
      <c r="B801" t="s">
        <v>69</v>
      </c>
      <c r="C801" t="s">
        <v>54</v>
      </c>
      <c r="D801">
        <v>4</v>
      </c>
      <c r="E801">
        <v>323.63</v>
      </c>
      <c r="F801">
        <v>210.3595</v>
      </c>
      <c r="G801" t="s">
        <v>50</v>
      </c>
      <c r="H801" t="s">
        <v>31</v>
      </c>
      <c r="I801">
        <v>0.1</v>
      </c>
      <c r="J801" t="s">
        <v>51</v>
      </c>
      <c r="K801">
        <v>1294.52</v>
      </c>
      <c r="L801">
        <v>1165.068</v>
      </c>
      <c r="M801">
        <v>841.43799999999999</v>
      </c>
      <c r="N801">
        <v>323.63</v>
      </c>
      <c r="O801">
        <v>129.452</v>
      </c>
      <c r="P801" t="s">
        <v>57</v>
      </c>
      <c r="Q801" t="s">
        <v>24</v>
      </c>
      <c r="R801">
        <v>0</v>
      </c>
      <c r="S801" t="s">
        <v>2194</v>
      </c>
      <c r="T801" t="s">
        <v>2195</v>
      </c>
      <c r="U801">
        <v>32.92</v>
      </c>
      <c r="V801" s="18">
        <v>45070</v>
      </c>
      <c r="W801" s="18">
        <v>45078</v>
      </c>
      <c r="X801">
        <v>8</v>
      </c>
      <c r="Y801" t="s">
        <v>72</v>
      </c>
    </row>
    <row r="802" spans="1:25" x14ac:dyDescent="0.3">
      <c r="A802" s="18">
        <v>45043</v>
      </c>
      <c r="B802" t="s">
        <v>69</v>
      </c>
      <c r="C802" t="s">
        <v>54</v>
      </c>
      <c r="D802">
        <v>16</v>
      </c>
      <c r="E802">
        <v>37.4</v>
      </c>
      <c r="F802">
        <v>24.31</v>
      </c>
      <c r="G802" t="s">
        <v>30</v>
      </c>
      <c r="H802" t="s">
        <v>21</v>
      </c>
      <c r="I802">
        <v>0.05</v>
      </c>
      <c r="J802" t="s">
        <v>66</v>
      </c>
      <c r="K802">
        <v>598.4</v>
      </c>
      <c r="L802">
        <v>568.4799999999999</v>
      </c>
      <c r="M802">
        <v>388.96</v>
      </c>
      <c r="N802">
        <v>179.51999999999992</v>
      </c>
      <c r="O802">
        <v>29.920000000000073</v>
      </c>
      <c r="P802" t="s">
        <v>57</v>
      </c>
      <c r="Q802" t="s">
        <v>24</v>
      </c>
      <c r="R802">
        <v>0</v>
      </c>
      <c r="S802" t="s">
        <v>2196</v>
      </c>
      <c r="T802" t="s">
        <v>2197</v>
      </c>
      <c r="U802">
        <v>49.55</v>
      </c>
      <c r="V802" s="18">
        <v>45043</v>
      </c>
      <c r="W802" s="18">
        <v>45047</v>
      </c>
      <c r="X802">
        <v>4</v>
      </c>
      <c r="Y802" t="s">
        <v>72</v>
      </c>
    </row>
    <row r="803" spans="1:25" x14ac:dyDescent="0.3">
      <c r="A803" s="18">
        <v>45704</v>
      </c>
      <c r="B803" t="s">
        <v>18</v>
      </c>
      <c r="C803" t="s">
        <v>54</v>
      </c>
      <c r="D803">
        <v>12</v>
      </c>
      <c r="E803">
        <v>108.35</v>
      </c>
      <c r="F803">
        <v>70.427499999999995</v>
      </c>
      <c r="G803" t="s">
        <v>30</v>
      </c>
      <c r="H803" t="s">
        <v>21</v>
      </c>
      <c r="I803">
        <v>0</v>
      </c>
      <c r="J803" t="s">
        <v>56</v>
      </c>
      <c r="K803">
        <v>1300.1999999999998</v>
      </c>
      <c r="L803">
        <v>1300.1999999999998</v>
      </c>
      <c r="M803">
        <v>845.12999999999988</v>
      </c>
      <c r="N803">
        <v>455.06999999999994</v>
      </c>
      <c r="O803">
        <v>0</v>
      </c>
      <c r="P803" t="s">
        <v>23</v>
      </c>
      <c r="Q803" t="s">
        <v>24</v>
      </c>
      <c r="R803">
        <v>0</v>
      </c>
      <c r="S803" t="s">
        <v>2200</v>
      </c>
      <c r="T803" t="s">
        <v>2201</v>
      </c>
      <c r="U803">
        <v>42.06</v>
      </c>
      <c r="V803" s="18">
        <v>45704</v>
      </c>
      <c r="W803" s="18">
        <v>45713</v>
      </c>
      <c r="X803">
        <v>9</v>
      </c>
      <c r="Y803" t="s">
        <v>27</v>
      </c>
    </row>
    <row r="804" spans="1:25" x14ac:dyDescent="0.3">
      <c r="A804" s="18">
        <v>45524</v>
      </c>
      <c r="B804" t="s">
        <v>38</v>
      </c>
      <c r="C804" t="s">
        <v>54</v>
      </c>
      <c r="D804">
        <v>15</v>
      </c>
      <c r="E804">
        <v>208.51</v>
      </c>
      <c r="F804">
        <v>135.53149999999999</v>
      </c>
      <c r="G804" t="s">
        <v>30</v>
      </c>
      <c r="H804" t="s">
        <v>31</v>
      </c>
      <c r="I804">
        <v>0.05</v>
      </c>
      <c r="J804" t="s">
        <v>51</v>
      </c>
      <c r="K804">
        <v>3127.6499999999996</v>
      </c>
      <c r="L804">
        <v>2971.2674999999995</v>
      </c>
      <c r="M804">
        <v>2032.9724999999999</v>
      </c>
      <c r="N804">
        <v>938.29499999999962</v>
      </c>
      <c r="O804">
        <v>156.38250000000016</v>
      </c>
      <c r="P804" t="s">
        <v>33</v>
      </c>
      <c r="Q804" t="s">
        <v>2930</v>
      </c>
      <c r="R804">
        <v>0</v>
      </c>
      <c r="S804" t="s">
        <v>2212</v>
      </c>
      <c r="T804" t="s">
        <v>2213</v>
      </c>
      <c r="U804">
        <v>37.81</v>
      </c>
      <c r="V804" s="18">
        <v>45524</v>
      </c>
      <c r="W804" s="18">
        <v>45533</v>
      </c>
      <c r="X804">
        <v>9</v>
      </c>
      <c r="Y804" t="s">
        <v>43</v>
      </c>
    </row>
    <row r="805" spans="1:25" x14ac:dyDescent="0.3">
      <c r="A805" s="18">
        <v>45433</v>
      </c>
      <c r="B805" t="s">
        <v>44</v>
      </c>
      <c r="C805" t="s">
        <v>54</v>
      </c>
      <c r="D805">
        <v>18</v>
      </c>
      <c r="E805">
        <v>139.13999999999999</v>
      </c>
      <c r="F805">
        <v>90.440999999999988</v>
      </c>
      <c r="G805" t="s">
        <v>30</v>
      </c>
      <c r="H805" t="s">
        <v>21</v>
      </c>
      <c r="I805">
        <v>0</v>
      </c>
      <c r="J805" t="s">
        <v>51</v>
      </c>
      <c r="K805">
        <v>2504.5199999999995</v>
      </c>
      <c r="L805">
        <v>2504.5199999999995</v>
      </c>
      <c r="M805">
        <v>1627.9379999999999</v>
      </c>
      <c r="N805">
        <v>876.58199999999965</v>
      </c>
      <c r="O805">
        <v>0</v>
      </c>
      <c r="P805" t="s">
        <v>23</v>
      </c>
      <c r="Q805" t="s">
        <v>24</v>
      </c>
      <c r="R805">
        <v>1</v>
      </c>
      <c r="S805" t="s">
        <v>2251</v>
      </c>
      <c r="T805" t="s">
        <v>2252</v>
      </c>
      <c r="U805">
        <v>10.56</v>
      </c>
      <c r="V805" s="18">
        <v>45433</v>
      </c>
      <c r="W805" s="18">
        <v>45435</v>
      </c>
      <c r="X805">
        <v>2</v>
      </c>
      <c r="Y805" t="s">
        <v>49</v>
      </c>
    </row>
    <row r="806" spans="1:25" x14ac:dyDescent="0.3">
      <c r="A806" s="18">
        <v>45760</v>
      </c>
      <c r="B806" t="s">
        <v>69</v>
      </c>
      <c r="C806" t="s">
        <v>54</v>
      </c>
      <c r="D806">
        <v>2</v>
      </c>
      <c r="E806">
        <v>158.99</v>
      </c>
      <c r="F806">
        <v>103.34350000000001</v>
      </c>
      <c r="G806" t="s">
        <v>30</v>
      </c>
      <c r="H806" t="s">
        <v>21</v>
      </c>
      <c r="I806">
        <v>0</v>
      </c>
      <c r="J806" t="s">
        <v>66</v>
      </c>
      <c r="K806">
        <v>317.98</v>
      </c>
      <c r="L806">
        <v>317.98</v>
      </c>
      <c r="M806">
        <v>206.68700000000001</v>
      </c>
      <c r="N806">
        <v>111.29300000000001</v>
      </c>
      <c r="O806">
        <v>0</v>
      </c>
      <c r="P806" t="s">
        <v>23</v>
      </c>
      <c r="Q806" t="s">
        <v>2930</v>
      </c>
      <c r="R806">
        <v>0</v>
      </c>
      <c r="S806" t="s">
        <v>2253</v>
      </c>
      <c r="T806" t="s">
        <v>2254</v>
      </c>
      <c r="U806">
        <v>48.32</v>
      </c>
      <c r="V806" s="18">
        <v>45760</v>
      </c>
      <c r="W806" s="18">
        <v>45766</v>
      </c>
      <c r="X806">
        <v>6</v>
      </c>
      <c r="Y806" t="s">
        <v>72</v>
      </c>
    </row>
    <row r="807" spans="1:25" x14ac:dyDescent="0.3">
      <c r="A807" s="18">
        <v>45795</v>
      </c>
      <c r="B807" t="s">
        <v>38</v>
      </c>
      <c r="C807" t="s">
        <v>54</v>
      </c>
      <c r="D807">
        <v>2</v>
      </c>
      <c r="E807">
        <v>188.29</v>
      </c>
      <c r="F807">
        <v>122.38849999999999</v>
      </c>
      <c r="G807" t="s">
        <v>55</v>
      </c>
      <c r="H807" t="s">
        <v>21</v>
      </c>
      <c r="I807">
        <v>0.15</v>
      </c>
      <c r="J807" t="s">
        <v>66</v>
      </c>
      <c r="K807">
        <v>376.58</v>
      </c>
      <c r="L807">
        <v>320.09299999999996</v>
      </c>
      <c r="M807">
        <v>244.77699999999999</v>
      </c>
      <c r="N807">
        <v>75.315999999999974</v>
      </c>
      <c r="O807">
        <v>56.487000000000023</v>
      </c>
      <c r="P807" t="s">
        <v>57</v>
      </c>
      <c r="Q807" t="s">
        <v>34</v>
      </c>
      <c r="R807">
        <v>0</v>
      </c>
      <c r="S807" t="s">
        <v>2262</v>
      </c>
      <c r="T807" t="s">
        <v>2263</v>
      </c>
      <c r="U807">
        <v>32.22</v>
      </c>
      <c r="V807" s="18">
        <v>45795</v>
      </c>
      <c r="W807" s="18">
        <v>45798</v>
      </c>
      <c r="X807">
        <v>3</v>
      </c>
      <c r="Y807" t="s">
        <v>43</v>
      </c>
    </row>
    <row r="808" spans="1:25" x14ac:dyDescent="0.3">
      <c r="A808" s="18">
        <v>45523</v>
      </c>
      <c r="B808" t="s">
        <v>38</v>
      </c>
      <c r="C808" t="s">
        <v>54</v>
      </c>
      <c r="D808">
        <v>3</v>
      </c>
      <c r="E808">
        <v>373.77</v>
      </c>
      <c r="F808">
        <v>242.95050000000001</v>
      </c>
      <c r="G808" t="s">
        <v>20</v>
      </c>
      <c r="H808" t="s">
        <v>31</v>
      </c>
      <c r="I808">
        <v>0.1</v>
      </c>
      <c r="J808" t="s">
        <v>22</v>
      </c>
      <c r="K808">
        <v>1121.31</v>
      </c>
      <c r="L808">
        <v>1009.179</v>
      </c>
      <c r="M808">
        <v>728.85149999999999</v>
      </c>
      <c r="N808">
        <v>280.32749999999999</v>
      </c>
      <c r="O808">
        <v>112.13099999999997</v>
      </c>
      <c r="P808" t="s">
        <v>63</v>
      </c>
      <c r="Q808" t="s">
        <v>40</v>
      </c>
      <c r="R808">
        <v>1</v>
      </c>
      <c r="S808" t="s">
        <v>2296</v>
      </c>
      <c r="T808" t="s">
        <v>2297</v>
      </c>
      <c r="U808">
        <v>17.62</v>
      </c>
      <c r="V808" s="18">
        <v>45523</v>
      </c>
      <c r="W808" s="18">
        <v>45529</v>
      </c>
      <c r="X808">
        <v>6</v>
      </c>
      <c r="Y808" t="s">
        <v>43</v>
      </c>
    </row>
    <row r="809" spans="1:25" x14ac:dyDescent="0.3">
      <c r="A809" s="18">
        <v>45466</v>
      </c>
      <c r="B809" t="s">
        <v>38</v>
      </c>
      <c r="C809" t="s">
        <v>54</v>
      </c>
      <c r="D809">
        <v>9</v>
      </c>
      <c r="E809">
        <v>36.21</v>
      </c>
      <c r="F809">
        <v>23.5365</v>
      </c>
      <c r="G809" t="s">
        <v>50</v>
      </c>
      <c r="H809" t="s">
        <v>21</v>
      </c>
      <c r="I809">
        <v>0.15</v>
      </c>
      <c r="J809" t="s">
        <v>66</v>
      </c>
      <c r="K809">
        <v>325.89</v>
      </c>
      <c r="L809">
        <v>277.00649999999996</v>
      </c>
      <c r="M809">
        <v>211.82849999999999</v>
      </c>
      <c r="N809">
        <v>65.177999999999969</v>
      </c>
      <c r="O809">
        <v>48.883500000000026</v>
      </c>
      <c r="P809" t="s">
        <v>57</v>
      </c>
      <c r="Q809" t="s">
        <v>24</v>
      </c>
      <c r="R809">
        <v>0</v>
      </c>
      <c r="S809" t="s">
        <v>2368</v>
      </c>
      <c r="T809" t="s">
        <v>2369</v>
      </c>
      <c r="U809">
        <v>6.71</v>
      </c>
      <c r="V809" s="18">
        <v>45466</v>
      </c>
      <c r="W809" s="18">
        <v>45473</v>
      </c>
      <c r="X809">
        <v>7</v>
      </c>
      <c r="Y809" t="s">
        <v>43</v>
      </c>
    </row>
    <row r="810" spans="1:25" x14ac:dyDescent="0.3">
      <c r="A810" s="18">
        <v>45671</v>
      </c>
      <c r="B810" t="s">
        <v>44</v>
      </c>
      <c r="C810" t="s">
        <v>54</v>
      </c>
      <c r="D810">
        <v>6</v>
      </c>
      <c r="E810">
        <v>162.35</v>
      </c>
      <c r="F810">
        <v>105.5275</v>
      </c>
      <c r="G810" t="s">
        <v>20</v>
      </c>
      <c r="H810" t="s">
        <v>21</v>
      </c>
      <c r="I810">
        <v>0.05</v>
      </c>
      <c r="J810" t="s">
        <v>22</v>
      </c>
      <c r="K810">
        <v>974.09999999999991</v>
      </c>
      <c r="L810">
        <v>925.39499999999987</v>
      </c>
      <c r="M810">
        <v>633.16499999999996</v>
      </c>
      <c r="N810">
        <v>292.2299999999999</v>
      </c>
      <c r="O810">
        <v>48.705000000000041</v>
      </c>
      <c r="P810" t="s">
        <v>57</v>
      </c>
      <c r="Q810" t="s">
        <v>34</v>
      </c>
      <c r="R810">
        <v>1</v>
      </c>
      <c r="S810" t="s">
        <v>2382</v>
      </c>
      <c r="T810" t="s">
        <v>2383</v>
      </c>
      <c r="U810">
        <v>19.18</v>
      </c>
      <c r="V810" s="18">
        <v>45671</v>
      </c>
      <c r="W810" s="18">
        <v>45677</v>
      </c>
      <c r="X810">
        <v>6</v>
      </c>
      <c r="Y810" t="s">
        <v>49</v>
      </c>
    </row>
    <row r="811" spans="1:25" x14ac:dyDescent="0.3">
      <c r="A811" s="18">
        <v>45625</v>
      </c>
      <c r="B811" t="s">
        <v>38</v>
      </c>
      <c r="C811" t="s">
        <v>54</v>
      </c>
      <c r="D811">
        <v>15</v>
      </c>
      <c r="E811">
        <v>570</v>
      </c>
      <c r="F811">
        <v>370.5</v>
      </c>
      <c r="G811" t="s">
        <v>55</v>
      </c>
      <c r="H811" t="s">
        <v>21</v>
      </c>
      <c r="I811">
        <v>0.05</v>
      </c>
      <c r="J811" t="s">
        <v>46</v>
      </c>
      <c r="K811">
        <v>8550</v>
      </c>
      <c r="L811">
        <v>8122.5</v>
      </c>
      <c r="M811">
        <v>5557.5</v>
      </c>
      <c r="N811">
        <v>2565</v>
      </c>
      <c r="O811">
        <v>427.5</v>
      </c>
      <c r="P811" t="s">
        <v>33</v>
      </c>
      <c r="Q811" t="s">
        <v>2930</v>
      </c>
      <c r="R811">
        <v>0</v>
      </c>
      <c r="S811" t="s">
        <v>2410</v>
      </c>
      <c r="T811" t="s">
        <v>2411</v>
      </c>
      <c r="U811">
        <v>7.62</v>
      </c>
      <c r="V811" s="18">
        <v>45625</v>
      </c>
      <c r="W811" s="18">
        <v>45635</v>
      </c>
      <c r="X811">
        <v>10</v>
      </c>
      <c r="Y811" t="s">
        <v>43</v>
      </c>
    </row>
    <row r="812" spans="1:25" x14ac:dyDescent="0.3">
      <c r="A812" s="18">
        <v>45128</v>
      </c>
      <c r="B812" t="s">
        <v>38</v>
      </c>
      <c r="C812" t="s">
        <v>54</v>
      </c>
      <c r="D812">
        <v>9</v>
      </c>
      <c r="E812">
        <v>587.79</v>
      </c>
      <c r="F812">
        <v>382.06349999999998</v>
      </c>
      <c r="G812" t="s">
        <v>55</v>
      </c>
      <c r="H812" t="s">
        <v>21</v>
      </c>
      <c r="I812">
        <v>0.15</v>
      </c>
      <c r="J812" t="s">
        <v>66</v>
      </c>
      <c r="K812">
        <v>5290.11</v>
      </c>
      <c r="L812">
        <v>4496.5934999999999</v>
      </c>
      <c r="M812">
        <v>3438.5715</v>
      </c>
      <c r="N812">
        <v>1058.0219999999999</v>
      </c>
      <c r="O812">
        <v>793.51649999999972</v>
      </c>
      <c r="P812" t="s">
        <v>23</v>
      </c>
      <c r="Q812" t="s">
        <v>2930</v>
      </c>
      <c r="R812">
        <v>0</v>
      </c>
      <c r="S812" t="s">
        <v>2412</v>
      </c>
      <c r="T812" t="s">
        <v>2413</v>
      </c>
      <c r="U812">
        <v>24.64</v>
      </c>
      <c r="V812" s="18">
        <v>45128</v>
      </c>
      <c r="W812" s="18">
        <v>45138</v>
      </c>
      <c r="X812">
        <v>10</v>
      </c>
      <c r="Y812" t="s">
        <v>43</v>
      </c>
    </row>
    <row r="813" spans="1:25" x14ac:dyDescent="0.3">
      <c r="A813" s="18">
        <v>45473</v>
      </c>
      <c r="B813" t="s">
        <v>18</v>
      </c>
      <c r="C813" t="s">
        <v>54</v>
      </c>
      <c r="D813">
        <v>14</v>
      </c>
      <c r="E813">
        <v>429.72</v>
      </c>
      <c r="F813">
        <v>279.31800000000004</v>
      </c>
      <c r="G813" t="s">
        <v>30</v>
      </c>
      <c r="H813" t="s">
        <v>31</v>
      </c>
      <c r="I813">
        <v>0.1</v>
      </c>
      <c r="J813" t="s">
        <v>22</v>
      </c>
      <c r="K813">
        <v>6016.08</v>
      </c>
      <c r="L813">
        <v>5414.4719999999998</v>
      </c>
      <c r="M813">
        <v>3910.4520000000007</v>
      </c>
      <c r="N813">
        <v>1504.0199999999991</v>
      </c>
      <c r="O813">
        <v>601.60800000000017</v>
      </c>
      <c r="P813" t="s">
        <v>63</v>
      </c>
      <c r="Q813" t="s">
        <v>34</v>
      </c>
      <c r="R813">
        <v>0</v>
      </c>
      <c r="S813" t="s">
        <v>2418</v>
      </c>
      <c r="T813" t="s">
        <v>2419</v>
      </c>
      <c r="U813">
        <v>45.78</v>
      </c>
      <c r="V813" s="18">
        <v>45473</v>
      </c>
      <c r="W813" s="18">
        <v>45478</v>
      </c>
      <c r="X813">
        <v>5</v>
      </c>
      <c r="Y813" t="s">
        <v>27</v>
      </c>
    </row>
    <row r="814" spans="1:25" x14ac:dyDescent="0.3">
      <c r="A814" s="18">
        <v>45477</v>
      </c>
      <c r="B814" t="s">
        <v>18</v>
      </c>
      <c r="C814" t="s">
        <v>54</v>
      </c>
      <c r="D814">
        <v>6</v>
      </c>
      <c r="E814">
        <v>421.97</v>
      </c>
      <c r="F814">
        <v>274.28050000000002</v>
      </c>
      <c r="G814" t="s">
        <v>20</v>
      </c>
      <c r="H814" t="s">
        <v>21</v>
      </c>
      <c r="I814">
        <v>0.05</v>
      </c>
      <c r="J814" t="s">
        <v>66</v>
      </c>
      <c r="K814">
        <v>2531.8200000000002</v>
      </c>
      <c r="L814">
        <v>2405.2290000000003</v>
      </c>
      <c r="M814">
        <v>1645.683</v>
      </c>
      <c r="N814">
        <v>759.54600000000028</v>
      </c>
      <c r="O814">
        <v>126.59099999999989</v>
      </c>
      <c r="P814" t="s">
        <v>63</v>
      </c>
      <c r="Q814" t="s">
        <v>40</v>
      </c>
      <c r="R814">
        <v>0</v>
      </c>
      <c r="S814" t="s">
        <v>2422</v>
      </c>
      <c r="T814" t="s">
        <v>2423</v>
      </c>
      <c r="U814">
        <v>41.31</v>
      </c>
      <c r="V814" s="18">
        <v>45477</v>
      </c>
      <c r="W814" s="18">
        <v>45486</v>
      </c>
      <c r="X814">
        <v>9</v>
      </c>
      <c r="Y814" t="s">
        <v>27</v>
      </c>
    </row>
    <row r="815" spans="1:25" x14ac:dyDescent="0.3">
      <c r="A815" s="18">
        <v>45134</v>
      </c>
      <c r="B815" t="s">
        <v>38</v>
      </c>
      <c r="C815" t="s">
        <v>54</v>
      </c>
      <c r="D815">
        <v>10</v>
      </c>
      <c r="E815">
        <v>322.11</v>
      </c>
      <c r="F815">
        <v>209.37150000000003</v>
      </c>
      <c r="G815" t="s">
        <v>30</v>
      </c>
      <c r="H815" t="s">
        <v>31</v>
      </c>
      <c r="I815">
        <v>0.15</v>
      </c>
      <c r="J815" t="s">
        <v>56</v>
      </c>
      <c r="K815">
        <v>3221.1000000000004</v>
      </c>
      <c r="L815">
        <v>2737.9350000000004</v>
      </c>
      <c r="M815">
        <v>2093.7150000000001</v>
      </c>
      <c r="N815">
        <v>644.22000000000025</v>
      </c>
      <c r="O815">
        <v>483.16499999999996</v>
      </c>
      <c r="P815" t="s">
        <v>60</v>
      </c>
      <c r="Q815" t="s">
        <v>40</v>
      </c>
      <c r="R815">
        <v>0</v>
      </c>
      <c r="S815" t="s">
        <v>2426</v>
      </c>
      <c r="T815" t="s">
        <v>2427</v>
      </c>
      <c r="U815">
        <v>28.72</v>
      </c>
      <c r="V815" s="18">
        <v>45134</v>
      </c>
      <c r="W815" s="18">
        <v>45140</v>
      </c>
      <c r="X815">
        <v>6</v>
      </c>
      <c r="Y815" t="s">
        <v>43</v>
      </c>
    </row>
    <row r="816" spans="1:25" x14ac:dyDescent="0.3">
      <c r="A816" s="18">
        <v>44937</v>
      </c>
      <c r="B816" t="s">
        <v>18</v>
      </c>
      <c r="C816" t="s">
        <v>54</v>
      </c>
      <c r="D816">
        <v>13</v>
      </c>
      <c r="E816">
        <v>515.41999999999996</v>
      </c>
      <c r="F816">
        <v>335.02299999999997</v>
      </c>
      <c r="G816" t="s">
        <v>55</v>
      </c>
      <c r="H816" t="s">
        <v>31</v>
      </c>
      <c r="I816">
        <v>0</v>
      </c>
      <c r="J816" t="s">
        <v>66</v>
      </c>
      <c r="K816">
        <v>6700.4599999999991</v>
      </c>
      <c r="L816">
        <v>6700.4599999999991</v>
      </c>
      <c r="M816">
        <v>4355.299</v>
      </c>
      <c r="N816">
        <v>2345.1609999999991</v>
      </c>
      <c r="O816">
        <v>0</v>
      </c>
      <c r="P816" t="s">
        <v>23</v>
      </c>
      <c r="Q816" t="s">
        <v>24</v>
      </c>
      <c r="R816">
        <v>0</v>
      </c>
      <c r="S816" t="s">
        <v>2432</v>
      </c>
      <c r="T816" t="s">
        <v>2433</v>
      </c>
      <c r="U816">
        <v>43.37</v>
      </c>
      <c r="V816" s="18">
        <v>44937</v>
      </c>
      <c r="W816" s="18">
        <v>44946</v>
      </c>
      <c r="X816">
        <v>9</v>
      </c>
      <c r="Y816" t="s">
        <v>27</v>
      </c>
    </row>
    <row r="817" spans="1:25" x14ac:dyDescent="0.3">
      <c r="A817" s="18">
        <v>45360</v>
      </c>
      <c r="B817" t="s">
        <v>44</v>
      </c>
      <c r="C817" t="s">
        <v>54</v>
      </c>
      <c r="D817">
        <v>17</v>
      </c>
      <c r="E817">
        <v>376.15</v>
      </c>
      <c r="F817">
        <v>244.4975</v>
      </c>
      <c r="G817" t="s">
        <v>50</v>
      </c>
      <c r="H817" t="s">
        <v>31</v>
      </c>
      <c r="I817">
        <v>0.05</v>
      </c>
      <c r="J817" t="s">
        <v>56</v>
      </c>
      <c r="K817">
        <v>6394.5499999999993</v>
      </c>
      <c r="L817">
        <v>6074.8224999999993</v>
      </c>
      <c r="M817">
        <v>4156.4575000000004</v>
      </c>
      <c r="N817">
        <v>1918.3649999999989</v>
      </c>
      <c r="O817">
        <v>319.72749999999996</v>
      </c>
      <c r="P817" t="s">
        <v>33</v>
      </c>
      <c r="Q817" t="s">
        <v>40</v>
      </c>
      <c r="R817">
        <v>1</v>
      </c>
      <c r="S817" t="s">
        <v>2436</v>
      </c>
      <c r="T817" t="s">
        <v>2437</v>
      </c>
      <c r="U817">
        <v>31.96</v>
      </c>
      <c r="V817" s="18">
        <v>45360</v>
      </c>
      <c r="W817" s="18">
        <v>45363</v>
      </c>
      <c r="X817">
        <v>3</v>
      </c>
      <c r="Y817" t="s">
        <v>49</v>
      </c>
    </row>
    <row r="818" spans="1:25" x14ac:dyDescent="0.3">
      <c r="A818" s="18">
        <v>45024</v>
      </c>
      <c r="B818" t="s">
        <v>69</v>
      </c>
      <c r="C818" t="s">
        <v>54</v>
      </c>
      <c r="D818">
        <v>15</v>
      </c>
      <c r="E818">
        <v>506.17</v>
      </c>
      <c r="F818">
        <v>329.01050000000004</v>
      </c>
      <c r="G818" t="s">
        <v>20</v>
      </c>
      <c r="H818" t="s">
        <v>21</v>
      </c>
      <c r="I818">
        <v>0.05</v>
      </c>
      <c r="J818" t="s">
        <v>32</v>
      </c>
      <c r="K818">
        <v>7592.55</v>
      </c>
      <c r="L818">
        <v>7212.9224999999997</v>
      </c>
      <c r="M818">
        <v>4935.1575000000003</v>
      </c>
      <c r="N818">
        <v>2277.7649999999994</v>
      </c>
      <c r="O818">
        <v>379.62750000000051</v>
      </c>
      <c r="P818" t="s">
        <v>23</v>
      </c>
      <c r="Q818" t="s">
        <v>2930</v>
      </c>
      <c r="R818">
        <v>0</v>
      </c>
      <c r="S818" t="s">
        <v>2442</v>
      </c>
      <c r="T818" t="s">
        <v>2443</v>
      </c>
      <c r="U818">
        <v>41.73</v>
      </c>
      <c r="V818" s="18">
        <v>45024</v>
      </c>
      <c r="W818" s="18">
        <v>45029</v>
      </c>
      <c r="X818">
        <v>5</v>
      </c>
      <c r="Y818" t="s">
        <v>72</v>
      </c>
    </row>
    <row r="819" spans="1:25" x14ac:dyDescent="0.3">
      <c r="A819" s="18">
        <v>45058</v>
      </c>
      <c r="B819" t="s">
        <v>28</v>
      </c>
      <c r="C819" t="s">
        <v>54</v>
      </c>
      <c r="D819">
        <v>2</v>
      </c>
      <c r="E819">
        <v>334.48</v>
      </c>
      <c r="F819">
        <v>217.41200000000001</v>
      </c>
      <c r="G819" t="s">
        <v>20</v>
      </c>
      <c r="H819" t="s">
        <v>21</v>
      </c>
      <c r="I819">
        <v>0</v>
      </c>
      <c r="J819" t="s">
        <v>32</v>
      </c>
      <c r="K819">
        <v>668.96</v>
      </c>
      <c r="L819">
        <v>668.96</v>
      </c>
      <c r="M819">
        <v>434.82400000000001</v>
      </c>
      <c r="N819">
        <v>234.13600000000002</v>
      </c>
      <c r="O819">
        <v>0</v>
      </c>
      <c r="P819" t="s">
        <v>60</v>
      </c>
      <c r="Q819" t="s">
        <v>2930</v>
      </c>
      <c r="R819">
        <v>0</v>
      </c>
      <c r="S819" t="s">
        <v>2448</v>
      </c>
      <c r="T819" t="s">
        <v>2449</v>
      </c>
      <c r="U819">
        <v>31.53</v>
      </c>
      <c r="V819" s="18">
        <v>45058</v>
      </c>
      <c r="W819" s="18">
        <v>45066</v>
      </c>
      <c r="X819">
        <v>8</v>
      </c>
      <c r="Y819" t="s">
        <v>37</v>
      </c>
    </row>
    <row r="820" spans="1:25" x14ac:dyDescent="0.3">
      <c r="A820" s="18">
        <v>45448</v>
      </c>
      <c r="B820" t="s">
        <v>38</v>
      </c>
      <c r="C820" t="s">
        <v>54</v>
      </c>
      <c r="D820">
        <v>7</v>
      </c>
      <c r="E820">
        <v>14.34</v>
      </c>
      <c r="F820">
        <v>9.3209999999999997</v>
      </c>
      <c r="G820" t="s">
        <v>55</v>
      </c>
      <c r="H820" t="s">
        <v>31</v>
      </c>
      <c r="I820">
        <v>0.05</v>
      </c>
      <c r="J820" t="s">
        <v>32</v>
      </c>
      <c r="K820">
        <v>100.38</v>
      </c>
      <c r="L820">
        <v>95.36099999999999</v>
      </c>
      <c r="M820">
        <v>65.247</v>
      </c>
      <c r="N820">
        <v>30.11399999999999</v>
      </c>
      <c r="O820">
        <v>5.0190000000000055</v>
      </c>
      <c r="P820" t="s">
        <v>60</v>
      </c>
      <c r="Q820" t="s">
        <v>40</v>
      </c>
      <c r="R820">
        <v>0</v>
      </c>
      <c r="S820" t="s">
        <v>2452</v>
      </c>
      <c r="T820" t="s">
        <v>150</v>
      </c>
      <c r="U820">
        <v>19.45</v>
      </c>
      <c r="V820" s="18">
        <v>45448</v>
      </c>
      <c r="W820" s="18">
        <v>45451</v>
      </c>
      <c r="X820">
        <v>3</v>
      </c>
      <c r="Y820" t="s">
        <v>43</v>
      </c>
    </row>
    <row r="821" spans="1:25" x14ac:dyDescent="0.3">
      <c r="A821" s="18">
        <v>45484</v>
      </c>
      <c r="B821" t="s">
        <v>18</v>
      </c>
      <c r="C821" t="s">
        <v>54</v>
      </c>
      <c r="D821">
        <v>6</v>
      </c>
      <c r="E821">
        <v>100.75</v>
      </c>
      <c r="F821">
        <v>65.487499999999997</v>
      </c>
      <c r="G821" t="s">
        <v>30</v>
      </c>
      <c r="H821" t="s">
        <v>21</v>
      </c>
      <c r="I821">
        <v>0.1</v>
      </c>
      <c r="J821" t="s">
        <v>46</v>
      </c>
      <c r="K821">
        <v>604.5</v>
      </c>
      <c r="L821">
        <v>544.05000000000007</v>
      </c>
      <c r="M821">
        <v>392.92499999999995</v>
      </c>
      <c r="N821">
        <v>151.12500000000011</v>
      </c>
      <c r="O821">
        <v>60.449999999999932</v>
      </c>
      <c r="P821" t="s">
        <v>57</v>
      </c>
      <c r="Q821" t="s">
        <v>24</v>
      </c>
      <c r="R821">
        <v>0</v>
      </c>
      <c r="S821" t="s">
        <v>2466</v>
      </c>
      <c r="T821" t="s">
        <v>2467</v>
      </c>
      <c r="U821">
        <v>12.98</v>
      </c>
      <c r="V821" s="18">
        <v>45484</v>
      </c>
      <c r="W821" s="18">
        <v>45487</v>
      </c>
      <c r="X821">
        <v>3</v>
      </c>
      <c r="Y821" t="s">
        <v>27</v>
      </c>
    </row>
    <row r="822" spans="1:25" x14ac:dyDescent="0.3">
      <c r="A822" s="18">
        <v>45286</v>
      </c>
      <c r="B822" t="s">
        <v>38</v>
      </c>
      <c r="C822" t="s">
        <v>54</v>
      </c>
      <c r="D822">
        <v>7</v>
      </c>
      <c r="E822">
        <v>157</v>
      </c>
      <c r="F822">
        <v>102.05</v>
      </c>
      <c r="G822" t="s">
        <v>30</v>
      </c>
      <c r="H822" t="s">
        <v>21</v>
      </c>
      <c r="I822">
        <v>0.15</v>
      </c>
      <c r="J822" t="s">
        <v>32</v>
      </c>
      <c r="K822">
        <v>1099</v>
      </c>
      <c r="L822">
        <v>934.15</v>
      </c>
      <c r="M822">
        <v>714.35</v>
      </c>
      <c r="N822">
        <v>219.79999999999995</v>
      </c>
      <c r="O822">
        <v>164.85000000000002</v>
      </c>
      <c r="P822" t="s">
        <v>23</v>
      </c>
      <c r="Q822" t="s">
        <v>34</v>
      </c>
      <c r="R822">
        <v>1</v>
      </c>
      <c r="S822" t="s">
        <v>2481</v>
      </c>
      <c r="T822" t="s">
        <v>869</v>
      </c>
      <c r="U822">
        <v>39.72</v>
      </c>
      <c r="V822" s="18">
        <v>45286</v>
      </c>
      <c r="W822" s="18">
        <v>45295</v>
      </c>
      <c r="X822">
        <v>9</v>
      </c>
      <c r="Y822" t="s">
        <v>43</v>
      </c>
    </row>
    <row r="823" spans="1:25" x14ac:dyDescent="0.3">
      <c r="A823" s="18">
        <v>45744</v>
      </c>
      <c r="B823" t="s">
        <v>44</v>
      </c>
      <c r="C823" t="s">
        <v>54</v>
      </c>
      <c r="D823">
        <v>15</v>
      </c>
      <c r="E823">
        <v>568.80999999999995</v>
      </c>
      <c r="F823">
        <v>369.72649999999999</v>
      </c>
      <c r="G823" t="s">
        <v>55</v>
      </c>
      <c r="H823" t="s">
        <v>31</v>
      </c>
      <c r="I823">
        <v>0.1</v>
      </c>
      <c r="J823" t="s">
        <v>46</v>
      </c>
      <c r="K823">
        <v>8532.15</v>
      </c>
      <c r="L823">
        <v>7678.9349999999995</v>
      </c>
      <c r="M823">
        <v>5545.8975</v>
      </c>
      <c r="N823">
        <v>2133.0374999999995</v>
      </c>
      <c r="O823">
        <v>853.21500000000015</v>
      </c>
      <c r="P823" t="s">
        <v>33</v>
      </c>
      <c r="Q823" t="s">
        <v>2930</v>
      </c>
      <c r="R823">
        <v>0</v>
      </c>
      <c r="S823" t="s">
        <v>2499</v>
      </c>
      <c r="T823" t="s">
        <v>2500</v>
      </c>
      <c r="U823">
        <v>8.5399999999999991</v>
      </c>
      <c r="V823" s="18">
        <v>45744</v>
      </c>
      <c r="W823" s="18">
        <v>45750</v>
      </c>
      <c r="X823">
        <v>6</v>
      </c>
      <c r="Y823" t="s">
        <v>49</v>
      </c>
    </row>
    <row r="824" spans="1:25" x14ac:dyDescent="0.3">
      <c r="A824" s="18">
        <v>45621</v>
      </c>
      <c r="B824" t="s">
        <v>38</v>
      </c>
      <c r="C824" t="s">
        <v>54</v>
      </c>
      <c r="D824">
        <v>14</v>
      </c>
      <c r="E824">
        <v>574.32000000000005</v>
      </c>
      <c r="F824">
        <v>373.30800000000005</v>
      </c>
      <c r="G824" t="s">
        <v>55</v>
      </c>
      <c r="H824" t="s">
        <v>21</v>
      </c>
      <c r="I824">
        <v>0.15</v>
      </c>
      <c r="J824" t="s">
        <v>56</v>
      </c>
      <c r="K824">
        <v>8040.4800000000005</v>
      </c>
      <c r="L824">
        <v>6834.4080000000004</v>
      </c>
      <c r="M824">
        <v>5226.3120000000008</v>
      </c>
      <c r="N824">
        <v>1608.0959999999995</v>
      </c>
      <c r="O824">
        <v>1206.0720000000001</v>
      </c>
      <c r="P824" t="s">
        <v>57</v>
      </c>
      <c r="Q824" t="s">
        <v>34</v>
      </c>
      <c r="R824">
        <v>0</v>
      </c>
      <c r="S824" t="s">
        <v>2513</v>
      </c>
      <c r="T824" t="s">
        <v>2514</v>
      </c>
      <c r="U824">
        <v>12.07</v>
      </c>
      <c r="V824" s="18">
        <v>45621</v>
      </c>
      <c r="W824" s="18">
        <v>45631</v>
      </c>
      <c r="X824">
        <v>10</v>
      </c>
      <c r="Y824" t="s">
        <v>43</v>
      </c>
    </row>
    <row r="825" spans="1:25" x14ac:dyDescent="0.3">
      <c r="A825" s="18">
        <v>45281</v>
      </c>
      <c r="B825" t="s">
        <v>69</v>
      </c>
      <c r="C825" t="s">
        <v>54</v>
      </c>
      <c r="D825">
        <v>7</v>
      </c>
      <c r="E825">
        <v>257.01</v>
      </c>
      <c r="F825">
        <v>167.0565</v>
      </c>
      <c r="G825" t="s">
        <v>55</v>
      </c>
      <c r="H825" t="s">
        <v>31</v>
      </c>
      <c r="I825">
        <v>0.05</v>
      </c>
      <c r="J825" t="s">
        <v>22</v>
      </c>
      <c r="K825">
        <v>1799.07</v>
      </c>
      <c r="L825">
        <v>1709.1164999999999</v>
      </c>
      <c r="M825">
        <v>1169.3955000000001</v>
      </c>
      <c r="N825">
        <v>539.72099999999978</v>
      </c>
      <c r="O825">
        <v>89.953500000000076</v>
      </c>
      <c r="P825" t="s">
        <v>57</v>
      </c>
      <c r="Q825" t="s">
        <v>2930</v>
      </c>
      <c r="R825">
        <v>0</v>
      </c>
      <c r="S825" t="s">
        <v>2525</v>
      </c>
      <c r="T825" t="s">
        <v>2526</v>
      </c>
      <c r="U825">
        <v>35.520000000000003</v>
      </c>
      <c r="V825" s="18">
        <v>45281</v>
      </c>
      <c r="W825" s="18">
        <v>45288</v>
      </c>
      <c r="X825">
        <v>7</v>
      </c>
      <c r="Y825" t="s">
        <v>72</v>
      </c>
    </row>
    <row r="826" spans="1:25" x14ac:dyDescent="0.3">
      <c r="A826" s="18">
        <v>45192</v>
      </c>
      <c r="B826" t="s">
        <v>38</v>
      </c>
      <c r="C826" t="s">
        <v>54</v>
      </c>
      <c r="D826">
        <v>17</v>
      </c>
      <c r="E826">
        <v>439.3</v>
      </c>
      <c r="F826">
        <v>285.54500000000002</v>
      </c>
      <c r="G826" t="s">
        <v>20</v>
      </c>
      <c r="H826" t="s">
        <v>31</v>
      </c>
      <c r="I826">
        <v>0</v>
      </c>
      <c r="J826" t="s">
        <v>46</v>
      </c>
      <c r="K826">
        <v>7468.1</v>
      </c>
      <c r="L826">
        <v>7468.1</v>
      </c>
      <c r="M826">
        <v>4854.2650000000003</v>
      </c>
      <c r="N826">
        <v>2613.835</v>
      </c>
      <c r="O826">
        <v>0</v>
      </c>
      <c r="P826" t="s">
        <v>23</v>
      </c>
      <c r="Q826" t="s">
        <v>24</v>
      </c>
      <c r="R826">
        <v>0</v>
      </c>
      <c r="S826" t="s">
        <v>2575</v>
      </c>
      <c r="T826" t="s">
        <v>2576</v>
      </c>
      <c r="U826">
        <v>12.87</v>
      </c>
      <c r="V826" s="18">
        <v>45192</v>
      </c>
      <c r="W826" s="18">
        <v>45195</v>
      </c>
      <c r="X826">
        <v>3</v>
      </c>
      <c r="Y826" t="s">
        <v>43</v>
      </c>
    </row>
    <row r="827" spans="1:25" x14ac:dyDescent="0.3">
      <c r="A827" s="18">
        <v>45756</v>
      </c>
      <c r="B827" t="s">
        <v>69</v>
      </c>
      <c r="C827" t="s">
        <v>54</v>
      </c>
      <c r="D827">
        <v>12</v>
      </c>
      <c r="E827">
        <v>312.72000000000003</v>
      </c>
      <c r="F827">
        <v>203.26800000000003</v>
      </c>
      <c r="G827" t="s">
        <v>50</v>
      </c>
      <c r="H827" t="s">
        <v>31</v>
      </c>
      <c r="I827">
        <v>0</v>
      </c>
      <c r="J827" t="s">
        <v>22</v>
      </c>
      <c r="K827">
        <v>3752.6400000000003</v>
      </c>
      <c r="L827">
        <v>3752.6400000000003</v>
      </c>
      <c r="M827">
        <v>2439.2160000000003</v>
      </c>
      <c r="N827">
        <v>1313.424</v>
      </c>
      <c r="O827">
        <v>0</v>
      </c>
      <c r="P827" t="s">
        <v>33</v>
      </c>
      <c r="Q827" t="s">
        <v>2930</v>
      </c>
      <c r="R827">
        <v>0</v>
      </c>
      <c r="S827" t="s">
        <v>2599</v>
      </c>
      <c r="T827" t="s">
        <v>1007</v>
      </c>
      <c r="U827">
        <v>18.46</v>
      </c>
      <c r="V827" s="18">
        <v>45756</v>
      </c>
      <c r="W827" s="18">
        <v>45766</v>
      </c>
      <c r="X827">
        <v>10</v>
      </c>
      <c r="Y827" t="s">
        <v>72</v>
      </c>
    </row>
    <row r="828" spans="1:25" x14ac:dyDescent="0.3">
      <c r="A828" s="18">
        <v>45629</v>
      </c>
      <c r="B828" t="s">
        <v>28</v>
      </c>
      <c r="C828" t="s">
        <v>54</v>
      </c>
      <c r="D828">
        <v>12</v>
      </c>
      <c r="E828">
        <v>383.45</v>
      </c>
      <c r="F828">
        <v>249.24250000000001</v>
      </c>
      <c r="G828" t="s">
        <v>50</v>
      </c>
      <c r="H828" t="s">
        <v>31</v>
      </c>
      <c r="I828">
        <v>0</v>
      </c>
      <c r="J828" t="s">
        <v>66</v>
      </c>
      <c r="K828">
        <v>4601.3999999999996</v>
      </c>
      <c r="L828">
        <v>4601.3999999999996</v>
      </c>
      <c r="M828">
        <v>2990.91</v>
      </c>
      <c r="N828">
        <v>1610.4899999999998</v>
      </c>
      <c r="O828">
        <v>0</v>
      </c>
      <c r="P828" t="s">
        <v>60</v>
      </c>
      <c r="Q828" t="s">
        <v>24</v>
      </c>
      <c r="R828">
        <v>0</v>
      </c>
      <c r="S828" t="s">
        <v>2638</v>
      </c>
      <c r="T828" t="s">
        <v>2639</v>
      </c>
      <c r="U828">
        <v>11.62</v>
      </c>
      <c r="V828" s="18">
        <v>45629</v>
      </c>
      <c r="W828" s="18">
        <v>45631</v>
      </c>
      <c r="X828">
        <v>2</v>
      </c>
      <c r="Y828" t="s">
        <v>37</v>
      </c>
    </row>
    <row r="829" spans="1:25" x14ac:dyDescent="0.3">
      <c r="A829" s="18">
        <v>45699</v>
      </c>
      <c r="B829" t="s">
        <v>38</v>
      </c>
      <c r="C829" t="s">
        <v>54</v>
      </c>
      <c r="D829">
        <v>12</v>
      </c>
      <c r="E829">
        <v>141.61000000000001</v>
      </c>
      <c r="F829">
        <v>92.046500000000009</v>
      </c>
      <c r="G829" t="s">
        <v>20</v>
      </c>
      <c r="H829" t="s">
        <v>21</v>
      </c>
      <c r="I829">
        <v>0</v>
      </c>
      <c r="J829" t="s">
        <v>46</v>
      </c>
      <c r="K829">
        <v>1699.3200000000002</v>
      </c>
      <c r="L829">
        <v>1699.3200000000002</v>
      </c>
      <c r="M829">
        <v>1104.558</v>
      </c>
      <c r="N829">
        <v>594.76200000000017</v>
      </c>
      <c r="O829">
        <v>0</v>
      </c>
      <c r="P829" t="s">
        <v>57</v>
      </c>
      <c r="Q829" t="s">
        <v>40</v>
      </c>
      <c r="R829">
        <v>0</v>
      </c>
      <c r="S829" t="s">
        <v>2646</v>
      </c>
      <c r="T829" t="s">
        <v>2647</v>
      </c>
      <c r="U829">
        <v>11.72</v>
      </c>
      <c r="V829" s="18">
        <v>45699</v>
      </c>
      <c r="W829" s="18">
        <v>45709</v>
      </c>
      <c r="X829">
        <v>10</v>
      </c>
      <c r="Y829" t="s">
        <v>43</v>
      </c>
    </row>
    <row r="830" spans="1:25" x14ac:dyDescent="0.3">
      <c r="A830" s="18">
        <v>45327</v>
      </c>
      <c r="B830" t="s">
        <v>44</v>
      </c>
      <c r="C830" t="s">
        <v>54</v>
      </c>
      <c r="D830">
        <v>14</v>
      </c>
      <c r="E830">
        <v>463.96</v>
      </c>
      <c r="F830">
        <v>301.57400000000001</v>
      </c>
      <c r="G830" t="s">
        <v>55</v>
      </c>
      <c r="H830" t="s">
        <v>31</v>
      </c>
      <c r="I830">
        <v>0.15</v>
      </c>
      <c r="J830" t="s">
        <v>56</v>
      </c>
      <c r="K830">
        <v>6495.44</v>
      </c>
      <c r="L830">
        <v>5521.1239999999998</v>
      </c>
      <c r="M830">
        <v>4222.0360000000001</v>
      </c>
      <c r="N830">
        <v>1299.0879999999997</v>
      </c>
      <c r="O830">
        <v>974.3159999999998</v>
      </c>
      <c r="P830" t="s">
        <v>33</v>
      </c>
      <c r="Q830" t="s">
        <v>2930</v>
      </c>
      <c r="R830">
        <v>0</v>
      </c>
      <c r="S830" t="s">
        <v>2650</v>
      </c>
      <c r="T830" t="s">
        <v>2651</v>
      </c>
      <c r="U830">
        <v>29.19</v>
      </c>
      <c r="V830" s="18">
        <v>45327</v>
      </c>
      <c r="W830" s="18">
        <v>45336</v>
      </c>
      <c r="X830">
        <v>9</v>
      </c>
      <c r="Y830" t="s">
        <v>49</v>
      </c>
    </row>
    <row r="831" spans="1:25" x14ac:dyDescent="0.3">
      <c r="A831" s="18">
        <v>45782</v>
      </c>
      <c r="B831" t="s">
        <v>38</v>
      </c>
      <c r="C831" t="s">
        <v>54</v>
      </c>
      <c r="D831">
        <v>1</v>
      </c>
      <c r="E831">
        <v>21.75</v>
      </c>
      <c r="F831">
        <v>14.137500000000001</v>
      </c>
      <c r="G831" t="s">
        <v>50</v>
      </c>
      <c r="H831" t="s">
        <v>31</v>
      </c>
      <c r="I831">
        <v>0</v>
      </c>
      <c r="J831" t="s">
        <v>32</v>
      </c>
      <c r="K831">
        <v>21.75</v>
      </c>
      <c r="L831">
        <v>21.75</v>
      </c>
      <c r="M831">
        <v>14.137500000000001</v>
      </c>
      <c r="N831">
        <v>7.6124999999999989</v>
      </c>
      <c r="O831">
        <v>0</v>
      </c>
      <c r="P831" t="s">
        <v>63</v>
      </c>
      <c r="Q831" t="s">
        <v>24</v>
      </c>
      <c r="R831">
        <v>0</v>
      </c>
      <c r="S831" t="s">
        <v>2663</v>
      </c>
      <c r="T831" t="s">
        <v>2664</v>
      </c>
      <c r="U831">
        <v>7.35</v>
      </c>
      <c r="V831" s="18">
        <v>45782</v>
      </c>
      <c r="W831" s="18">
        <v>45791</v>
      </c>
      <c r="X831">
        <v>9</v>
      </c>
      <c r="Y831" t="s">
        <v>43</v>
      </c>
    </row>
    <row r="832" spans="1:25" x14ac:dyDescent="0.3">
      <c r="A832" s="18">
        <v>45644</v>
      </c>
      <c r="B832" t="s">
        <v>38</v>
      </c>
      <c r="C832" t="s">
        <v>54</v>
      </c>
      <c r="D832">
        <v>9</v>
      </c>
      <c r="E832">
        <v>306.42</v>
      </c>
      <c r="F832">
        <v>199.17300000000003</v>
      </c>
      <c r="G832" t="s">
        <v>50</v>
      </c>
      <c r="H832" t="s">
        <v>21</v>
      </c>
      <c r="I832">
        <v>0</v>
      </c>
      <c r="J832" t="s">
        <v>66</v>
      </c>
      <c r="K832">
        <v>2757.78</v>
      </c>
      <c r="L832">
        <v>2757.78</v>
      </c>
      <c r="M832">
        <v>1792.5570000000002</v>
      </c>
      <c r="N832">
        <v>965.22299999999996</v>
      </c>
      <c r="O832">
        <v>0</v>
      </c>
      <c r="P832" t="s">
        <v>23</v>
      </c>
      <c r="Q832" t="s">
        <v>2930</v>
      </c>
      <c r="R832">
        <v>0</v>
      </c>
      <c r="S832" t="s">
        <v>2670</v>
      </c>
      <c r="T832" t="s">
        <v>2671</v>
      </c>
      <c r="U832">
        <v>15.81</v>
      </c>
      <c r="V832" s="18">
        <v>45644</v>
      </c>
      <c r="W832" s="18">
        <v>45653</v>
      </c>
      <c r="X832">
        <v>9</v>
      </c>
      <c r="Y832" t="s">
        <v>43</v>
      </c>
    </row>
    <row r="833" spans="1:25" x14ac:dyDescent="0.3">
      <c r="A833" s="18">
        <v>45663</v>
      </c>
      <c r="B833" t="s">
        <v>38</v>
      </c>
      <c r="C833" t="s">
        <v>54</v>
      </c>
      <c r="D833">
        <v>20</v>
      </c>
      <c r="E833">
        <v>440.32</v>
      </c>
      <c r="F833">
        <v>286.20800000000003</v>
      </c>
      <c r="G833" t="s">
        <v>50</v>
      </c>
      <c r="H833" t="s">
        <v>31</v>
      </c>
      <c r="I833">
        <v>0.05</v>
      </c>
      <c r="J833" t="s">
        <v>32</v>
      </c>
      <c r="K833">
        <v>8806.4</v>
      </c>
      <c r="L833">
        <v>8366.08</v>
      </c>
      <c r="M833">
        <v>5724.1600000000008</v>
      </c>
      <c r="N833">
        <v>2641.9199999999992</v>
      </c>
      <c r="O833">
        <v>440.31999999999971</v>
      </c>
      <c r="P833" t="s">
        <v>60</v>
      </c>
      <c r="Q833" t="s">
        <v>34</v>
      </c>
      <c r="R833">
        <v>1</v>
      </c>
      <c r="S833" t="s">
        <v>2676</v>
      </c>
      <c r="T833" t="s">
        <v>2677</v>
      </c>
      <c r="U833">
        <v>6.17</v>
      </c>
      <c r="V833" s="18">
        <v>45663</v>
      </c>
      <c r="W833" s="18">
        <v>45673</v>
      </c>
      <c r="X833">
        <v>10</v>
      </c>
      <c r="Y833" t="s">
        <v>43</v>
      </c>
    </row>
    <row r="834" spans="1:25" x14ac:dyDescent="0.3">
      <c r="A834" s="18">
        <v>45381</v>
      </c>
      <c r="B834" t="s">
        <v>28</v>
      </c>
      <c r="C834" t="s">
        <v>54</v>
      </c>
      <c r="D834">
        <v>2</v>
      </c>
      <c r="E834">
        <v>441.18</v>
      </c>
      <c r="F834">
        <v>286.767</v>
      </c>
      <c r="G834" t="s">
        <v>20</v>
      </c>
      <c r="H834" t="s">
        <v>31</v>
      </c>
      <c r="I834">
        <v>0.15</v>
      </c>
      <c r="J834" t="s">
        <v>66</v>
      </c>
      <c r="K834">
        <v>882.36</v>
      </c>
      <c r="L834">
        <v>750.00599999999997</v>
      </c>
      <c r="M834">
        <v>573.53399999999999</v>
      </c>
      <c r="N834">
        <v>176.47199999999998</v>
      </c>
      <c r="O834">
        <v>132.35400000000004</v>
      </c>
      <c r="P834" t="s">
        <v>63</v>
      </c>
      <c r="Q834" t="s">
        <v>2930</v>
      </c>
      <c r="R834">
        <v>1</v>
      </c>
      <c r="S834" t="s">
        <v>2682</v>
      </c>
      <c r="T834" t="s">
        <v>2683</v>
      </c>
      <c r="U834">
        <v>23.07</v>
      </c>
      <c r="V834" s="18">
        <v>45381</v>
      </c>
      <c r="W834" s="18">
        <v>45388</v>
      </c>
      <c r="X834">
        <v>7</v>
      </c>
      <c r="Y834" t="s">
        <v>37</v>
      </c>
    </row>
    <row r="835" spans="1:25" x14ac:dyDescent="0.3">
      <c r="A835" s="18">
        <v>44944</v>
      </c>
      <c r="B835" t="s">
        <v>38</v>
      </c>
      <c r="C835" t="s">
        <v>54</v>
      </c>
      <c r="D835">
        <v>1</v>
      </c>
      <c r="E835">
        <v>120.2</v>
      </c>
      <c r="F835">
        <v>78.13000000000001</v>
      </c>
      <c r="G835" t="s">
        <v>55</v>
      </c>
      <c r="H835" t="s">
        <v>31</v>
      </c>
      <c r="I835">
        <v>0.05</v>
      </c>
      <c r="J835" t="s">
        <v>51</v>
      </c>
      <c r="K835">
        <v>120.2</v>
      </c>
      <c r="L835">
        <v>114.19</v>
      </c>
      <c r="M835">
        <v>78.13000000000001</v>
      </c>
      <c r="N835">
        <v>36.059999999999988</v>
      </c>
      <c r="O835">
        <v>6.0100000000000051</v>
      </c>
      <c r="P835" t="s">
        <v>23</v>
      </c>
      <c r="Q835" t="s">
        <v>40</v>
      </c>
      <c r="R835">
        <v>0</v>
      </c>
      <c r="S835" t="s">
        <v>2705</v>
      </c>
      <c r="T835" t="s">
        <v>2574</v>
      </c>
      <c r="U835">
        <v>44.99</v>
      </c>
      <c r="V835" s="18">
        <v>44944</v>
      </c>
      <c r="W835" s="18">
        <v>44947</v>
      </c>
      <c r="X835">
        <v>3</v>
      </c>
      <c r="Y835" t="s">
        <v>43</v>
      </c>
    </row>
    <row r="836" spans="1:25" x14ac:dyDescent="0.3">
      <c r="A836" s="18">
        <v>45016</v>
      </c>
      <c r="B836" t="s">
        <v>28</v>
      </c>
      <c r="C836" t="s">
        <v>54</v>
      </c>
      <c r="D836">
        <v>8</v>
      </c>
      <c r="E836">
        <v>591.29</v>
      </c>
      <c r="F836">
        <v>384.33850000000001</v>
      </c>
      <c r="G836" t="s">
        <v>50</v>
      </c>
      <c r="H836" t="s">
        <v>31</v>
      </c>
      <c r="I836">
        <v>0.1</v>
      </c>
      <c r="J836" t="s">
        <v>56</v>
      </c>
      <c r="K836">
        <v>4730.32</v>
      </c>
      <c r="L836">
        <v>4257.2879999999996</v>
      </c>
      <c r="M836">
        <v>3074.7080000000001</v>
      </c>
      <c r="N836">
        <v>1182.5799999999995</v>
      </c>
      <c r="O836">
        <v>473.03200000000015</v>
      </c>
      <c r="P836" t="s">
        <v>57</v>
      </c>
      <c r="Q836" t="s">
        <v>2930</v>
      </c>
      <c r="R836">
        <v>1</v>
      </c>
      <c r="S836" t="s">
        <v>2726</v>
      </c>
      <c r="T836" t="s">
        <v>2727</v>
      </c>
      <c r="U836">
        <v>45.14</v>
      </c>
      <c r="V836" s="18">
        <v>45016</v>
      </c>
      <c r="W836" s="18">
        <v>45026</v>
      </c>
      <c r="X836">
        <v>10</v>
      </c>
      <c r="Y836" t="s">
        <v>37</v>
      </c>
    </row>
    <row r="837" spans="1:25" x14ac:dyDescent="0.3">
      <c r="A837" s="18">
        <v>45431</v>
      </c>
      <c r="B837" t="s">
        <v>69</v>
      </c>
      <c r="C837" t="s">
        <v>54</v>
      </c>
      <c r="D837">
        <v>18</v>
      </c>
      <c r="E837">
        <v>369.79</v>
      </c>
      <c r="F837">
        <v>240.36350000000002</v>
      </c>
      <c r="G837" t="s">
        <v>30</v>
      </c>
      <c r="H837" t="s">
        <v>21</v>
      </c>
      <c r="I837">
        <v>0.05</v>
      </c>
      <c r="J837" t="s">
        <v>22</v>
      </c>
      <c r="K837">
        <v>6656.22</v>
      </c>
      <c r="L837">
        <v>6323.4089999999997</v>
      </c>
      <c r="M837">
        <v>4326.5430000000006</v>
      </c>
      <c r="N837">
        <v>1996.8659999999991</v>
      </c>
      <c r="O837">
        <v>332.8110000000006</v>
      </c>
      <c r="P837" t="s">
        <v>63</v>
      </c>
      <c r="Q837" t="s">
        <v>24</v>
      </c>
      <c r="R837">
        <v>1</v>
      </c>
      <c r="S837" t="s">
        <v>2728</v>
      </c>
      <c r="T837" t="s">
        <v>2729</v>
      </c>
      <c r="U837">
        <v>16.399999999999999</v>
      </c>
      <c r="V837" s="18">
        <v>45431</v>
      </c>
      <c r="W837" s="18">
        <v>45435</v>
      </c>
      <c r="X837">
        <v>4</v>
      </c>
      <c r="Y837" t="s">
        <v>72</v>
      </c>
    </row>
    <row r="838" spans="1:25" x14ac:dyDescent="0.3">
      <c r="A838" s="18">
        <v>44930</v>
      </c>
      <c r="B838" t="s">
        <v>69</v>
      </c>
      <c r="C838" t="s">
        <v>54</v>
      </c>
      <c r="D838">
        <v>15</v>
      </c>
      <c r="E838">
        <v>439.89</v>
      </c>
      <c r="F838">
        <v>285.92849999999999</v>
      </c>
      <c r="G838" t="s">
        <v>55</v>
      </c>
      <c r="H838" t="s">
        <v>31</v>
      </c>
      <c r="I838">
        <v>0.15</v>
      </c>
      <c r="J838" t="s">
        <v>56</v>
      </c>
      <c r="K838">
        <v>6598.3499999999995</v>
      </c>
      <c r="L838">
        <v>5608.5974999999989</v>
      </c>
      <c r="M838">
        <v>4288.9274999999998</v>
      </c>
      <c r="N838">
        <v>1319.6699999999992</v>
      </c>
      <c r="O838">
        <v>989.75250000000051</v>
      </c>
      <c r="P838" t="s">
        <v>23</v>
      </c>
      <c r="Q838" t="s">
        <v>24</v>
      </c>
      <c r="R838">
        <v>0</v>
      </c>
      <c r="S838" t="s">
        <v>2742</v>
      </c>
      <c r="T838" t="s">
        <v>2743</v>
      </c>
      <c r="U838">
        <v>49.71</v>
      </c>
      <c r="V838" s="18">
        <v>44930</v>
      </c>
      <c r="W838" s="18">
        <v>44934</v>
      </c>
      <c r="X838">
        <v>4</v>
      </c>
      <c r="Y838" t="s">
        <v>72</v>
      </c>
    </row>
    <row r="839" spans="1:25" x14ac:dyDescent="0.3">
      <c r="A839" s="18">
        <v>45048</v>
      </c>
      <c r="B839" t="s">
        <v>69</v>
      </c>
      <c r="C839" t="s">
        <v>54</v>
      </c>
      <c r="D839">
        <v>16</v>
      </c>
      <c r="E839">
        <v>483.09</v>
      </c>
      <c r="F839">
        <v>314.00849999999997</v>
      </c>
      <c r="G839" t="s">
        <v>50</v>
      </c>
      <c r="H839" t="s">
        <v>21</v>
      </c>
      <c r="I839">
        <v>0.05</v>
      </c>
      <c r="J839" t="s">
        <v>32</v>
      </c>
      <c r="K839">
        <v>7729.44</v>
      </c>
      <c r="L839">
        <v>7342.9679999999989</v>
      </c>
      <c r="M839">
        <v>5024.1359999999995</v>
      </c>
      <c r="N839">
        <v>2318.8319999999994</v>
      </c>
      <c r="O839">
        <v>386.47200000000066</v>
      </c>
      <c r="P839" t="s">
        <v>60</v>
      </c>
      <c r="Q839" t="s">
        <v>2930</v>
      </c>
      <c r="R839">
        <v>1</v>
      </c>
      <c r="S839" t="s">
        <v>2744</v>
      </c>
      <c r="T839" t="s">
        <v>2510</v>
      </c>
      <c r="U839">
        <v>37.659999999999997</v>
      </c>
      <c r="V839" s="18">
        <v>45048</v>
      </c>
      <c r="W839" s="18">
        <v>45051</v>
      </c>
      <c r="X839">
        <v>3</v>
      </c>
      <c r="Y839" t="s">
        <v>72</v>
      </c>
    </row>
    <row r="840" spans="1:25" x14ac:dyDescent="0.3">
      <c r="A840" s="18">
        <v>45715</v>
      </c>
      <c r="B840" t="s">
        <v>18</v>
      </c>
      <c r="C840" t="s">
        <v>54</v>
      </c>
      <c r="D840">
        <v>18</v>
      </c>
      <c r="E840">
        <v>432.52</v>
      </c>
      <c r="F840">
        <v>281.13799999999998</v>
      </c>
      <c r="G840" t="s">
        <v>55</v>
      </c>
      <c r="H840" t="s">
        <v>31</v>
      </c>
      <c r="I840">
        <v>0.05</v>
      </c>
      <c r="J840" t="s">
        <v>66</v>
      </c>
      <c r="K840">
        <v>7785.36</v>
      </c>
      <c r="L840">
        <v>7396.0919999999996</v>
      </c>
      <c r="M840">
        <v>5060.4839999999995</v>
      </c>
      <c r="N840">
        <v>2335.6080000000002</v>
      </c>
      <c r="O840">
        <v>389.26800000000003</v>
      </c>
      <c r="P840" t="s">
        <v>57</v>
      </c>
      <c r="Q840" t="s">
        <v>34</v>
      </c>
      <c r="R840">
        <v>1</v>
      </c>
      <c r="S840" t="s">
        <v>2747</v>
      </c>
      <c r="T840" t="s">
        <v>78</v>
      </c>
      <c r="U840">
        <v>34.19</v>
      </c>
      <c r="V840" s="18">
        <v>45715</v>
      </c>
      <c r="W840" s="18">
        <v>45720</v>
      </c>
      <c r="X840">
        <v>5</v>
      </c>
      <c r="Y840" t="s">
        <v>27</v>
      </c>
    </row>
    <row r="841" spans="1:25" x14ac:dyDescent="0.3">
      <c r="A841" s="18">
        <v>45471</v>
      </c>
      <c r="B841" t="s">
        <v>18</v>
      </c>
      <c r="C841" t="s">
        <v>54</v>
      </c>
      <c r="D841">
        <v>1</v>
      </c>
      <c r="E841">
        <v>577.07000000000005</v>
      </c>
      <c r="F841">
        <v>375.09550000000007</v>
      </c>
      <c r="G841" t="s">
        <v>50</v>
      </c>
      <c r="H841" t="s">
        <v>21</v>
      </c>
      <c r="I841">
        <v>0.05</v>
      </c>
      <c r="J841" t="s">
        <v>46</v>
      </c>
      <c r="K841">
        <v>577.07000000000005</v>
      </c>
      <c r="L841">
        <v>548.2165</v>
      </c>
      <c r="M841">
        <v>375.09550000000007</v>
      </c>
      <c r="N841">
        <v>173.12099999999992</v>
      </c>
      <c r="O841">
        <v>28.853500000000054</v>
      </c>
      <c r="P841" t="s">
        <v>23</v>
      </c>
      <c r="Q841" t="s">
        <v>40</v>
      </c>
      <c r="R841">
        <v>0</v>
      </c>
      <c r="S841" t="s">
        <v>2765</v>
      </c>
      <c r="T841" t="s">
        <v>2766</v>
      </c>
      <c r="U841">
        <v>22.97</v>
      </c>
      <c r="V841" s="18">
        <v>45471</v>
      </c>
      <c r="W841" s="18">
        <v>45479</v>
      </c>
      <c r="X841">
        <v>8</v>
      </c>
      <c r="Y841" t="s">
        <v>27</v>
      </c>
    </row>
    <row r="842" spans="1:25" x14ac:dyDescent="0.3">
      <c r="A842" s="18">
        <v>45160</v>
      </c>
      <c r="B842" t="s">
        <v>69</v>
      </c>
      <c r="C842" t="s">
        <v>54</v>
      </c>
      <c r="D842">
        <v>8</v>
      </c>
      <c r="E842">
        <v>461.04</v>
      </c>
      <c r="F842">
        <v>299.67600000000004</v>
      </c>
      <c r="G842" t="s">
        <v>20</v>
      </c>
      <c r="H842" t="s">
        <v>31</v>
      </c>
      <c r="I842">
        <v>0</v>
      </c>
      <c r="J842" t="s">
        <v>32</v>
      </c>
      <c r="K842">
        <v>3688.32</v>
      </c>
      <c r="L842">
        <v>3688.32</v>
      </c>
      <c r="M842">
        <v>2397.4080000000004</v>
      </c>
      <c r="N842">
        <v>1290.9119999999998</v>
      </c>
      <c r="O842">
        <v>0</v>
      </c>
      <c r="P842" t="s">
        <v>23</v>
      </c>
      <c r="Q842" t="s">
        <v>24</v>
      </c>
      <c r="R842">
        <v>0</v>
      </c>
      <c r="S842" t="s">
        <v>2784</v>
      </c>
      <c r="T842" t="s">
        <v>2785</v>
      </c>
      <c r="U842">
        <v>13.62</v>
      </c>
      <c r="V842" s="18">
        <v>45160</v>
      </c>
      <c r="W842" s="18">
        <v>45162</v>
      </c>
      <c r="X842">
        <v>2</v>
      </c>
      <c r="Y842" t="s">
        <v>72</v>
      </c>
    </row>
    <row r="843" spans="1:25" x14ac:dyDescent="0.3">
      <c r="A843" s="18">
        <v>45465</v>
      </c>
      <c r="B843" t="s">
        <v>44</v>
      </c>
      <c r="C843" t="s">
        <v>54</v>
      </c>
      <c r="D843">
        <v>18</v>
      </c>
      <c r="E843">
        <v>91.55</v>
      </c>
      <c r="F843">
        <v>59.5075</v>
      </c>
      <c r="G843" t="s">
        <v>50</v>
      </c>
      <c r="H843" t="s">
        <v>31</v>
      </c>
      <c r="I843">
        <v>0.1</v>
      </c>
      <c r="J843" t="s">
        <v>32</v>
      </c>
      <c r="K843">
        <v>1647.8999999999999</v>
      </c>
      <c r="L843">
        <v>1483.11</v>
      </c>
      <c r="M843">
        <v>1071.135</v>
      </c>
      <c r="N843">
        <v>411.97499999999991</v>
      </c>
      <c r="O843">
        <v>164.78999999999996</v>
      </c>
      <c r="P843" t="s">
        <v>60</v>
      </c>
      <c r="Q843" t="s">
        <v>24</v>
      </c>
      <c r="R843">
        <v>0</v>
      </c>
      <c r="S843" t="s">
        <v>2794</v>
      </c>
      <c r="T843" t="s">
        <v>2795</v>
      </c>
      <c r="U843">
        <v>32.54</v>
      </c>
      <c r="V843" s="18">
        <v>45465</v>
      </c>
      <c r="W843" s="18">
        <v>45472</v>
      </c>
      <c r="X843">
        <v>7</v>
      </c>
      <c r="Y843" t="s">
        <v>49</v>
      </c>
    </row>
    <row r="844" spans="1:25" x14ac:dyDescent="0.3">
      <c r="A844" s="18">
        <v>45642</v>
      </c>
      <c r="B844" t="s">
        <v>28</v>
      </c>
      <c r="C844" t="s">
        <v>54</v>
      </c>
      <c r="D844">
        <v>4</v>
      </c>
      <c r="E844">
        <v>557.16999999999996</v>
      </c>
      <c r="F844">
        <v>362.16050000000001</v>
      </c>
      <c r="G844" t="s">
        <v>50</v>
      </c>
      <c r="H844" t="s">
        <v>21</v>
      </c>
      <c r="I844">
        <v>0.05</v>
      </c>
      <c r="J844" t="s">
        <v>46</v>
      </c>
      <c r="K844">
        <v>2228.6799999999998</v>
      </c>
      <c r="L844">
        <v>2117.2459999999996</v>
      </c>
      <c r="M844">
        <v>1448.6420000000001</v>
      </c>
      <c r="N844">
        <v>668.60399999999959</v>
      </c>
      <c r="O844">
        <v>111.4340000000002</v>
      </c>
      <c r="P844" t="s">
        <v>57</v>
      </c>
      <c r="Q844" t="s">
        <v>2930</v>
      </c>
      <c r="R844">
        <v>0</v>
      </c>
      <c r="S844" t="s">
        <v>2814</v>
      </c>
      <c r="T844" t="s">
        <v>2815</v>
      </c>
      <c r="U844">
        <v>32.159999999999997</v>
      </c>
      <c r="V844" s="18">
        <v>45642</v>
      </c>
      <c r="W844" s="18">
        <v>45651</v>
      </c>
      <c r="X844">
        <v>9</v>
      </c>
      <c r="Y844" t="s">
        <v>37</v>
      </c>
    </row>
    <row r="845" spans="1:25" x14ac:dyDescent="0.3">
      <c r="A845" s="18">
        <v>45246</v>
      </c>
      <c r="B845" t="s">
        <v>69</v>
      </c>
      <c r="C845" t="s">
        <v>54</v>
      </c>
      <c r="D845">
        <v>8</v>
      </c>
      <c r="E845">
        <v>493.35</v>
      </c>
      <c r="F845">
        <v>320.67750000000001</v>
      </c>
      <c r="G845" t="s">
        <v>30</v>
      </c>
      <c r="H845" t="s">
        <v>31</v>
      </c>
      <c r="I845">
        <v>0.1</v>
      </c>
      <c r="J845" t="s">
        <v>32</v>
      </c>
      <c r="K845">
        <v>3946.8</v>
      </c>
      <c r="L845">
        <v>3552.1200000000003</v>
      </c>
      <c r="M845">
        <v>2565.42</v>
      </c>
      <c r="N845">
        <v>986.70000000000027</v>
      </c>
      <c r="O845">
        <v>394.67999999999984</v>
      </c>
      <c r="P845" t="s">
        <v>63</v>
      </c>
      <c r="Q845" t="s">
        <v>24</v>
      </c>
      <c r="R845">
        <v>1</v>
      </c>
      <c r="S845" t="s">
        <v>2817</v>
      </c>
      <c r="T845" t="s">
        <v>2818</v>
      </c>
      <c r="U845">
        <v>12.86</v>
      </c>
      <c r="V845" s="18">
        <v>45246</v>
      </c>
      <c r="W845" s="18">
        <v>45250</v>
      </c>
      <c r="X845">
        <v>4</v>
      </c>
      <c r="Y845" t="s">
        <v>72</v>
      </c>
    </row>
    <row r="846" spans="1:25" x14ac:dyDescent="0.3">
      <c r="A846" s="18">
        <v>45512</v>
      </c>
      <c r="B846" t="s">
        <v>28</v>
      </c>
      <c r="C846" t="s">
        <v>54</v>
      </c>
      <c r="D846">
        <v>10</v>
      </c>
      <c r="E846">
        <v>285.73</v>
      </c>
      <c r="F846">
        <v>185.72450000000001</v>
      </c>
      <c r="G846" t="s">
        <v>55</v>
      </c>
      <c r="H846" t="s">
        <v>21</v>
      </c>
      <c r="I846">
        <v>0.15</v>
      </c>
      <c r="J846" t="s">
        <v>22</v>
      </c>
      <c r="K846">
        <v>2857.3</v>
      </c>
      <c r="L846">
        <v>2428.7049999999999</v>
      </c>
      <c r="M846">
        <v>1857.2450000000001</v>
      </c>
      <c r="N846">
        <v>571.45999999999981</v>
      </c>
      <c r="O846">
        <v>428.59500000000025</v>
      </c>
      <c r="P846" t="s">
        <v>63</v>
      </c>
      <c r="Q846" t="s">
        <v>40</v>
      </c>
      <c r="R846">
        <v>1</v>
      </c>
      <c r="S846" t="s">
        <v>2841</v>
      </c>
      <c r="T846" t="s">
        <v>2842</v>
      </c>
      <c r="U846">
        <v>26.68</v>
      </c>
      <c r="V846" s="18">
        <v>45512</v>
      </c>
      <c r="W846" s="18">
        <v>45518</v>
      </c>
      <c r="X846">
        <v>6</v>
      </c>
      <c r="Y846" t="s">
        <v>37</v>
      </c>
    </row>
    <row r="847" spans="1:25" x14ac:dyDescent="0.3">
      <c r="A847" s="18">
        <v>45277</v>
      </c>
      <c r="B847" t="s">
        <v>28</v>
      </c>
      <c r="C847" t="s">
        <v>54</v>
      </c>
      <c r="D847">
        <v>9</v>
      </c>
      <c r="E847">
        <v>55.04</v>
      </c>
      <c r="F847">
        <v>35.776000000000003</v>
      </c>
      <c r="G847" t="s">
        <v>20</v>
      </c>
      <c r="H847" t="s">
        <v>31</v>
      </c>
      <c r="I847">
        <v>0.15</v>
      </c>
      <c r="J847" t="s">
        <v>32</v>
      </c>
      <c r="K847">
        <v>495.36</v>
      </c>
      <c r="L847">
        <v>421.05599999999998</v>
      </c>
      <c r="M847">
        <v>321.98400000000004</v>
      </c>
      <c r="N847">
        <v>99.071999999999946</v>
      </c>
      <c r="O847">
        <v>74.30400000000003</v>
      </c>
      <c r="P847" t="s">
        <v>23</v>
      </c>
      <c r="Q847" t="s">
        <v>2930</v>
      </c>
      <c r="R847">
        <v>0</v>
      </c>
      <c r="S847" t="s">
        <v>2864</v>
      </c>
      <c r="T847" t="s">
        <v>2865</v>
      </c>
      <c r="U847">
        <v>31.09</v>
      </c>
      <c r="V847" s="18">
        <v>45277</v>
      </c>
      <c r="W847" s="18">
        <v>45283</v>
      </c>
      <c r="X847">
        <v>6</v>
      </c>
      <c r="Y847" t="s">
        <v>37</v>
      </c>
    </row>
    <row r="848" spans="1:25" x14ac:dyDescent="0.3">
      <c r="A848" s="18">
        <v>45306</v>
      </c>
      <c r="B848" t="s">
        <v>44</v>
      </c>
      <c r="C848" t="s">
        <v>54</v>
      </c>
      <c r="D848">
        <v>4</v>
      </c>
      <c r="E848">
        <v>159.54</v>
      </c>
      <c r="F848">
        <v>103.70099999999999</v>
      </c>
      <c r="G848" t="s">
        <v>30</v>
      </c>
      <c r="H848" t="s">
        <v>21</v>
      </c>
      <c r="I848">
        <v>0.05</v>
      </c>
      <c r="J848" t="s">
        <v>32</v>
      </c>
      <c r="K848">
        <v>638.16</v>
      </c>
      <c r="L848">
        <v>606.25199999999995</v>
      </c>
      <c r="M848">
        <v>414.80399999999997</v>
      </c>
      <c r="N848">
        <v>191.44799999999998</v>
      </c>
      <c r="O848">
        <v>31.908000000000015</v>
      </c>
      <c r="P848" t="s">
        <v>57</v>
      </c>
      <c r="Q848" t="s">
        <v>24</v>
      </c>
      <c r="R848">
        <v>0</v>
      </c>
      <c r="S848" t="s">
        <v>2866</v>
      </c>
      <c r="T848" t="s">
        <v>2867</v>
      </c>
      <c r="U848">
        <v>32.36</v>
      </c>
      <c r="V848" s="18">
        <v>45306</v>
      </c>
      <c r="W848" s="18">
        <v>45312</v>
      </c>
      <c r="X848">
        <v>6</v>
      </c>
      <c r="Y848" t="s">
        <v>49</v>
      </c>
    </row>
    <row r="849" spans="1:25" x14ac:dyDescent="0.3">
      <c r="A849" s="18">
        <v>45107</v>
      </c>
      <c r="B849" t="s">
        <v>28</v>
      </c>
      <c r="C849" t="s">
        <v>54</v>
      </c>
      <c r="D849">
        <v>6</v>
      </c>
      <c r="E849">
        <v>536.24</v>
      </c>
      <c r="F849">
        <v>348.55600000000004</v>
      </c>
      <c r="G849" t="s">
        <v>55</v>
      </c>
      <c r="H849" t="s">
        <v>31</v>
      </c>
      <c r="I849">
        <v>0</v>
      </c>
      <c r="J849" t="s">
        <v>56</v>
      </c>
      <c r="K849">
        <v>3217.44</v>
      </c>
      <c r="L849">
        <v>3217.44</v>
      </c>
      <c r="M849">
        <v>2091.3360000000002</v>
      </c>
      <c r="N849">
        <v>1126.1039999999998</v>
      </c>
      <c r="O849">
        <v>0</v>
      </c>
      <c r="P849" t="s">
        <v>63</v>
      </c>
      <c r="Q849" t="s">
        <v>40</v>
      </c>
      <c r="R849">
        <v>0</v>
      </c>
      <c r="S849" t="s">
        <v>2873</v>
      </c>
      <c r="T849" t="s">
        <v>1489</v>
      </c>
      <c r="U849">
        <v>35.32</v>
      </c>
      <c r="V849" s="18">
        <v>45107</v>
      </c>
      <c r="W849" s="18">
        <v>45109</v>
      </c>
      <c r="X849">
        <v>2</v>
      </c>
      <c r="Y849" t="s">
        <v>37</v>
      </c>
    </row>
    <row r="850" spans="1:25" x14ac:dyDescent="0.3">
      <c r="A850" s="18">
        <v>45546</v>
      </c>
      <c r="B850" t="s">
        <v>69</v>
      </c>
      <c r="C850" t="s">
        <v>54</v>
      </c>
      <c r="D850">
        <v>8</v>
      </c>
      <c r="E850">
        <v>236.17</v>
      </c>
      <c r="F850">
        <v>153.51050000000001</v>
      </c>
      <c r="G850" t="s">
        <v>50</v>
      </c>
      <c r="H850" t="s">
        <v>21</v>
      </c>
      <c r="I850">
        <v>0.15</v>
      </c>
      <c r="J850" t="s">
        <v>46</v>
      </c>
      <c r="K850">
        <v>1889.36</v>
      </c>
      <c r="L850">
        <v>1605.9559999999999</v>
      </c>
      <c r="M850">
        <v>1228.0840000000001</v>
      </c>
      <c r="N850">
        <v>377.87199999999984</v>
      </c>
      <c r="O850">
        <v>283.404</v>
      </c>
      <c r="P850" t="s">
        <v>63</v>
      </c>
      <c r="Q850" t="s">
        <v>40</v>
      </c>
      <c r="R850">
        <v>0</v>
      </c>
      <c r="S850" t="s">
        <v>2880</v>
      </c>
      <c r="T850" t="s">
        <v>2881</v>
      </c>
      <c r="U850">
        <v>22.88</v>
      </c>
      <c r="V850" s="18">
        <v>45546</v>
      </c>
      <c r="W850" s="18">
        <v>45554</v>
      </c>
      <c r="X850">
        <v>8</v>
      </c>
      <c r="Y850" t="s">
        <v>72</v>
      </c>
    </row>
    <row r="851" spans="1:25" x14ac:dyDescent="0.3">
      <c r="A851" s="18">
        <v>45807</v>
      </c>
      <c r="B851" t="s">
        <v>38</v>
      </c>
      <c r="C851" t="s">
        <v>54</v>
      </c>
      <c r="D851">
        <v>6</v>
      </c>
      <c r="E851">
        <v>159.53</v>
      </c>
      <c r="F851">
        <v>103.69450000000001</v>
      </c>
      <c r="G851" t="s">
        <v>30</v>
      </c>
      <c r="H851" t="s">
        <v>31</v>
      </c>
      <c r="I851">
        <v>0.05</v>
      </c>
      <c r="J851" t="s">
        <v>66</v>
      </c>
      <c r="K851">
        <v>957.18000000000006</v>
      </c>
      <c r="L851">
        <v>909.32100000000003</v>
      </c>
      <c r="M851">
        <v>622.16700000000003</v>
      </c>
      <c r="N851">
        <v>287.154</v>
      </c>
      <c r="O851">
        <v>47.859000000000037</v>
      </c>
      <c r="P851" t="s">
        <v>33</v>
      </c>
      <c r="Q851" t="s">
        <v>2930</v>
      </c>
      <c r="R851">
        <v>0</v>
      </c>
      <c r="S851" t="s">
        <v>2889</v>
      </c>
      <c r="T851" t="s">
        <v>2890</v>
      </c>
      <c r="U851">
        <v>48.6</v>
      </c>
      <c r="V851" s="18">
        <v>45807</v>
      </c>
      <c r="W851" s="18">
        <v>45815</v>
      </c>
      <c r="X851">
        <v>8</v>
      </c>
      <c r="Y851" t="s">
        <v>43</v>
      </c>
    </row>
    <row r="852" spans="1:25" x14ac:dyDescent="0.3">
      <c r="A852" s="18">
        <v>45001</v>
      </c>
      <c r="B852" t="s">
        <v>38</v>
      </c>
      <c r="C852" t="s">
        <v>54</v>
      </c>
      <c r="D852">
        <v>17</v>
      </c>
      <c r="E852">
        <v>485.3</v>
      </c>
      <c r="F852">
        <v>315.44499999999999</v>
      </c>
      <c r="G852" t="s">
        <v>55</v>
      </c>
      <c r="H852" t="s">
        <v>31</v>
      </c>
      <c r="I852">
        <v>0.15</v>
      </c>
      <c r="J852" t="s">
        <v>56</v>
      </c>
      <c r="K852">
        <v>8250.1</v>
      </c>
      <c r="L852">
        <v>7012.585</v>
      </c>
      <c r="M852">
        <v>5362.5649999999996</v>
      </c>
      <c r="N852">
        <v>1650.0200000000004</v>
      </c>
      <c r="O852">
        <v>1237.5150000000003</v>
      </c>
      <c r="P852" t="s">
        <v>63</v>
      </c>
      <c r="Q852" t="s">
        <v>40</v>
      </c>
      <c r="R852">
        <v>0</v>
      </c>
      <c r="S852" t="s">
        <v>2895</v>
      </c>
      <c r="T852" t="s">
        <v>2896</v>
      </c>
      <c r="U852">
        <v>37.94</v>
      </c>
      <c r="V852" s="18">
        <v>45001</v>
      </c>
      <c r="W852" s="18">
        <v>45008</v>
      </c>
      <c r="X852">
        <v>7</v>
      </c>
      <c r="Y852" t="s">
        <v>43</v>
      </c>
    </row>
    <row r="853" spans="1:25" x14ac:dyDescent="0.3">
      <c r="A853" s="18">
        <v>45069</v>
      </c>
      <c r="B853" t="s">
        <v>18</v>
      </c>
      <c r="C853" t="s">
        <v>54</v>
      </c>
      <c r="D853">
        <v>8</v>
      </c>
      <c r="E853">
        <v>143.53</v>
      </c>
      <c r="F853">
        <v>93.294499999999999</v>
      </c>
      <c r="G853" t="s">
        <v>55</v>
      </c>
      <c r="H853" t="s">
        <v>21</v>
      </c>
      <c r="I853">
        <v>0</v>
      </c>
      <c r="J853" t="s">
        <v>32</v>
      </c>
      <c r="K853">
        <v>1148.24</v>
      </c>
      <c r="L853">
        <v>1148.24</v>
      </c>
      <c r="M853">
        <v>746.35599999999999</v>
      </c>
      <c r="N853">
        <v>401.88400000000001</v>
      </c>
      <c r="O853">
        <v>0</v>
      </c>
      <c r="P853" t="s">
        <v>63</v>
      </c>
      <c r="Q853" t="s">
        <v>40</v>
      </c>
      <c r="R853">
        <v>0</v>
      </c>
      <c r="S853" t="s">
        <v>2899</v>
      </c>
      <c r="T853" t="s">
        <v>2900</v>
      </c>
      <c r="U853">
        <v>9.1</v>
      </c>
      <c r="V853" s="18">
        <v>45069</v>
      </c>
      <c r="W853" s="18">
        <v>45075</v>
      </c>
      <c r="X853">
        <v>6</v>
      </c>
      <c r="Y853" t="s">
        <v>27</v>
      </c>
    </row>
    <row r="854" spans="1:25" x14ac:dyDescent="0.3">
      <c r="A854" s="18">
        <v>45685</v>
      </c>
      <c r="B854" t="s">
        <v>44</v>
      </c>
      <c r="C854" t="s">
        <v>54</v>
      </c>
      <c r="D854">
        <v>13</v>
      </c>
      <c r="E854">
        <v>447.34</v>
      </c>
      <c r="F854">
        <v>290.77100000000002</v>
      </c>
      <c r="G854" t="s">
        <v>30</v>
      </c>
      <c r="H854" t="s">
        <v>21</v>
      </c>
      <c r="I854">
        <v>0.05</v>
      </c>
      <c r="J854" t="s">
        <v>46</v>
      </c>
      <c r="K854">
        <v>5815.42</v>
      </c>
      <c r="L854">
        <v>5524.6489999999994</v>
      </c>
      <c r="M854">
        <v>3780.0230000000001</v>
      </c>
      <c r="N854">
        <v>1744.6259999999993</v>
      </c>
      <c r="O854">
        <v>290.77100000000064</v>
      </c>
      <c r="P854" t="s">
        <v>63</v>
      </c>
      <c r="Q854" t="s">
        <v>34</v>
      </c>
      <c r="R854">
        <v>0</v>
      </c>
      <c r="S854" t="s">
        <v>2903</v>
      </c>
      <c r="T854" t="s">
        <v>2904</v>
      </c>
      <c r="U854">
        <v>38.93</v>
      </c>
      <c r="V854" s="18">
        <v>45685</v>
      </c>
      <c r="W854" s="18">
        <v>45692</v>
      </c>
      <c r="X854">
        <v>7</v>
      </c>
      <c r="Y854" t="s">
        <v>49</v>
      </c>
    </row>
    <row r="855" spans="1:25" x14ac:dyDescent="0.3">
      <c r="A855" s="18">
        <v>45476</v>
      </c>
      <c r="B855" t="s">
        <v>18</v>
      </c>
      <c r="C855" t="s">
        <v>54</v>
      </c>
      <c r="D855">
        <v>2</v>
      </c>
      <c r="E855">
        <v>373.07</v>
      </c>
      <c r="F855">
        <v>242.49549999999999</v>
      </c>
      <c r="G855" t="s">
        <v>30</v>
      </c>
      <c r="H855" t="s">
        <v>31</v>
      </c>
      <c r="I855">
        <v>0.05</v>
      </c>
      <c r="J855" t="s">
        <v>56</v>
      </c>
      <c r="K855">
        <v>746.14</v>
      </c>
      <c r="L855">
        <v>708.83299999999997</v>
      </c>
      <c r="M855">
        <v>484.99099999999999</v>
      </c>
      <c r="N855">
        <v>223.84199999999998</v>
      </c>
      <c r="O855">
        <v>37.307000000000016</v>
      </c>
      <c r="P855" t="s">
        <v>57</v>
      </c>
      <c r="Q855" t="s">
        <v>24</v>
      </c>
      <c r="R855">
        <v>0</v>
      </c>
      <c r="S855" t="s">
        <v>2911</v>
      </c>
      <c r="T855" t="s">
        <v>2912</v>
      </c>
      <c r="U855">
        <v>26.9</v>
      </c>
      <c r="V855" s="18">
        <v>45476</v>
      </c>
      <c r="W855" s="18">
        <v>45480</v>
      </c>
      <c r="X855">
        <v>4</v>
      </c>
      <c r="Y855" t="s">
        <v>27</v>
      </c>
    </row>
    <row r="856" spans="1:25" x14ac:dyDescent="0.3">
      <c r="A856" s="18">
        <v>45559</v>
      </c>
      <c r="B856" t="s">
        <v>69</v>
      </c>
      <c r="C856" t="s">
        <v>54</v>
      </c>
      <c r="D856">
        <v>17</v>
      </c>
      <c r="E856">
        <v>527.67999999999995</v>
      </c>
      <c r="F856">
        <v>342.99199999999996</v>
      </c>
      <c r="G856" t="s">
        <v>20</v>
      </c>
      <c r="H856" t="s">
        <v>21</v>
      </c>
      <c r="I856">
        <v>0</v>
      </c>
      <c r="J856" t="s">
        <v>56</v>
      </c>
      <c r="K856">
        <v>8970.56</v>
      </c>
      <c r="L856">
        <v>8970.56</v>
      </c>
      <c r="M856">
        <v>5830.8639999999996</v>
      </c>
      <c r="N856">
        <v>3139.6959999999999</v>
      </c>
      <c r="O856">
        <v>0</v>
      </c>
      <c r="P856" t="s">
        <v>33</v>
      </c>
      <c r="Q856" t="s">
        <v>24</v>
      </c>
      <c r="R856">
        <v>0</v>
      </c>
      <c r="S856" t="s">
        <v>2913</v>
      </c>
      <c r="T856" t="s">
        <v>2914</v>
      </c>
      <c r="U856">
        <v>29.19</v>
      </c>
      <c r="V856" s="18">
        <v>45559</v>
      </c>
      <c r="W856" s="18">
        <v>45567</v>
      </c>
      <c r="X856">
        <v>8</v>
      </c>
      <c r="Y856" t="s">
        <v>72</v>
      </c>
    </row>
    <row r="857" spans="1:25" x14ac:dyDescent="0.3">
      <c r="A857" s="18">
        <v>45629</v>
      </c>
      <c r="B857" t="s">
        <v>44</v>
      </c>
      <c r="C857" t="s">
        <v>54</v>
      </c>
      <c r="D857">
        <v>14</v>
      </c>
      <c r="E857">
        <v>262.67</v>
      </c>
      <c r="F857">
        <v>170.73550000000003</v>
      </c>
      <c r="G857" t="s">
        <v>30</v>
      </c>
      <c r="H857" t="s">
        <v>31</v>
      </c>
      <c r="I857">
        <v>0.05</v>
      </c>
      <c r="J857" t="s">
        <v>51</v>
      </c>
      <c r="K857">
        <v>3677.38</v>
      </c>
      <c r="L857">
        <v>3493.511</v>
      </c>
      <c r="M857">
        <v>2390.2970000000005</v>
      </c>
      <c r="N857">
        <v>1103.2139999999995</v>
      </c>
      <c r="O857">
        <v>183.86900000000014</v>
      </c>
      <c r="P857" t="s">
        <v>33</v>
      </c>
      <c r="Q857" t="s">
        <v>34</v>
      </c>
      <c r="R857">
        <v>0</v>
      </c>
      <c r="S857" t="s">
        <v>2923</v>
      </c>
      <c r="T857" t="s">
        <v>2924</v>
      </c>
      <c r="U857">
        <v>24.53</v>
      </c>
      <c r="V857" s="18">
        <v>45629</v>
      </c>
      <c r="W857" s="18">
        <v>45636</v>
      </c>
      <c r="X857">
        <v>7</v>
      </c>
      <c r="Y857" t="s">
        <v>49</v>
      </c>
    </row>
    <row r="858" spans="1:25" x14ac:dyDescent="0.3">
      <c r="A858" s="18">
        <v>45645</v>
      </c>
      <c r="B858" t="s">
        <v>28</v>
      </c>
      <c r="C858" t="s">
        <v>29</v>
      </c>
      <c r="D858">
        <v>1</v>
      </c>
      <c r="E858">
        <v>544.01</v>
      </c>
      <c r="F858">
        <v>353.60649999999998</v>
      </c>
      <c r="G858" t="s">
        <v>30</v>
      </c>
      <c r="H858" t="s">
        <v>31</v>
      </c>
      <c r="I858">
        <v>0</v>
      </c>
      <c r="J858" t="s">
        <v>32</v>
      </c>
      <c r="K858">
        <v>544.01</v>
      </c>
      <c r="L858">
        <v>544.01</v>
      </c>
      <c r="M858">
        <v>353.60649999999998</v>
      </c>
      <c r="N858">
        <v>190.40350000000001</v>
      </c>
      <c r="O858">
        <v>0</v>
      </c>
      <c r="P858" t="s">
        <v>33</v>
      </c>
      <c r="Q858" t="s">
        <v>34</v>
      </c>
      <c r="R858">
        <v>0</v>
      </c>
      <c r="S858" t="s">
        <v>35</v>
      </c>
      <c r="T858" t="s">
        <v>36</v>
      </c>
      <c r="U858">
        <v>5.3</v>
      </c>
      <c r="V858" s="18">
        <v>45645</v>
      </c>
      <c r="W858" s="18">
        <v>45654</v>
      </c>
      <c r="X858">
        <v>9</v>
      </c>
      <c r="Y858" t="s">
        <v>37</v>
      </c>
    </row>
    <row r="859" spans="1:25" x14ac:dyDescent="0.3">
      <c r="A859" s="18">
        <v>45485</v>
      </c>
      <c r="B859" t="s">
        <v>18</v>
      </c>
      <c r="C859" t="s">
        <v>29</v>
      </c>
      <c r="D859">
        <v>19</v>
      </c>
      <c r="E859">
        <v>207.35</v>
      </c>
      <c r="F859">
        <v>134.7775</v>
      </c>
      <c r="G859" t="s">
        <v>55</v>
      </c>
      <c r="H859" t="s">
        <v>31</v>
      </c>
      <c r="I859">
        <v>0.1</v>
      </c>
      <c r="J859" t="s">
        <v>22</v>
      </c>
      <c r="K859">
        <v>3939.65</v>
      </c>
      <c r="L859">
        <v>3545.6849999999999</v>
      </c>
      <c r="M859">
        <v>2560.7725</v>
      </c>
      <c r="N859">
        <v>984.91249999999991</v>
      </c>
      <c r="O859">
        <v>393.96500000000015</v>
      </c>
      <c r="P859" t="s">
        <v>33</v>
      </c>
      <c r="Q859" t="s">
        <v>2930</v>
      </c>
      <c r="R859">
        <v>1</v>
      </c>
      <c r="S859" t="s">
        <v>75</v>
      </c>
      <c r="T859" t="s">
        <v>76</v>
      </c>
      <c r="U859">
        <v>44.89</v>
      </c>
      <c r="V859" s="18">
        <v>45485</v>
      </c>
      <c r="W859" s="18">
        <v>45491</v>
      </c>
      <c r="X859">
        <v>6</v>
      </c>
      <c r="Y859" t="s">
        <v>27</v>
      </c>
    </row>
    <row r="860" spans="1:25" x14ac:dyDescent="0.3">
      <c r="A860" s="18">
        <v>45128</v>
      </c>
      <c r="B860" t="s">
        <v>44</v>
      </c>
      <c r="C860" t="s">
        <v>29</v>
      </c>
      <c r="D860">
        <v>1</v>
      </c>
      <c r="E860">
        <v>120.53</v>
      </c>
      <c r="F860">
        <v>78.344499999999996</v>
      </c>
      <c r="G860" t="s">
        <v>20</v>
      </c>
      <c r="H860" t="s">
        <v>31</v>
      </c>
      <c r="I860">
        <v>0.05</v>
      </c>
      <c r="J860" t="s">
        <v>56</v>
      </c>
      <c r="K860">
        <v>120.53</v>
      </c>
      <c r="L860">
        <v>114.5035</v>
      </c>
      <c r="M860">
        <v>78.344499999999996</v>
      </c>
      <c r="N860">
        <v>36.159000000000006</v>
      </c>
      <c r="O860">
        <v>6.0264999999999986</v>
      </c>
      <c r="P860" t="s">
        <v>63</v>
      </c>
      <c r="Q860" t="s">
        <v>40</v>
      </c>
      <c r="R860">
        <v>0</v>
      </c>
      <c r="S860" t="s">
        <v>77</v>
      </c>
      <c r="T860" t="s">
        <v>78</v>
      </c>
      <c r="U860">
        <v>20.350000000000001</v>
      </c>
      <c r="V860" s="18">
        <v>45128</v>
      </c>
      <c r="W860" s="18">
        <v>45138</v>
      </c>
      <c r="X860">
        <v>10</v>
      </c>
      <c r="Y860" t="s">
        <v>49</v>
      </c>
    </row>
    <row r="861" spans="1:25" x14ac:dyDescent="0.3">
      <c r="A861" s="18">
        <v>45260</v>
      </c>
      <c r="B861" t="s">
        <v>18</v>
      </c>
      <c r="C861" t="s">
        <v>29</v>
      </c>
      <c r="D861">
        <v>20</v>
      </c>
      <c r="E861">
        <v>519.04</v>
      </c>
      <c r="F861">
        <v>337.37599999999998</v>
      </c>
      <c r="G861" t="s">
        <v>20</v>
      </c>
      <c r="H861" t="s">
        <v>31</v>
      </c>
      <c r="I861">
        <v>0.15</v>
      </c>
      <c r="J861" t="s">
        <v>51</v>
      </c>
      <c r="K861">
        <v>10380.799999999999</v>
      </c>
      <c r="L861">
        <v>8823.6799999999985</v>
      </c>
      <c r="M861">
        <v>6747.5199999999995</v>
      </c>
      <c r="N861">
        <v>2076.1599999999989</v>
      </c>
      <c r="O861">
        <v>1557.1200000000008</v>
      </c>
      <c r="P861" t="s">
        <v>33</v>
      </c>
      <c r="Q861" t="s">
        <v>24</v>
      </c>
      <c r="R861">
        <v>0</v>
      </c>
      <c r="S861" t="s">
        <v>90</v>
      </c>
      <c r="T861" t="s">
        <v>91</v>
      </c>
      <c r="U861">
        <v>19.43</v>
      </c>
      <c r="V861" s="18">
        <v>45260</v>
      </c>
      <c r="W861" s="18">
        <v>45268</v>
      </c>
      <c r="X861">
        <v>8</v>
      </c>
      <c r="Y861" t="s">
        <v>27</v>
      </c>
    </row>
    <row r="862" spans="1:25" x14ac:dyDescent="0.3">
      <c r="A862" s="18">
        <v>45813</v>
      </c>
      <c r="B862" t="s">
        <v>69</v>
      </c>
      <c r="C862" t="s">
        <v>29</v>
      </c>
      <c r="D862">
        <v>10</v>
      </c>
      <c r="E862">
        <v>319.05</v>
      </c>
      <c r="F862">
        <v>207.38250000000002</v>
      </c>
      <c r="G862" t="s">
        <v>55</v>
      </c>
      <c r="H862" t="s">
        <v>21</v>
      </c>
      <c r="I862">
        <v>0</v>
      </c>
      <c r="J862" t="s">
        <v>56</v>
      </c>
      <c r="K862">
        <v>3190.5</v>
      </c>
      <c r="L862">
        <v>3190.5</v>
      </c>
      <c r="M862">
        <v>2073.8250000000003</v>
      </c>
      <c r="N862">
        <v>1116.6749999999997</v>
      </c>
      <c r="O862">
        <v>0</v>
      </c>
      <c r="P862" t="s">
        <v>23</v>
      </c>
      <c r="Q862" t="s">
        <v>2930</v>
      </c>
      <c r="R862">
        <v>0</v>
      </c>
      <c r="S862" t="s">
        <v>94</v>
      </c>
      <c r="T862" t="s">
        <v>95</v>
      </c>
      <c r="U862">
        <v>28.43</v>
      </c>
      <c r="V862" s="18">
        <v>45813</v>
      </c>
      <c r="W862" s="18">
        <v>45816</v>
      </c>
      <c r="X862">
        <v>3</v>
      </c>
      <c r="Y862" t="s">
        <v>72</v>
      </c>
    </row>
    <row r="863" spans="1:25" x14ac:dyDescent="0.3">
      <c r="A863" s="18">
        <v>45222</v>
      </c>
      <c r="B863" t="s">
        <v>18</v>
      </c>
      <c r="C863" t="s">
        <v>29</v>
      </c>
      <c r="D863">
        <v>13</v>
      </c>
      <c r="E863">
        <v>562.29</v>
      </c>
      <c r="F863">
        <v>365.48849999999999</v>
      </c>
      <c r="G863" t="s">
        <v>55</v>
      </c>
      <c r="H863" t="s">
        <v>31</v>
      </c>
      <c r="I863">
        <v>0</v>
      </c>
      <c r="J863" t="s">
        <v>56</v>
      </c>
      <c r="K863">
        <v>7309.7699999999995</v>
      </c>
      <c r="L863">
        <v>7309.7699999999995</v>
      </c>
      <c r="M863">
        <v>4751.3504999999996</v>
      </c>
      <c r="N863">
        <v>2558.4195</v>
      </c>
      <c r="O863">
        <v>0</v>
      </c>
      <c r="P863" t="s">
        <v>33</v>
      </c>
      <c r="Q863" t="s">
        <v>34</v>
      </c>
      <c r="R863">
        <v>0</v>
      </c>
      <c r="S863" t="s">
        <v>104</v>
      </c>
      <c r="T863" t="s">
        <v>105</v>
      </c>
      <c r="U863">
        <v>38.130000000000003</v>
      </c>
      <c r="V863" s="18">
        <v>45222</v>
      </c>
      <c r="W863" s="18">
        <v>45227</v>
      </c>
      <c r="X863">
        <v>5</v>
      </c>
      <c r="Y863" t="s">
        <v>27</v>
      </c>
    </row>
    <row r="864" spans="1:25" x14ac:dyDescent="0.3">
      <c r="A864" s="18">
        <v>45824</v>
      </c>
      <c r="B864" t="s">
        <v>69</v>
      </c>
      <c r="C864" t="s">
        <v>29</v>
      </c>
      <c r="D864">
        <v>1</v>
      </c>
      <c r="E864">
        <v>101.73</v>
      </c>
      <c r="F864">
        <v>66.124500000000012</v>
      </c>
      <c r="G864" t="s">
        <v>55</v>
      </c>
      <c r="H864" t="s">
        <v>31</v>
      </c>
      <c r="I864">
        <v>0</v>
      </c>
      <c r="J864" t="s">
        <v>46</v>
      </c>
      <c r="K864">
        <v>101.73</v>
      </c>
      <c r="L864">
        <v>101.73</v>
      </c>
      <c r="M864">
        <v>66.124500000000012</v>
      </c>
      <c r="N864">
        <v>35.605499999999992</v>
      </c>
      <c r="O864">
        <v>0</v>
      </c>
      <c r="P864" t="s">
        <v>60</v>
      </c>
      <c r="Q864" t="s">
        <v>40</v>
      </c>
      <c r="R864">
        <v>0</v>
      </c>
      <c r="S864" t="s">
        <v>106</v>
      </c>
      <c r="T864" t="s">
        <v>107</v>
      </c>
      <c r="U864">
        <v>11.59</v>
      </c>
      <c r="V864" s="18">
        <v>45824</v>
      </c>
      <c r="W864" s="18">
        <v>45833</v>
      </c>
      <c r="X864">
        <v>9</v>
      </c>
      <c r="Y864" t="s">
        <v>72</v>
      </c>
    </row>
    <row r="865" spans="1:25" x14ac:dyDescent="0.3">
      <c r="A865" s="18">
        <v>44988</v>
      </c>
      <c r="B865" t="s">
        <v>38</v>
      </c>
      <c r="C865" t="s">
        <v>29</v>
      </c>
      <c r="D865">
        <v>4</v>
      </c>
      <c r="E865">
        <v>279.49</v>
      </c>
      <c r="F865">
        <v>181.66850000000002</v>
      </c>
      <c r="G865" t="s">
        <v>20</v>
      </c>
      <c r="H865" t="s">
        <v>31</v>
      </c>
      <c r="I865">
        <v>0</v>
      </c>
      <c r="J865" t="s">
        <v>56</v>
      </c>
      <c r="K865">
        <v>1117.96</v>
      </c>
      <c r="L865">
        <v>1117.96</v>
      </c>
      <c r="M865">
        <v>726.67400000000009</v>
      </c>
      <c r="N865">
        <v>391.28599999999994</v>
      </c>
      <c r="O865">
        <v>0</v>
      </c>
      <c r="P865" t="s">
        <v>57</v>
      </c>
      <c r="Q865" t="s">
        <v>24</v>
      </c>
      <c r="R865">
        <v>0</v>
      </c>
      <c r="S865" t="s">
        <v>108</v>
      </c>
      <c r="T865" t="s">
        <v>109</v>
      </c>
      <c r="U865">
        <v>24.78</v>
      </c>
      <c r="V865" s="18">
        <v>44988</v>
      </c>
      <c r="W865" s="18">
        <v>44993</v>
      </c>
      <c r="X865">
        <v>5</v>
      </c>
      <c r="Y865" t="s">
        <v>43</v>
      </c>
    </row>
    <row r="866" spans="1:25" x14ac:dyDescent="0.3">
      <c r="A866" s="18">
        <v>45335</v>
      </c>
      <c r="B866" t="s">
        <v>38</v>
      </c>
      <c r="C866" t="s">
        <v>29</v>
      </c>
      <c r="D866">
        <v>7</v>
      </c>
      <c r="E866">
        <v>434.77</v>
      </c>
      <c r="F866">
        <v>282.60050000000001</v>
      </c>
      <c r="G866" t="s">
        <v>50</v>
      </c>
      <c r="H866" t="s">
        <v>31</v>
      </c>
      <c r="I866">
        <v>0.15</v>
      </c>
      <c r="J866" t="s">
        <v>46</v>
      </c>
      <c r="K866">
        <v>3043.39</v>
      </c>
      <c r="L866">
        <v>2586.8815</v>
      </c>
      <c r="M866">
        <v>1978.2035000000001</v>
      </c>
      <c r="N866">
        <v>608.67799999999988</v>
      </c>
      <c r="O866">
        <v>456.50849999999991</v>
      </c>
      <c r="P866" t="s">
        <v>23</v>
      </c>
      <c r="Q866" t="s">
        <v>34</v>
      </c>
      <c r="R866">
        <v>0</v>
      </c>
      <c r="S866" t="s">
        <v>116</v>
      </c>
      <c r="T866" t="s">
        <v>117</v>
      </c>
      <c r="U866">
        <v>12.35</v>
      </c>
      <c r="V866" s="18">
        <v>45335</v>
      </c>
      <c r="W866" s="18">
        <v>45337</v>
      </c>
      <c r="X866">
        <v>2</v>
      </c>
      <c r="Y866" t="s">
        <v>43</v>
      </c>
    </row>
    <row r="867" spans="1:25" x14ac:dyDescent="0.3">
      <c r="A867" s="18">
        <v>45722</v>
      </c>
      <c r="B867" t="s">
        <v>18</v>
      </c>
      <c r="C867" t="s">
        <v>29</v>
      </c>
      <c r="D867">
        <v>17</v>
      </c>
      <c r="E867">
        <v>146.28</v>
      </c>
      <c r="F867">
        <v>95.082000000000008</v>
      </c>
      <c r="G867" t="s">
        <v>20</v>
      </c>
      <c r="H867" t="s">
        <v>31</v>
      </c>
      <c r="I867">
        <v>0.15</v>
      </c>
      <c r="J867" t="s">
        <v>51</v>
      </c>
      <c r="K867">
        <v>2486.7600000000002</v>
      </c>
      <c r="L867">
        <v>2113.7460000000001</v>
      </c>
      <c r="M867">
        <v>1616.3940000000002</v>
      </c>
      <c r="N867">
        <v>497.35199999999986</v>
      </c>
      <c r="O867">
        <v>373.01400000000012</v>
      </c>
      <c r="P867" t="s">
        <v>63</v>
      </c>
      <c r="Q867" t="s">
        <v>34</v>
      </c>
      <c r="R867">
        <v>0</v>
      </c>
      <c r="S867" t="s">
        <v>167</v>
      </c>
      <c r="T867" t="s">
        <v>168</v>
      </c>
      <c r="U867">
        <v>7.84</v>
      </c>
      <c r="V867" s="18">
        <v>45722</v>
      </c>
      <c r="W867" s="18">
        <v>45731</v>
      </c>
      <c r="X867">
        <v>9</v>
      </c>
      <c r="Y867" t="s">
        <v>27</v>
      </c>
    </row>
    <row r="868" spans="1:25" x14ac:dyDescent="0.3">
      <c r="A868" s="18">
        <v>44953</v>
      </c>
      <c r="B868" t="s">
        <v>28</v>
      </c>
      <c r="C868" t="s">
        <v>29</v>
      </c>
      <c r="D868">
        <v>11</v>
      </c>
      <c r="E868">
        <v>375.48</v>
      </c>
      <c r="F868">
        <v>244.06200000000001</v>
      </c>
      <c r="G868" t="s">
        <v>20</v>
      </c>
      <c r="H868" t="s">
        <v>31</v>
      </c>
      <c r="I868">
        <v>0.05</v>
      </c>
      <c r="J868" t="s">
        <v>66</v>
      </c>
      <c r="K868">
        <v>4130.2800000000007</v>
      </c>
      <c r="L868">
        <v>3923.7660000000005</v>
      </c>
      <c r="M868">
        <v>2684.6820000000002</v>
      </c>
      <c r="N868">
        <v>1239.0840000000003</v>
      </c>
      <c r="O868">
        <v>206.51400000000012</v>
      </c>
      <c r="P868" t="s">
        <v>60</v>
      </c>
      <c r="Q868" t="s">
        <v>40</v>
      </c>
      <c r="R868">
        <v>0</v>
      </c>
      <c r="S868" t="s">
        <v>171</v>
      </c>
      <c r="T868" t="s">
        <v>172</v>
      </c>
      <c r="U868">
        <v>15.95</v>
      </c>
      <c r="V868" s="18">
        <v>44953</v>
      </c>
      <c r="W868" s="18">
        <v>44960</v>
      </c>
      <c r="X868">
        <v>7</v>
      </c>
      <c r="Y868" t="s">
        <v>37</v>
      </c>
    </row>
    <row r="869" spans="1:25" x14ac:dyDescent="0.3">
      <c r="A869" s="18">
        <v>45089</v>
      </c>
      <c r="B869" t="s">
        <v>44</v>
      </c>
      <c r="C869" t="s">
        <v>29</v>
      </c>
      <c r="D869">
        <v>8</v>
      </c>
      <c r="E869">
        <v>301.68</v>
      </c>
      <c r="F869">
        <v>196.09200000000001</v>
      </c>
      <c r="G869" t="s">
        <v>55</v>
      </c>
      <c r="H869" t="s">
        <v>31</v>
      </c>
      <c r="I869">
        <v>0</v>
      </c>
      <c r="J869" t="s">
        <v>22</v>
      </c>
      <c r="K869">
        <v>2413.44</v>
      </c>
      <c r="L869">
        <v>2413.44</v>
      </c>
      <c r="M869">
        <v>1568.7360000000001</v>
      </c>
      <c r="N869">
        <v>844.70399999999995</v>
      </c>
      <c r="O869">
        <v>0</v>
      </c>
      <c r="P869" t="s">
        <v>63</v>
      </c>
      <c r="Q869" t="s">
        <v>34</v>
      </c>
      <c r="R869">
        <v>0</v>
      </c>
      <c r="S869" t="s">
        <v>177</v>
      </c>
      <c r="T869" t="s">
        <v>178</v>
      </c>
      <c r="U869">
        <v>36.54</v>
      </c>
      <c r="V869" s="18">
        <v>45089</v>
      </c>
      <c r="W869" s="18">
        <v>45098</v>
      </c>
      <c r="X869">
        <v>9</v>
      </c>
      <c r="Y869" t="s">
        <v>49</v>
      </c>
    </row>
    <row r="870" spans="1:25" x14ac:dyDescent="0.3">
      <c r="A870" s="18">
        <v>45611</v>
      </c>
      <c r="B870" t="s">
        <v>38</v>
      </c>
      <c r="C870" t="s">
        <v>29</v>
      </c>
      <c r="D870">
        <v>1</v>
      </c>
      <c r="E870">
        <v>159.41</v>
      </c>
      <c r="F870">
        <v>103.6165</v>
      </c>
      <c r="G870" t="s">
        <v>20</v>
      </c>
      <c r="H870" t="s">
        <v>31</v>
      </c>
      <c r="I870">
        <v>0.1</v>
      </c>
      <c r="J870" t="s">
        <v>66</v>
      </c>
      <c r="K870">
        <v>159.41</v>
      </c>
      <c r="L870">
        <v>143.46899999999999</v>
      </c>
      <c r="M870">
        <v>103.6165</v>
      </c>
      <c r="N870">
        <v>39.852499999999992</v>
      </c>
      <c r="O870">
        <v>15.941000000000003</v>
      </c>
      <c r="P870" t="s">
        <v>57</v>
      </c>
      <c r="Q870" t="s">
        <v>24</v>
      </c>
      <c r="R870">
        <v>0</v>
      </c>
      <c r="S870" t="s">
        <v>191</v>
      </c>
      <c r="T870" t="s">
        <v>192</v>
      </c>
      <c r="U870">
        <v>35.14</v>
      </c>
      <c r="V870" s="18">
        <v>45611</v>
      </c>
      <c r="W870" s="18">
        <v>45615</v>
      </c>
      <c r="X870">
        <v>4</v>
      </c>
      <c r="Y870" t="s">
        <v>43</v>
      </c>
    </row>
    <row r="871" spans="1:25" x14ac:dyDescent="0.3">
      <c r="A871" s="18">
        <v>45588</v>
      </c>
      <c r="B871" t="s">
        <v>28</v>
      </c>
      <c r="C871" t="s">
        <v>29</v>
      </c>
      <c r="D871">
        <v>14</v>
      </c>
      <c r="E871">
        <v>445.52</v>
      </c>
      <c r="F871">
        <v>289.58800000000002</v>
      </c>
      <c r="G871" t="s">
        <v>20</v>
      </c>
      <c r="H871" t="s">
        <v>31</v>
      </c>
      <c r="I871">
        <v>0.1</v>
      </c>
      <c r="J871" t="s">
        <v>66</v>
      </c>
      <c r="K871">
        <v>6237.28</v>
      </c>
      <c r="L871">
        <v>5613.5519999999997</v>
      </c>
      <c r="M871">
        <v>4054.2320000000004</v>
      </c>
      <c r="N871">
        <v>1559.3199999999993</v>
      </c>
      <c r="O871">
        <v>623.72800000000007</v>
      </c>
      <c r="P871" t="s">
        <v>23</v>
      </c>
      <c r="Q871" t="s">
        <v>34</v>
      </c>
      <c r="R871">
        <v>0</v>
      </c>
      <c r="S871" t="s">
        <v>207</v>
      </c>
      <c r="T871" t="s">
        <v>208</v>
      </c>
      <c r="U871">
        <v>14.41</v>
      </c>
      <c r="V871" s="18">
        <v>45588</v>
      </c>
      <c r="W871" s="18">
        <v>45590</v>
      </c>
      <c r="X871">
        <v>2</v>
      </c>
      <c r="Y871" t="s">
        <v>37</v>
      </c>
    </row>
    <row r="872" spans="1:25" x14ac:dyDescent="0.3">
      <c r="A872" s="18">
        <v>45276</v>
      </c>
      <c r="B872" t="s">
        <v>18</v>
      </c>
      <c r="C872" t="s">
        <v>29</v>
      </c>
      <c r="D872">
        <v>13</v>
      </c>
      <c r="E872">
        <v>241.4</v>
      </c>
      <c r="F872">
        <v>156.91</v>
      </c>
      <c r="G872" t="s">
        <v>55</v>
      </c>
      <c r="H872" t="s">
        <v>31</v>
      </c>
      <c r="I872">
        <v>0</v>
      </c>
      <c r="J872" t="s">
        <v>51</v>
      </c>
      <c r="K872">
        <v>3138.2000000000003</v>
      </c>
      <c r="L872">
        <v>3138.2000000000003</v>
      </c>
      <c r="M872">
        <v>2039.83</v>
      </c>
      <c r="N872">
        <v>1098.3700000000003</v>
      </c>
      <c r="O872">
        <v>0</v>
      </c>
      <c r="P872" t="s">
        <v>33</v>
      </c>
      <c r="Q872" t="s">
        <v>34</v>
      </c>
      <c r="R872">
        <v>0</v>
      </c>
      <c r="S872" t="s">
        <v>211</v>
      </c>
      <c r="T872" t="s">
        <v>212</v>
      </c>
      <c r="U872">
        <v>49.05</v>
      </c>
      <c r="V872" s="18">
        <v>45276</v>
      </c>
      <c r="W872" s="18">
        <v>45280</v>
      </c>
      <c r="X872">
        <v>4</v>
      </c>
      <c r="Y872" t="s">
        <v>27</v>
      </c>
    </row>
    <row r="873" spans="1:25" x14ac:dyDescent="0.3">
      <c r="A873" s="18">
        <v>45338</v>
      </c>
      <c r="B873" t="s">
        <v>38</v>
      </c>
      <c r="C873" t="s">
        <v>29</v>
      </c>
      <c r="D873">
        <v>4</v>
      </c>
      <c r="E873">
        <v>83.75</v>
      </c>
      <c r="F873">
        <v>54.4375</v>
      </c>
      <c r="G873" t="s">
        <v>30</v>
      </c>
      <c r="H873" t="s">
        <v>31</v>
      </c>
      <c r="I873">
        <v>0.05</v>
      </c>
      <c r="J873" t="s">
        <v>32</v>
      </c>
      <c r="K873">
        <v>335</v>
      </c>
      <c r="L873">
        <v>318.25</v>
      </c>
      <c r="M873">
        <v>217.75</v>
      </c>
      <c r="N873">
        <v>100.5</v>
      </c>
      <c r="O873">
        <v>16.75</v>
      </c>
      <c r="P873" t="s">
        <v>60</v>
      </c>
      <c r="Q873" t="s">
        <v>34</v>
      </c>
      <c r="R873">
        <v>1</v>
      </c>
      <c r="S873" t="s">
        <v>215</v>
      </c>
      <c r="T873" t="s">
        <v>216</v>
      </c>
      <c r="U873">
        <v>38.82</v>
      </c>
      <c r="V873" s="18">
        <v>45338</v>
      </c>
      <c r="W873" s="18">
        <v>45347</v>
      </c>
      <c r="X873">
        <v>9</v>
      </c>
      <c r="Y873" t="s">
        <v>43</v>
      </c>
    </row>
    <row r="874" spans="1:25" x14ac:dyDescent="0.3">
      <c r="A874" s="18">
        <v>45129</v>
      </c>
      <c r="B874" t="s">
        <v>38</v>
      </c>
      <c r="C874" t="s">
        <v>29</v>
      </c>
      <c r="D874">
        <v>17</v>
      </c>
      <c r="E874">
        <v>468.45</v>
      </c>
      <c r="F874">
        <v>304.49250000000001</v>
      </c>
      <c r="G874" t="s">
        <v>30</v>
      </c>
      <c r="H874" t="s">
        <v>31</v>
      </c>
      <c r="I874">
        <v>0.05</v>
      </c>
      <c r="J874" t="s">
        <v>51</v>
      </c>
      <c r="K874">
        <v>7963.65</v>
      </c>
      <c r="L874">
        <v>7565.4674999999997</v>
      </c>
      <c r="M874">
        <v>5176.3725000000004</v>
      </c>
      <c r="N874">
        <v>2389.0949999999993</v>
      </c>
      <c r="O874">
        <v>398.18249999999989</v>
      </c>
      <c r="P874" t="s">
        <v>57</v>
      </c>
      <c r="Q874" t="s">
        <v>24</v>
      </c>
      <c r="R874">
        <v>0</v>
      </c>
      <c r="S874" t="s">
        <v>253</v>
      </c>
      <c r="T874" t="s">
        <v>254</v>
      </c>
      <c r="U874">
        <v>17.88</v>
      </c>
      <c r="V874" s="18">
        <v>45129</v>
      </c>
      <c r="W874" s="18">
        <v>45133</v>
      </c>
      <c r="X874">
        <v>4</v>
      </c>
      <c r="Y874" t="s">
        <v>43</v>
      </c>
    </row>
    <row r="875" spans="1:25" x14ac:dyDescent="0.3">
      <c r="A875" s="18">
        <v>45491</v>
      </c>
      <c r="B875" t="s">
        <v>18</v>
      </c>
      <c r="C875" t="s">
        <v>29</v>
      </c>
      <c r="D875">
        <v>14</v>
      </c>
      <c r="E875">
        <v>442.65</v>
      </c>
      <c r="F875">
        <v>287.72249999999997</v>
      </c>
      <c r="G875" t="s">
        <v>20</v>
      </c>
      <c r="H875" t="s">
        <v>31</v>
      </c>
      <c r="I875">
        <v>0</v>
      </c>
      <c r="J875" t="s">
        <v>22</v>
      </c>
      <c r="K875">
        <v>6197.0999999999995</v>
      </c>
      <c r="L875">
        <v>6197.0999999999995</v>
      </c>
      <c r="M875">
        <v>4028.1149999999998</v>
      </c>
      <c r="N875">
        <v>2168.9849999999997</v>
      </c>
      <c r="O875">
        <v>0</v>
      </c>
      <c r="P875" t="s">
        <v>33</v>
      </c>
      <c r="Q875" t="s">
        <v>34</v>
      </c>
      <c r="R875">
        <v>0</v>
      </c>
      <c r="S875" t="s">
        <v>317</v>
      </c>
      <c r="T875" t="s">
        <v>318</v>
      </c>
      <c r="U875">
        <v>28.76</v>
      </c>
      <c r="V875" s="18">
        <v>45491</v>
      </c>
      <c r="W875" s="18">
        <v>45497</v>
      </c>
      <c r="X875">
        <v>6</v>
      </c>
      <c r="Y875" t="s">
        <v>27</v>
      </c>
    </row>
    <row r="876" spans="1:25" x14ac:dyDescent="0.3">
      <c r="A876" s="18">
        <v>45004</v>
      </c>
      <c r="B876" t="s">
        <v>38</v>
      </c>
      <c r="C876" t="s">
        <v>29</v>
      </c>
      <c r="D876">
        <v>2</v>
      </c>
      <c r="E876">
        <v>443.51</v>
      </c>
      <c r="F876">
        <v>288.28149999999999</v>
      </c>
      <c r="G876" t="s">
        <v>50</v>
      </c>
      <c r="H876" t="s">
        <v>21</v>
      </c>
      <c r="I876">
        <v>0.05</v>
      </c>
      <c r="J876" t="s">
        <v>32</v>
      </c>
      <c r="K876">
        <v>887.02</v>
      </c>
      <c r="L876">
        <v>842.66899999999998</v>
      </c>
      <c r="M876">
        <v>576.56299999999999</v>
      </c>
      <c r="N876">
        <v>266.10599999999999</v>
      </c>
      <c r="O876">
        <v>44.350999999999999</v>
      </c>
      <c r="P876" t="s">
        <v>63</v>
      </c>
      <c r="Q876" t="s">
        <v>2930</v>
      </c>
      <c r="R876">
        <v>0</v>
      </c>
      <c r="S876" t="s">
        <v>333</v>
      </c>
      <c r="T876" t="s">
        <v>334</v>
      </c>
      <c r="U876">
        <v>13.65</v>
      </c>
      <c r="V876" s="18">
        <v>45004</v>
      </c>
      <c r="W876" s="18">
        <v>45007</v>
      </c>
      <c r="X876">
        <v>3</v>
      </c>
      <c r="Y876" t="s">
        <v>43</v>
      </c>
    </row>
    <row r="877" spans="1:25" x14ac:dyDescent="0.3">
      <c r="A877" s="18">
        <v>45819</v>
      </c>
      <c r="B877" t="s">
        <v>38</v>
      </c>
      <c r="C877" t="s">
        <v>29</v>
      </c>
      <c r="D877">
        <v>18</v>
      </c>
      <c r="E877">
        <v>152.84</v>
      </c>
      <c r="F877">
        <v>99.346000000000004</v>
      </c>
      <c r="G877" t="s">
        <v>50</v>
      </c>
      <c r="H877" t="s">
        <v>31</v>
      </c>
      <c r="I877">
        <v>0.15</v>
      </c>
      <c r="J877" t="s">
        <v>56</v>
      </c>
      <c r="K877">
        <v>2751.12</v>
      </c>
      <c r="L877">
        <v>2338.4519999999998</v>
      </c>
      <c r="M877">
        <v>1788.2280000000001</v>
      </c>
      <c r="N877">
        <v>550.22399999999971</v>
      </c>
      <c r="O877">
        <v>412.66800000000012</v>
      </c>
      <c r="P877" t="s">
        <v>60</v>
      </c>
      <c r="Q877" t="s">
        <v>24</v>
      </c>
      <c r="R877">
        <v>1</v>
      </c>
      <c r="S877" t="s">
        <v>341</v>
      </c>
      <c r="T877" t="s">
        <v>342</v>
      </c>
      <c r="U877">
        <v>20.3</v>
      </c>
      <c r="V877" s="18">
        <v>45819</v>
      </c>
      <c r="W877" s="18">
        <v>45828</v>
      </c>
      <c r="X877">
        <v>9</v>
      </c>
      <c r="Y877" t="s">
        <v>43</v>
      </c>
    </row>
    <row r="878" spans="1:25" x14ac:dyDescent="0.3">
      <c r="A878" s="18">
        <v>45354</v>
      </c>
      <c r="B878" t="s">
        <v>28</v>
      </c>
      <c r="C878" t="s">
        <v>29</v>
      </c>
      <c r="D878">
        <v>9</v>
      </c>
      <c r="E878">
        <v>382.8</v>
      </c>
      <c r="F878">
        <v>248.82000000000002</v>
      </c>
      <c r="G878" t="s">
        <v>55</v>
      </c>
      <c r="H878" t="s">
        <v>21</v>
      </c>
      <c r="I878">
        <v>0</v>
      </c>
      <c r="J878" t="s">
        <v>22</v>
      </c>
      <c r="K878">
        <v>3445.2000000000003</v>
      </c>
      <c r="L878">
        <v>3445.2000000000003</v>
      </c>
      <c r="M878">
        <v>2239.38</v>
      </c>
      <c r="N878">
        <v>1205.8200000000002</v>
      </c>
      <c r="O878">
        <v>0</v>
      </c>
      <c r="P878" t="s">
        <v>63</v>
      </c>
      <c r="Q878" t="s">
        <v>2930</v>
      </c>
      <c r="R878">
        <v>0</v>
      </c>
      <c r="S878" t="s">
        <v>353</v>
      </c>
      <c r="T878" t="s">
        <v>354</v>
      </c>
      <c r="U878">
        <v>47.94</v>
      </c>
      <c r="V878" s="18">
        <v>45354</v>
      </c>
      <c r="W878" s="18">
        <v>45356</v>
      </c>
      <c r="X878">
        <v>2</v>
      </c>
      <c r="Y878" t="s">
        <v>37</v>
      </c>
    </row>
    <row r="879" spans="1:25" x14ac:dyDescent="0.3">
      <c r="A879" s="18">
        <v>45705</v>
      </c>
      <c r="B879" t="s">
        <v>38</v>
      </c>
      <c r="C879" t="s">
        <v>29</v>
      </c>
      <c r="D879">
        <v>13</v>
      </c>
      <c r="E879">
        <v>433.77</v>
      </c>
      <c r="F879">
        <v>281.95049999999998</v>
      </c>
      <c r="G879" t="s">
        <v>50</v>
      </c>
      <c r="H879" t="s">
        <v>21</v>
      </c>
      <c r="I879">
        <v>0.05</v>
      </c>
      <c r="J879" t="s">
        <v>46</v>
      </c>
      <c r="K879">
        <v>5639.01</v>
      </c>
      <c r="L879">
        <v>5357.0595000000003</v>
      </c>
      <c r="M879">
        <v>3665.3564999999999</v>
      </c>
      <c r="N879">
        <v>1691.7030000000004</v>
      </c>
      <c r="O879">
        <v>281.95049999999992</v>
      </c>
      <c r="P879" t="s">
        <v>63</v>
      </c>
      <c r="Q879" t="s">
        <v>24</v>
      </c>
      <c r="R879">
        <v>0</v>
      </c>
      <c r="S879" t="s">
        <v>360</v>
      </c>
      <c r="T879" t="s">
        <v>361</v>
      </c>
      <c r="U879">
        <v>17.61</v>
      </c>
      <c r="V879" s="18">
        <v>45705</v>
      </c>
      <c r="W879" s="18">
        <v>45709</v>
      </c>
      <c r="X879">
        <v>4</v>
      </c>
      <c r="Y879" t="s">
        <v>43</v>
      </c>
    </row>
    <row r="880" spans="1:25" x14ac:dyDescent="0.3">
      <c r="A880" s="18">
        <v>45368</v>
      </c>
      <c r="B880" t="s">
        <v>28</v>
      </c>
      <c r="C880" t="s">
        <v>29</v>
      </c>
      <c r="D880">
        <v>18</v>
      </c>
      <c r="E880">
        <v>32.229999999999997</v>
      </c>
      <c r="F880">
        <v>20.9495</v>
      </c>
      <c r="G880" t="s">
        <v>20</v>
      </c>
      <c r="H880" t="s">
        <v>31</v>
      </c>
      <c r="I880">
        <v>0.05</v>
      </c>
      <c r="J880" t="s">
        <v>66</v>
      </c>
      <c r="K880">
        <v>580.14</v>
      </c>
      <c r="L880">
        <v>551.13299999999992</v>
      </c>
      <c r="M880">
        <v>377.09100000000001</v>
      </c>
      <c r="N880">
        <v>174.04199999999992</v>
      </c>
      <c r="O880">
        <v>29.007000000000062</v>
      </c>
      <c r="P880" t="s">
        <v>57</v>
      </c>
      <c r="Q880" t="s">
        <v>24</v>
      </c>
      <c r="R880">
        <v>0</v>
      </c>
      <c r="S880" t="s">
        <v>364</v>
      </c>
      <c r="T880" t="s">
        <v>365</v>
      </c>
      <c r="U880">
        <v>6.04</v>
      </c>
      <c r="V880" s="18">
        <v>45368</v>
      </c>
      <c r="W880" s="18">
        <v>45372</v>
      </c>
      <c r="X880">
        <v>4</v>
      </c>
      <c r="Y880" t="s">
        <v>37</v>
      </c>
    </row>
    <row r="881" spans="1:25" x14ac:dyDescent="0.3">
      <c r="A881" s="18">
        <v>45346</v>
      </c>
      <c r="B881" t="s">
        <v>28</v>
      </c>
      <c r="C881" t="s">
        <v>29</v>
      </c>
      <c r="D881">
        <v>8</v>
      </c>
      <c r="E881">
        <v>350.12</v>
      </c>
      <c r="F881">
        <v>227.578</v>
      </c>
      <c r="G881" t="s">
        <v>50</v>
      </c>
      <c r="H881" t="s">
        <v>31</v>
      </c>
      <c r="I881">
        <v>0</v>
      </c>
      <c r="J881" t="s">
        <v>32</v>
      </c>
      <c r="K881">
        <v>2800.96</v>
      </c>
      <c r="L881">
        <v>2800.96</v>
      </c>
      <c r="M881">
        <v>1820.624</v>
      </c>
      <c r="N881">
        <v>980.33600000000001</v>
      </c>
      <c r="O881">
        <v>0</v>
      </c>
      <c r="P881" t="s">
        <v>33</v>
      </c>
      <c r="Q881" t="s">
        <v>24</v>
      </c>
      <c r="R881">
        <v>1</v>
      </c>
      <c r="S881" t="s">
        <v>370</v>
      </c>
      <c r="T881" t="s">
        <v>371</v>
      </c>
      <c r="U881">
        <v>31.65</v>
      </c>
      <c r="V881" s="18">
        <v>45346</v>
      </c>
      <c r="W881" s="18">
        <v>45352</v>
      </c>
      <c r="X881">
        <v>6</v>
      </c>
      <c r="Y881" t="s">
        <v>37</v>
      </c>
    </row>
    <row r="882" spans="1:25" x14ac:dyDescent="0.3">
      <c r="A882" s="18">
        <v>45392</v>
      </c>
      <c r="B882" t="s">
        <v>38</v>
      </c>
      <c r="C882" t="s">
        <v>29</v>
      </c>
      <c r="D882">
        <v>10</v>
      </c>
      <c r="E882">
        <v>195.26</v>
      </c>
      <c r="F882">
        <v>126.919</v>
      </c>
      <c r="G882" t="s">
        <v>55</v>
      </c>
      <c r="H882" t="s">
        <v>31</v>
      </c>
      <c r="I882">
        <v>0.05</v>
      </c>
      <c r="J882" t="s">
        <v>32</v>
      </c>
      <c r="K882">
        <v>1952.6</v>
      </c>
      <c r="L882">
        <v>1854.9699999999998</v>
      </c>
      <c r="M882">
        <v>1269.19</v>
      </c>
      <c r="N882">
        <v>585.77999999999975</v>
      </c>
      <c r="O882">
        <v>97.630000000000109</v>
      </c>
      <c r="P882" t="s">
        <v>57</v>
      </c>
      <c r="Q882" t="s">
        <v>40</v>
      </c>
      <c r="R882">
        <v>0</v>
      </c>
      <c r="S882" t="s">
        <v>372</v>
      </c>
      <c r="T882" t="s">
        <v>373</v>
      </c>
      <c r="U882">
        <v>46.91</v>
      </c>
      <c r="V882" s="18">
        <v>45392</v>
      </c>
      <c r="W882" s="18">
        <v>45397</v>
      </c>
      <c r="X882">
        <v>5</v>
      </c>
      <c r="Y882" t="s">
        <v>43</v>
      </c>
    </row>
    <row r="883" spans="1:25" x14ac:dyDescent="0.3">
      <c r="A883" s="18">
        <v>45511</v>
      </c>
      <c r="B883" t="s">
        <v>18</v>
      </c>
      <c r="C883" t="s">
        <v>29</v>
      </c>
      <c r="D883">
        <v>1</v>
      </c>
      <c r="E883">
        <v>94.33</v>
      </c>
      <c r="F883">
        <v>61.314500000000002</v>
      </c>
      <c r="G883" t="s">
        <v>30</v>
      </c>
      <c r="H883" t="s">
        <v>21</v>
      </c>
      <c r="I883">
        <v>0</v>
      </c>
      <c r="J883" t="s">
        <v>51</v>
      </c>
      <c r="K883">
        <v>94.33</v>
      </c>
      <c r="L883">
        <v>94.33</v>
      </c>
      <c r="M883">
        <v>61.314500000000002</v>
      </c>
      <c r="N883">
        <v>33.015499999999996</v>
      </c>
      <c r="O883">
        <v>0</v>
      </c>
      <c r="P883" t="s">
        <v>23</v>
      </c>
      <c r="Q883" t="s">
        <v>2930</v>
      </c>
      <c r="R883">
        <v>0</v>
      </c>
      <c r="S883" t="s">
        <v>468</v>
      </c>
      <c r="T883" t="s">
        <v>469</v>
      </c>
      <c r="U883">
        <v>49.17</v>
      </c>
      <c r="V883" s="18">
        <v>45511</v>
      </c>
      <c r="W883" s="18">
        <v>45521</v>
      </c>
      <c r="X883">
        <v>10</v>
      </c>
      <c r="Y883" t="s">
        <v>27</v>
      </c>
    </row>
    <row r="884" spans="1:25" x14ac:dyDescent="0.3">
      <c r="A884" s="18">
        <v>45170</v>
      </c>
      <c r="B884" t="s">
        <v>28</v>
      </c>
      <c r="C884" t="s">
        <v>29</v>
      </c>
      <c r="D884">
        <v>20</v>
      </c>
      <c r="E884">
        <v>273.55</v>
      </c>
      <c r="F884">
        <v>177.8075</v>
      </c>
      <c r="G884" t="s">
        <v>55</v>
      </c>
      <c r="H884" t="s">
        <v>31</v>
      </c>
      <c r="I884">
        <v>0.15</v>
      </c>
      <c r="J884" t="s">
        <v>46</v>
      </c>
      <c r="K884">
        <v>5471</v>
      </c>
      <c r="L884">
        <v>4650.3499999999995</v>
      </c>
      <c r="M884">
        <v>3556.15</v>
      </c>
      <c r="N884">
        <v>1094.1999999999994</v>
      </c>
      <c r="O884">
        <v>820.65000000000055</v>
      </c>
      <c r="P884" t="s">
        <v>60</v>
      </c>
      <c r="Q884" t="s">
        <v>2930</v>
      </c>
      <c r="R884">
        <v>0</v>
      </c>
      <c r="S884" t="s">
        <v>479</v>
      </c>
      <c r="T884" t="s">
        <v>480</v>
      </c>
      <c r="U884">
        <v>14.76</v>
      </c>
      <c r="V884" s="18">
        <v>45170</v>
      </c>
      <c r="W884" s="18">
        <v>45176</v>
      </c>
      <c r="X884">
        <v>6</v>
      </c>
      <c r="Y884" t="s">
        <v>37</v>
      </c>
    </row>
    <row r="885" spans="1:25" x14ac:dyDescent="0.3">
      <c r="A885" s="18">
        <v>44950</v>
      </c>
      <c r="B885" t="s">
        <v>69</v>
      </c>
      <c r="C885" t="s">
        <v>29</v>
      </c>
      <c r="D885">
        <v>10</v>
      </c>
      <c r="E885">
        <v>266.13</v>
      </c>
      <c r="F885">
        <v>172.9845</v>
      </c>
      <c r="G885" t="s">
        <v>20</v>
      </c>
      <c r="H885" t="s">
        <v>21</v>
      </c>
      <c r="I885">
        <v>0</v>
      </c>
      <c r="J885" t="s">
        <v>56</v>
      </c>
      <c r="K885">
        <v>2661.3</v>
      </c>
      <c r="L885">
        <v>2661.3</v>
      </c>
      <c r="M885">
        <v>1729.845</v>
      </c>
      <c r="N885">
        <v>931.45500000000015</v>
      </c>
      <c r="O885">
        <v>0</v>
      </c>
      <c r="P885" t="s">
        <v>33</v>
      </c>
      <c r="Q885" t="s">
        <v>40</v>
      </c>
      <c r="R885">
        <v>0</v>
      </c>
      <c r="S885" t="s">
        <v>493</v>
      </c>
      <c r="T885" t="s">
        <v>494</v>
      </c>
      <c r="U885">
        <v>21.01</v>
      </c>
      <c r="V885" s="18">
        <v>44950</v>
      </c>
      <c r="W885" s="18">
        <v>44952</v>
      </c>
      <c r="X885">
        <v>2</v>
      </c>
      <c r="Y885" t="s">
        <v>72</v>
      </c>
    </row>
    <row r="886" spans="1:25" x14ac:dyDescent="0.3">
      <c r="A886" s="18">
        <v>45518</v>
      </c>
      <c r="B886" t="s">
        <v>28</v>
      </c>
      <c r="C886" t="s">
        <v>29</v>
      </c>
      <c r="D886">
        <v>20</v>
      </c>
      <c r="E886">
        <v>14.33</v>
      </c>
      <c r="F886">
        <v>9.3145000000000007</v>
      </c>
      <c r="G886" t="s">
        <v>55</v>
      </c>
      <c r="H886" t="s">
        <v>21</v>
      </c>
      <c r="I886">
        <v>0.1</v>
      </c>
      <c r="J886" t="s">
        <v>51</v>
      </c>
      <c r="K886">
        <v>286.60000000000002</v>
      </c>
      <c r="L886">
        <v>257.94000000000005</v>
      </c>
      <c r="M886">
        <v>186.29000000000002</v>
      </c>
      <c r="N886">
        <v>71.650000000000034</v>
      </c>
      <c r="O886">
        <v>28.659999999999968</v>
      </c>
      <c r="P886" t="s">
        <v>60</v>
      </c>
      <c r="Q886" t="s">
        <v>2930</v>
      </c>
      <c r="R886">
        <v>0</v>
      </c>
      <c r="S886" t="s">
        <v>519</v>
      </c>
      <c r="T886" t="s">
        <v>520</v>
      </c>
      <c r="U886">
        <v>6.22</v>
      </c>
      <c r="V886" s="18">
        <v>45518</v>
      </c>
      <c r="W886" s="18">
        <v>45525</v>
      </c>
      <c r="X886">
        <v>7</v>
      </c>
      <c r="Y886" t="s">
        <v>37</v>
      </c>
    </row>
    <row r="887" spans="1:25" x14ac:dyDescent="0.3">
      <c r="A887" s="18">
        <v>45514</v>
      </c>
      <c r="B887" t="s">
        <v>18</v>
      </c>
      <c r="C887" t="s">
        <v>29</v>
      </c>
      <c r="D887">
        <v>20</v>
      </c>
      <c r="E887">
        <v>337.37</v>
      </c>
      <c r="F887">
        <v>219.29050000000001</v>
      </c>
      <c r="G887" t="s">
        <v>50</v>
      </c>
      <c r="H887" t="s">
        <v>31</v>
      </c>
      <c r="I887">
        <v>0.1</v>
      </c>
      <c r="J887" t="s">
        <v>56</v>
      </c>
      <c r="K887">
        <v>6747.4</v>
      </c>
      <c r="L887">
        <v>6072.66</v>
      </c>
      <c r="M887">
        <v>4385.8100000000004</v>
      </c>
      <c r="N887">
        <v>1686.8499999999995</v>
      </c>
      <c r="O887">
        <v>674.73999999999978</v>
      </c>
      <c r="P887" t="s">
        <v>33</v>
      </c>
      <c r="Q887" t="s">
        <v>2930</v>
      </c>
      <c r="R887">
        <v>0</v>
      </c>
      <c r="S887" t="s">
        <v>555</v>
      </c>
      <c r="T887" t="s">
        <v>556</v>
      </c>
      <c r="U887">
        <v>43.17</v>
      </c>
      <c r="V887" s="18">
        <v>45514</v>
      </c>
      <c r="W887" s="18">
        <v>45521</v>
      </c>
      <c r="X887">
        <v>7</v>
      </c>
      <c r="Y887" t="s">
        <v>27</v>
      </c>
    </row>
    <row r="888" spans="1:25" x14ac:dyDescent="0.3">
      <c r="A888" s="18">
        <v>45718</v>
      </c>
      <c r="B888" t="s">
        <v>28</v>
      </c>
      <c r="C888" t="s">
        <v>29</v>
      </c>
      <c r="D888">
        <v>12</v>
      </c>
      <c r="E888">
        <v>34.24</v>
      </c>
      <c r="F888">
        <v>22.256000000000004</v>
      </c>
      <c r="G888" t="s">
        <v>50</v>
      </c>
      <c r="H888" t="s">
        <v>31</v>
      </c>
      <c r="I888">
        <v>0.1</v>
      </c>
      <c r="J888" t="s">
        <v>46</v>
      </c>
      <c r="K888">
        <v>410.88</v>
      </c>
      <c r="L888">
        <v>369.79200000000003</v>
      </c>
      <c r="M888">
        <v>267.07200000000006</v>
      </c>
      <c r="N888">
        <v>102.71999999999997</v>
      </c>
      <c r="O888">
        <v>41.087999999999965</v>
      </c>
      <c r="P888" t="s">
        <v>63</v>
      </c>
      <c r="Q888" t="s">
        <v>2930</v>
      </c>
      <c r="R888">
        <v>0</v>
      </c>
      <c r="S888" t="s">
        <v>557</v>
      </c>
      <c r="T888" t="s">
        <v>558</v>
      </c>
      <c r="U888">
        <v>17.64</v>
      </c>
      <c r="V888" s="18">
        <v>45718</v>
      </c>
      <c r="W888" s="18">
        <v>45726</v>
      </c>
      <c r="X888">
        <v>8</v>
      </c>
      <c r="Y888" t="s">
        <v>37</v>
      </c>
    </row>
    <row r="889" spans="1:25" x14ac:dyDescent="0.3">
      <c r="A889" s="18">
        <v>44948</v>
      </c>
      <c r="B889" t="s">
        <v>69</v>
      </c>
      <c r="C889" t="s">
        <v>29</v>
      </c>
      <c r="D889">
        <v>13</v>
      </c>
      <c r="E889">
        <v>140.49</v>
      </c>
      <c r="F889">
        <v>91.318500000000014</v>
      </c>
      <c r="G889" t="s">
        <v>30</v>
      </c>
      <c r="H889" t="s">
        <v>31</v>
      </c>
      <c r="I889">
        <v>0</v>
      </c>
      <c r="J889" t="s">
        <v>22</v>
      </c>
      <c r="K889">
        <v>1826.3700000000001</v>
      </c>
      <c r="L889">
        <v>1826.3700000000001</v>
      </c>
      <c r="M889">
        <v>1187.1405000000002</v>
      </c>
      <c r="N889">
        <v>639.22949999999992</v>
      </c>
      <c r="O889">
        <v>0</v>
      </c>
      <c r="P889" t="s">
        <v>60</v>
      </c>
      <c r="Q889" t="s">
        <v>34</v>
      </c>
      <c r="R889">
        <v>0</v>
      </c>
      <c r="S889" t="s">
        <v>577</v>
      </c>
      <c r="T889" t="s">
        <v>578</v>
      </c>
      <c r="U889">
        <v>17.690000000000001</v>
      </c>
      <c r="V889" s="18">
        <v>44948</v>
      </c>
      <c r="W889" s="18">
        <v>44957</v>
      </c>
      <c r="X889">
        <v>9</v>
      </c>
      <c r="Y889" t="s">
        <v>72</v>
      </c>
    </row>
    <row r="890" spans="1:25" x14ac:dyDescent="0.3">
      <c r="A890" s="18">
        <v>45488</v>
      </c>
      <c r="B890" t="s">
        <v>69</v>
      </c>
      <c r="C890" t="s">
        <v>29</v>
      </c>
      <c r="D890">
        <v>15</v>
      </c>
      <c r="E890">
        <v>476.15</v>
      </c>
      <c r="F890">
        <v>309.4975</v>
      </c>
      <c r="G890" t="s">
        <v>20</v>
      </c>
      <c r="H890" t="s">
        <v>21</v>
      </c>
      <c r="I890">
        <v>0.05</v>
      </c>
      <c r="J890" t="s">
        <v>51</v>
      </c>
      <c r="K890">
        <v>7142.25</v>
      </c>
      <c r="L890">
        <v>6785.1374999999998</v>
      </c>
      <c r="M890">
        <v>4642.4624999999996</v>
      </c>
      <c r="N890">
        <v>2142.6750000000002</v>
      </c>
      <c r="O890">
        <v>357.11250000000018</v>
      </c>
      <c r="P890" t="s">
        <v>23</v>
      </c>
      <c r="Q890" t="s">
        <v>34</v>
      </c>
      <c r="R890">
        <v>0</v>
      </c>
      <c r="S890" t="s">
        <v>596</v>
      </c>
      <c r="T890" t="s">
        <v>597</v>
      </c>
      <c r="U890">
        <v>24.48</v>
      </c>
      <c r="V890" s="18">
        <v>45488</v>
      </c>
      <c r="W890" s="18">
        <v>45492</v>
      </c>
      <c r="X890">
        <v>4</v>
      </c>
      <c r="Y890" t="s">
        <v>72</v>
      </c>
    </row>
    <row r="891" spans="1:25" x14ac:dyDescent="0.3">
      <c r="A891" s="18">
        <v>45136</v>
      </c>
      <c r="B891" t="s">
        <v>44</v>
      </c>
      <c r="C891" t="s">
        <v>29</v>
      </c>
      <c r="D891">
        <v>17</v>
      </c>
      <c r="E891">
        <v>6.88</v>
      </c>
      <c r="F891">
        <v>4.4720000000000004</v>
      </c>
      <c r="G891" t="s">
        <v>30</v>
      </c>
      <c r="H891" t="s">
        <v>31</v>
      </c>
      <c r="I891">
        <v>0.1</v>
      </c>
      <c r="J891" t="s">
        <v>46</v>
      </c>
      <c r="K891">
        <v>116.96</v>
      </c>
      <c r="L891">
        <v>105.264</v>
      </c>
      <c r="M891">
        <v>76.024000000000001</v>
      </c>
      <c r="N891">
        <v>29.239999999999995</v>
      </c>
      <c r="O891">
        <v>11.695999999999998</v>
      </c>
      <c r="P891" t="s">
        <v>33</v>
      </c>
      <c r="Q891" t="s">
        <v>2930</v>
      </c>
      <c r="R891">
        <v>0</v>
      </c>
      <c r="S891" t="s">
        <v>600</v>
      </c>
      <c r="T891" t="s">
        <v>601</v>
      </c>
      <c r="U891">
        <v>42.37</v>
      </c>
      <c r="V891" s="18">
        <v>45136</v>
      </c>
      <c r="W891" s="18">
        <v>45146</v>
      </c>
      <c r="X891">
        <v>10</v>
      </c>
      <c r="Y891" t="s">
        <v>49</v>
      </c>
    </row>
    <row r="892" spans="1:25" x14ac:dyDescent="0.3">
      <c r="A892" s="18">
        <v>45708</v>
      </c>
      <c r="B892" t="s">
        <v>18</v>
      </c>
      <c r="C892" t="s">
        <v>29</v>
      </c>
      <c r="D892">
        <v>4</v>
      </c>
      <c r="E892">
        <v>232.66</v>
      </c>
      <c r="F892">
        <v>151.22900000000001</v>
      </c>
      <c r="G892" t="s">
        <v>20</v>
      </c>
      <c r="H892" t="s">
        <v>21</v>
      </c>
      <c r="I892">
        <v>0.1</v>
      </c>
      <c r="J892" t="s">
        <v>46</v>
      </c>
      <c r="K892">
        <v>930.64</v>
      </c>
      <c r="L892">
        <v>837.57600000000002</v>
      </c>
      <c r="M892">
        <v>604.91600000000005</v>
      </c>
      <c r="N892">
        <v>232.65999999999997</v>
      </c>
      <c r="O892">
        <v>93.063999999999965</v>
      </c>
      <c r="P892" t="s">
        <v>23</v>
      </c>
      <c r="Q892" t="s">
        <v>40</v>
      </c>
      <c r="R892">
        <v>0</v>
      </c>
      <c r="S892" t="s">
        <v>610</v>
      </c>
      <c r="T892" t="s">
        <v>611</v>
      </c>
      <c r="U892">
        <v>11.88</v>
      </c>
      <c r="V892" s="18">
        <v>45708</v>
      </c>
      <c r="W892" s="18">
        <v>45711</v>
      </c>
      <c r="X892">
        <v>3</v>
      </c>
      <c r="Y892" t="s">
        <v>27</v>
      </c>
    </row>
    <row r="893" spans="1:25" x14ac:dyDescent="0.3">
      <c r="A893" s="18">
        <v>45509</v>
      </c>
      <c r="B893" t="s">
        <v>18</v>
      </c>
      <c r="C893" t="s">
        <v>29</v>
      </c>
      <c r="D893">
        <v>19</v>
      </c>
      <c r="E893">
        <v>271.22000000000003</v>
      </c>
      <c r="F893">
        <v>176.29300000000003</v>
      </c>
      <c r="G893" t="s">
        <v>30</v>
      </c>
      <c r="H893" t="s">
        <v>21</v>
      </c>
      <c r="I893">
        <v>0.1</v>
      </c>
      <c r="J893" t="s">
        <v>32</v>
      </c>
      <c r="K893">
        <v>5153.18</v>
      </c>
      <c r="L893">
        <v>4637.8620000000001</v>
      </c>
      <c r="M893">
        <v>3349.5670000000005</v>
      </c>
      <c r="N893">
        <v>1288.2949999999996</v>
      </c>
      <c r="O893">
        <v>515.31800000000021</v>
      </c>
      <c r="P893" t="s">
        <v>57</v>
      </c>
      <c r="Q893" t="s">
        <v>40</v>
      </c>
      <c r="R893">
        <v>0</v>
      </c>
      <c r="S893" t="s">
        <v>619</v>
      </c>
      <c r="T893" t="s">
        <v>620</v>
      </c>
      <c r="U893">
        <v>35.33</v>
      </c>
      <c r="V893" s="18">
        <v>45509</v>
      </c>
      <c r="W893" s="18">
        <v>45519</v>
      </c>
      <c r="X893">
        <v>10</v>
      </c>
      <c r="Y893" t="s">
        <v>27</v>
      </c>
    </row>
    <row r="894" spans="1:25" x14ac:dyDescent="0.3">
      <c r="A894" s="18">
        <v>45555</v>
      </c>
      <c r="B894" t="s">
        <v>28</v>
      </c>
      <c r="C894" t="s">
        <v>29</v>
      </c>
      <c r="D894">
        <v>6</v>
      </c>
      <c r="E894">
        <v>170.1</v>
      </c>
      <c r="F894">
        <v>110.565</v>
      </c>
      <c r="G894" t="s">
        <v>30</v>
      </c>
      <c r="H894" t="s">
        <v>31</v>
      </c>
      <c r="I894">
        <v>0</v>
      </c>
      <c r="J894" t="s">
        <v>22</v>
      </c>
      <c r="K894">
        <v>1020.5999999999999</v>
      </c>
      <c r="L894">
        <v>1020.5999999999999</v>
      </c>
      <c r="M894">
        <v>663.39</v>
      </c>
      <c r="N894">
        <v>357.20999999999992</v>
      </c>
      <c r="O894">
        <v>0</v>
      </c>
      <c r="P894" t="s">
        <v>33</v>
      </c>
      <c r="Q894" t="s">
        <v>24</v>
      </c>
      <c r="R894">
        <v>0</v>
      </c>
      <c r="S894" t="s">
        <v>625</v>
      </c>
      <c r="T894" t="s">
        <v>626</v>
      </c>
      <c r="U894">
        <v>38.61</v>
      </c>
      <c r="V894" s="18">
        <v>45555</v>
      </c>
      <c r="W894" s="18">
        <v>45558</v>
      </c>
      <c r="X894">
        <v>3</v>
      </c>
      <c r="Y894" t="s">
        <v>37</v>
      </c>
    </row>
    <row r="895" spans="1:25" x14ac:dyDescent="0.3">
      <c r="A895" s="18">
        <v>45463</v>
      </c>
      <c r="B895" t="s">
        <v>38</v>
      </c>
      <c r="C895" t="s">
        <v>29</v>
      </c>
      <c r="D895">
        <v>3</v>
      </c>
      <c r="E895">
        <v>456.92</v>
      </c>
      <c r="F895">
        <v>296.99800000000005</v>
      </c>
      <c r="G895" t="s">
        <v>50</v>
      </c>
      <c r="H895" t="s">
        <v>31</v>
      </c>
      <c r="I895">
        <v>0.1</v>
      </c>
      <c r="J895" t="s">
        <v>46</v>
      </c>
      <c r="K895">
        <v>1370.76</v>
      </c>
      <c r="L895">
        <v>1233.684</v>
      </c>
      <c r="M895">
        <v>890.99400000000014</v>
      </c>
      <c r="N895">
        <v>342.68999999999983</v>
      </c>
      <c r="O895">
        <v>137.07600000000002</v>
      </c>
      <c r="P895" t="s">
        <v>33</v>
      </c>
      <c r="Q895" t="s">
        <v>24</v>
      </c>
      <c r="R895">
        <v>0</v>
      </c>
      <c r="S895" t="s">
        <v>631</v>
      </c>
      <c r="T895" t="s">
        <v>632</v>
      </c>
      <c r="U895">
        <v>17.57</v>
      </c>
      <c r="V895" s="18">
        <v>45463</v>
      </c>
      <c r="W895" s="18">
        <v>45470</v>
      </c>
      <c r="X895">
        <v>7</v>
      </c>
      <c r="Y895" t="s">
        <v>43</v>
      </c>
    </row>
    <row r="896" spans="1:25" x14ac:dyDescent="0.3">
      <c r="A896" s="18">
        <v>45233</v>
      </c>
      <c r="B896" t="s">
        <v>69</v>
      </c>
      <c r="C896" t="s">
        <v>29</v>
      </c>
      <c r="D896">
        <v>12</v>
      </c>
      <c r="E896">
        <v>17.760000000000002</v>
      </c>
      <c r="F896">
        <v>11.544000000000002</v>
      </c>
      <c r="G896" t="s">
        <v>55</v>
      </c>
      <c r="H896" t="s">
        <v>31</v>
      </c>
      <c r="I896">
        <v>0.1</v>
      </c>
      <c r="J896" t="s">
        <v>51</v>
      </c>
      <c r="K896">
        <v>213.12</v>
      </c>
      <c r="L896">
        <v>191.80800000000002</v>
      </c>
      <c r="M896">
        <v>138.52800000000002</v>
      </c>
      <c r="N896">
        <v>53.28</v>
      </c>
      <c r="O896">
        <v>21.311999999999983</v>
      </c>
      <c r="P896" t="s">
        <v>23</v>
      </c>
      <c r="Q896" t="s">
        <v>24</v>
      </c>
      <c r="R896">
        <v>0</v>
      </c>
      <c r="S896" t="s">
        <v>653</v>
      </c>
      <c r="T896" t="s">
        <v>654</v>
      </c>
      <c r="U896">
        <v>12.18</v>
      </c>
      <c r="V896" s="18">
        <v>45233</v>
      </c>
      <c r="W896" s="18">
        <v>45241</v>
      </c>
      <c r="X896">
        <v>8</v>
      </c>
      <c r="Y896" t="s">
        <v>72</v>
      </c>
    </row>
    <row r="897" spans="1:25" x14ac:dyDescent="0.3">
      <c r="A897" s="18">
        <v>45572</v>
      </c>
      <c r="B897" t="s">
        <v>28</v>
      </c>
      <c r="C897" t="s">
        <v>29</v>
      </c>
      <c r="D897">
        <v>17</v>
      </c>
      <c r="E897">
        <v>523.04</v>
      </c>
      <c r="F897">
        <v>339.976</v>
      </c>
      <c r="G897" t="s">
        <v>30</v>
      </c>
      <c r="H897" t="s">
        <v>31</v>
      </c>
      <c r="I897">
        <v>0.05</v>
      </c>
      <c r="J897" t="s">
        <v>22</v>
      </c>
      <c r="K897">
        <v>8891.68</v>
      </c>
      <c r="L897">
        <v>8447.0959999999995</v>
      </c>
      <c r="M897">
        <v>5779.5919999999996</v>
      </c>
      <c r="N897">
        <v>2667.5039999999999</v>
      </c>
      <c r="O897">
        <v>444.58400000000074</v>
      </c>
      <c r="P897" t="s">
        <v>60</v>
      </c>
      <c r="Q897" t="s">
        <v>24</v>
      </c>
      <c r="R897">
        <v>0</v>
      </c>
      <c r="S897" t="s">
        <v>673</v>
      </c>
      <c r="T897" t="s">
        <v>674</v>
      </c>
      <c r="U897">
        <v>37.380000000000003</v>
      </c>
      <c r="V897" s="18">
        <v>45572</v>
      </c>
      <c r="W897" s="18">
        <v>45582</v>
      </c>
      <c r="X897">
        <v>10</v>
      </c>
      <c r="Y897" t="s">
        <v>37</v>
      </c>
    </row>
    <row r="898" spans="1:25" x14ac:dyDescent="0.3">
      <c r="A898" s="18">
        <v>45575</v>
      </c>
      <c r="B898" t="s">
        <v>28</v>
      </c>
      <c r="C898" t="s">
        <v>29</v>
      </c>
      <c r="D898">
        <v>13</v>
      </c>
      <c r="E898">
        <v>114.03</v>
      </c>
      <c r="F898">
        <v>74.119500000000002</v>
      </c>
      <c r="G898" t="s">
        <v>30</v>
      </c>
      <c r="H898" t="s">
        <v>31</v>
      </c>
      <c r="I898">
        <v>0</v>
      </c>
      <c r="J898" t="s">
        <v>66</v>
      </c>
      <c r="K898">
        <v>1482.39</v>
      </c>
      <c r="L898">
        <v>1482.39</v>
      </c>
      <c r="M898">
        <v>963.55349999999999</v>
      </c>
      <c r="N898">
        <v>518.83650000000011</v>
      </c>
      <c r="O898">
        <v>0</v>
      </c>
      <c r="P898" t="s">
        <v>63</v>
      </c>
      <c r="Q898" t="s">
        <v>2930</v>
      </c>
      <c r="R898">
        <v>0</v>
      </c>
      <c r="S898" t="s">
        <v>683</v>
      </c>
      <c r="T898" t="s">
        <v>684</v>
      </c>
      <c r="U898">
        <v>43.81</v>
      </c>
      <c r="V898" s="18">
        <v>45575</v>
      </c>
      <c r="W898" s="18">
        <v>45581</v>
      </c>
      <c r="X898">
        <v>6</v>
      </c>
      <c r="Y898" t="s">
        <v>37</v>
      </c>
    </row>
    <row r="899" spans="1:25" x14ac:dyDescent="0.3">
      <c r="A899" s="18">
        <v>44970</v>
      </c>
      <c r="B899" t="s">
        <v>28</v>
      </c>
      <c r="C899" t="s">
        <v>29</v>
      </c>
      <c r="D899">
        <v>5</v>
      </c>
      <c r="E899">
        <v>254.24</v>
      </c>
      <c r="F899">
        <v>165.256</v>
      </c>
      <c r="G899" t="s">
        <v>20</v>
      </c>
      <c r="H899" t="s">
        <v>21</v>
      </c>
      <c r="I899">
        <v>0.05</v>
      </c>
      <c r="J899" t="s">
        <v>66</v>
      </c>
      <c r="K899">
        <v>1271.2</v>
      </c>
      <c r="L899">
        <v>1207.6400000000001</v>
      </c>
      <c r="M899">
        <v>826.28</v>
      </c>
      <c r="N899">
        <v>381.36000000000013</v>
      </c>
      <c r="O899">
        <v>63.559999999999945</v>
      </c>
      <c r="P899" t="s">
        <v>23</v>
      </c>
      <c r="Q899" t="s">
        <v>2930</v>
      </c>
      <c r="R899">
        <v>0</v>
      </c>
      <c r="S899" t="s">
        <v>717</v>
      </c>
      <c r="T899" t="s">
        <v>718</v>
      </c>
      <c r="U899">
        <v>9.9700000000000006</v>
      </c>
      <c r="V899" s="18">
        <v>44970</v>
      </c>
      <c r="W899" s="18">
        <v>44975</v>
      </c>
      <c r="X899">
        <v>5</v>
      </c>
      <c r="Y899" t="s">
        <v>37</v>
      </c>
    </row>
    <row r="900" spans="1:25" x14ac:dyDescent="0.3">
      <c r="A900" s="18">
        <v>45639</v>
      </c>
      <c r="B900" t="s">
        <v>38</v>
      </c>
      <c r="C900" t="s">
        <v>29</v>
      </c>
      <c r="D900">
        <v>15</v>
      </c>
      <c r="E900">
        <v>27.21</v>
      </c>
      <c r="F900">
        <v>17.686500000000002</v>
      </c>
      <c r="G900" t="s">
        <v>50</v>
      </c>
      <c r="H900" t="s">
        <v>21</v>
      </c>
      <c r="I900">
        <v>0</v>
      </c>
      <c r="J900" t="s">
        <v>32</v>
      </c>
      <c r="K900">
        <v>408.15000000000003</v>
      </c>
      <c r="L900">
        <v>408.15000000000003</v>
      </c>
      <c r="M900">
        <v>265.29750000000001</v>
      </c>
      <c r="N900">
        <v>142.85250000000002</v>
      </c>
      <c r="O900">
        <v>0</v>
      </c>
      <c r="P900" t="s">
        <v>23</v>
      </c>
      <c r="Q900" t="s">
        <v>40</v>
      </c>
      <c r="R900">
        <v>0</v>
      </c>
      <c r="S900" t="s">
        <v>744</v>
      </c>
      <c r="T900" t="s">
        <v>745</v>
      </c>
      <c r="U900">
        <v>43.69</v>
      </c>
      <c r="V900" s="18">
        <v>45639</v>
      </c>
      <c r="W900" s="18">
        <v>45648</v>
      </c>
      <c r="X900">
        <v>9</v>
      </c>
      <c r="Y900" t="s">
        <v>43</v>
      </c>
    </row>
    <row r="901" spans="1:25" x14ac:dyDescent="0.3">
      <c r="A901" s="18">
        <v>45176</v>
      </c>
      <c r="B901" t="s">
        <v>44</v>
      </c>
      <c r="C901" t="s">
        <v>29</v>
      </c>
      <c r="D901">
        <v>14</v>
      </c>
      <c r="E901">
        <v>52.09</v>
      </c>
      <c r="F901">
        <v>33.858500000000006</v>
      </c>
      <c r="G901" t="s">
        <v>30</v>
      </c>
      <c r="H901" t="s">
        <v>31</v>
      </c>
      <c r="I901">
        <v>0</v>
      </c>
      <c r="J901" t="s">
        <v>66</v>
      </c>
      <c r="K901">
        <v>729.26</v>
      </c>
      <c r="L901">
        <v>729.26</v>
      </c>
      <c r="M901">
        <v>474.01900000000012</v>
      </c>
      <c r="N901">
        <v>255.24099999999987</v>
      </c>
      <c r="O901">
        <v>0</v>
      </c>
      <c r="P901" t="s">
        <v>33</v>
      </c>
      <c r="Q901" t="s">
        <v>2930</v>
      </c>
      <c r="R901">
        <v>1</v>
      </c>
      <c r="S901" t="s">
        <v>746</v>
      </c>
      <c r="T901" t="s">
        <v>747</v>
      </c>
      <c r="U901">
        <v>48.02</v>
      </c>
      <c r="V901" s="18">
        <v>45176</v>
      </c>
      <c r="W901" s="18">
        <v>45183</v>
      </c>
      <c r="X901">
        <v>7</v>
      </c>
      <c r="Y901" t="s">
        <v>49</v>
      </c>
    </row>
    <row r="902" spans="1:25" x14ac:dyDescent="0.3">
      <c r="A902" s="18">
        <v>45721</v>
      </c>
      <c r="B902" t="s">
        <v>28</v>
      </c>
      <c r="C902" t="s">
        <v>29</v>
      </c>
      <c r="D902">
        <v>6</v>
      </c>
      <c r="E902">
        <v>525.42999999999995</v>
      </c>
      <c r="F902">
        <v>341.52949999999998</v>
      </c>
      <c r="G902" t="s">
        <v>50</v>
      </c>
      <c r="H902" t="s">
        <v>21</v>
      </c>
      <c r="I902">
        <v>0.05</v>
      </c>
      <c r="J902" t="s">
        <v>32</v>
      </c>
      <c r="K902">
        <v>3152.58</v>
      </c>
      <c r="L902">
        <v>2994.9509999999996</v>
      </c>
      <c r="M902">
        <v>2049.1769999999997</v>
      </c>
      <c r="N902">
        <v>945.77399999999989</v>
      </c>
      <c r="O902">
        <v>157.62900000000036</v>
      </c>
      <c r="P902" t="s">
        <v>57</v>
      </c>
      <c r="Q902" t="s">
        <v>2930</v>
      </c>
      <c r="R902">
        <v>0</v>
      </c>
      <c r="S902" t="s">
        <v>775</v>
      </c>
      <c r="T902" t="s">
        <v>776</v>
      </c>
      <c r="U902">
        <v>39.28</v>
      </c>
      <c r="V902" s="18">
        <v>45721</v>
      </c>
      <c r="W902" s="18">
        <v>45727</v>
      </c>
      <c r="X902">
        <v>6</v>
      </c>
      <c r="Y902" t="s">
        <v>37</v>
      </c>
    </row>
    <row r="903" spans="1:25" x14ac:dyDescent="0.3">
      <c r="A903" s="18">
        <v>44958</v>
      </c>
      <c r="B903" t="s">
        <v>44</v>
      </c>
      <c r="C903" t="s">
        <v>29</v>
      </c>
      <c r="D903">
        <v>7</v>
      </c>
      <c r="E903">
        <v>241.76</v>
      </c>
      <c r="F903">
        <v>157.14400000000001</v>
      </c>
      <c r="G903" t="s">
        <v>55</v>
      </c>
      <c r="H903" t="s">
        <v>21</v>
      </c>
      <c r="I903">
        <v>0</v>
      </c>
      <c r="J903" t="s">
        <v>51</v>
      </c>
      <c r="K903">
        <v>1692.32</v>
      </c>
      <c r="L903">
        <v>1692.32</v>
      </c>
      <c r="M903">
        <v>1100.008</v>
      </c>
      <c r="N903">
        <v>592.3119999999999</v>
      </c>
      <c r="O903">
        <v>0</v>
      </c>
      <c r="P903" t="s">
        <v>23</v>
      </c>
      <c r="Q903" t="s">
        <v>34</v>
      </c>
      <c r="R903">
        <v>0</v>
      </c>
      <c r="S903" t="s">
        <v>791</v>
      </c>
      <c r="T903" t="s">
        <v>792</v>
      </c>
      <c r="U903">
        <v>48.13</v>
      </c>
      <c r="V903" s="18">
        <v>44958</v>
      </c>
      <c r="W903" s="18">
        <v>44966</v>
      </c>
      <c r="X903">
        <v>8</v>
      </c>
      <c r="Y903" t="s">
        <v>49</v>
      </c>
    </row>
    <row r="904" spans="1:25" x14ac:dyDescent="0.3">
      <c r="A904" s="18">
        <v>45801</v>
      </c>
      <c r="B904" t="s">
        <v>18</v>
      </c>
      <c r="C904" t="s">
        <v>29</v>
      </c>
      <c r="D904">
        <v>19</v>
      </c>
      <c r="E904">
        <v>337.82</v>
      </c>
      <c r="F904">
        <v>219.583</v>
      </c>
      <c r="G904" t="s">
        <v>20</v>
      </c>
      <c r="H904" t="s">
        <v>21</v>
      </c>
      <c r="I904">
        <v>0.15</v>
      </c>
      <c r="J904" t="s">
        <v>32</v>
      </c>
      <c r="K904">
        <v>6418.58</v>
      </c>
      <c r="L904">
        <v>5455.7929999999997</v>
      </c>
      <c r="M904">
        <v>4172.0770000000002</v>
      </c>
      <c r="N904">
        <v>1283.7159999999994</v>
      </c>
      <c r="O904">
        <v>962.78700000000026</v>
      </c>
      <c r="P904" t="s">
        <v>23</v>
      </c>
      <c r="Q904" t="s">
        <v>24</v>
      </c>
      <c r="R904">
        <v>0</v>
      </c>
      <c r="S904" t="s">
        <v>804</v>
      </c>
      <c r="T904" t="s">
        <v>805</v>
      </c>
      <c r="U904">
        <v>45.74</v>
      </c>
      <c r="V904" s="18">
        <v>45801</v>
      </c>
      <c r="W904" s="18">
        <v>45807</v>
      </c>
      <c r="X904">
        <v>6</v>
      </c>
      <c r="Y904" t="s">
        <v>27</v>
      </c>
    </row>
    <row r="905" spans="1:25" x14ac:dyDescent="0.3">
      <c r="A905" s="18">
        <v>45764</v>
      </c>
      <c r="B905" t="s">
        <v>44</v>
      </c>
      <c r="C905" t="s">
        <v>29</v>
      </c>
      <c r="D905">
        <v>9</v>
      </c>
      <c r="E905">
        <v>207.8</v>
      </c>
      <c r="F905">
        <v>135.07000000000002</v>
      </c>
      <c r="G905" t="s">
        <v>55</v>
      </c>
      <c r="H905" t="s">
        <v>31</v>
      </c>
      <c r="I905">
        <v>0.1</v>
      </c>
      <c r="J905" t="s">
        <v>32</v>
      </c>
      <c r="K905">
        <v>1870.2</v>
      </c>
      <c r="L905">
        <v>1683.18</v>
      </c>
      <c r="M905">
        <v>1215.6300000000001</v>
      </c>
      <c r="N905">
        <v>467.54999999999995</v>
      </c>
      <c r="O905">
        <v>187.01999999999998</v>
      </c>
      <c r="P905" t="s">
        <v>23</v>
      </c>
      <c r="Q905" t="s">
        <v>40</v>
      </c>
      <c r="R905">
        <v>0</v>
      </c>
      <c r="S905" t="s">
        <v>814</v>
      </c>
      <c r="T905" t="s">
        <v>815</v>
      </c>
      <c r="U905">
        <v>16.989999999999998</v>
      </c>
      <c r="V905" s="18">
        <v>45764</v>
      </c>
      <c r="W905" s="18">
        <v>45767</v>
      </c>
      <c r="X905">
        <v>3</v>
      </c>
      <c r="Y905" t="s">
        <v>49</v>
      </c>
    </row>
    <row r="906" spans="1:25" x14ac:dyDescent="0.3">
      <c r="A906" s="18">
        <v>45664</v>
      </c>
      <c r="B906" t="s">
        <v>44</v>
      </c>
      <c r="C906" t="s">
        <v>29</v>
      </c>
      <c r="D906">
        <v>13</v>
      </c>
      <c r="E906">
        <v>186.69</v>
      </c>
      <c r="F906">
        <v>121.3485</v>
      </c>
      <c r="G906" t="s">
        <v>55</v>
      </c>
      <c r="H906" t="s">
        <v>21</v>
      </c>
      <c r="I906">
        <v>0</v>
      </c>
      <c r="J906" t="s">
        <v>66</v>
      </c>
      <c r="K906">
        <v>2426.9699999999998</v>
      </c>
      <c r="L906">
        <v>2426.9699999999998</v>
      </c>
      <c r="M906">
        <v>1577.5305000000001</v>
      </c>
      <c r="N906">
        <v>849.43949999999973</v>
      </c>
      <c r="O906">
        <v>0</v>
      </c>
      <c r="P906" t="s">
        <v>63</v>
      </c>
      <c r="Q906" t="s">
        <v>24</v>
      </c>
      <c r="R906">
        <v>0</v>
      </c>
      <c r="S906" t="s">
        <v>822</v>
      </c>
      <c r="T906" t="s">
        <v>823</v>
      </c>
      <c r="U906">
        <v>19.920000000000002</v>
      </c>
      <c r="V906" s="18">
        <v>45664</v>
      </c>
      <c r="W906" s="18">
        <v>45667</v>
      </c>
      <c r="X906">
        <v>3</v>
      </c>
      <c r="Y906" t="s">
        <v>49</v>
      </c>
    </row>
    <row r="907" spans="1:25" x14ac:dyDescent="0.3">
      <c r="A907" s="18">
        <v>45693</v>
      </c>
      <c r="B907" t="s">
        <v>28</v>
      </c>
      <c r="C907" t="s">
        <v>29</v>
      </c>
      <c r="D907">
        <v>16</v>
      </c>
      <c r="E907">
        <v>34.659999999999997</v>
      </c>
      <c r="F907">
        <v>22.529</v>
      </c>
      <c r="G907" t="s">
        <v>50</v>
      </c>
      <c r="H907" t="s">
        <v>31</v>
      </c>
      <c r="I907">
        <v>0.05</v>
      </c>
      <c r="J907" t="s">
        <v>32</v>
      </c>
      <c r="K907">
        <v>554.55999999999995</v>
      </c>
      <c r="L907">
        <v>526.83199999999988</v>
      </c>
      <c r="M907">
        <v>360.464</v>
      </c>
      <c r="N907">
        <v>166.36799999999988</v>
      </c>
      <c r="O907">
        <v>27.728000000000065</v>
      </c>
      <c r="P907" t="s">
        <v>60</v>
      </c>
      <c r="Q907" t="s">
        <v>2930</v>
      </c>
      <c r="R907">
        <v>0</v>
      </c>
      <c r="S907" t="s">
        <v>824</v>
      </c>
      <c r="T907" t="s">
        <v>825</v>
      </c>
      <c r="U907">
        <v>49.9</v>
      </c>
      <c r="V907" s="18">
        <v>45693</v>
      </c>
      <c r="W907" s="18">
        <v>45699</v>
      </c>
      <c r="X907">
        <v>6</v>
      </c>
      <c r="Y907" t="s">
        <v>37</v>
      </c>
    </row>
    <row r="908" spans="1:25" x14ac:dyDescent="0.3">
      <c r="A908" s="18">
        <v>45331</v>
      </c>
      <c r="B908" t="s">
        <v>44</v>
      </c>
      <c r="C908" t="s">
        <v>29</v>
      </c>
      <c r="D908">
        <v>16</v>
      </c>
      <c r="E908">
        <v>442.22</v>
      </c>
      <c r="F908">
        <v>287.44300000000004</v>
      </c>
      <c r="G908" t="s">
        <v>20</v>
      </c>
      <c r="H908" t="s">
        <v>31</v>
      </c>
      <c r="I908">
        <v>0</v>
      </c>
      <c r="J908" t="s">
        <v>32</v>
      </c>
      <c r="K908">
        <v>7075.52</v>
      </c>
      <c r="L908">
        <v>7075.52</v>
      </c>
      <c r="M908">
        <v>4599.0880000000006</v>
      </c>
      <c r="N908">
        <v>2476.4319999999998</v>
      </c>
      <c r="O908">
        <v>0</v>
      </c>
      <c r="P908" t="s">
        <v>63</v>
      </c>
      <c r="Q908" t="s">
        <v>24</v>
      </c>
      <c r="R908">
        <v>0</v>
      </c>
      <c r="S908" t="s">
        <v>904</v>
      </c>
      <c r="T908" t="s">
        <v>905</v>
      </c>
      <c r="U908">
        <v>27.36</v>
      </c>
      <c r="V908" s="18">
        <v>45331</v>
      </c>
      <c r="W908" s="18">
        <v>45340</v>
      </c>
      <c r="X908">
        <v>9</v>
      </c>
      <c r="Y908" t="s">
        <v>49</v>
      </c>
    </row>
    <row r="909" spans="1:25" x14ac:dyDescent="0.3">
      <c r="A909" s="18">
        <v>45179</v>
      </c>
      <c r="B909" t="s">
        <v>18</v>
      </c>
      <c r="C909" t="s">
        <v>29</v>
      </c>
      <c r="D909">
        <v>6</v>
      </c>
      <c r="E909">
        <v>471.74</v>
      </c>
      <c r="F909">
        <v>306.63100000000003</v>
      </c>
      <c r="G909" t="s">
        <v>50</v>
      </c>
      <c r="H909" t="s">
        <v>31</v>
      </c>
      <c r="I909">
        <v>0.15</v>
      </c>
      <c r="J909" t="s">
        <v>51</v>
      </c>
      <c r="K909">
        <v>2830.44</v>
      </c>
      <c r="L909">
        <v>2405.8739999999998</v>
      </c>
      <c r="M909">
        <v>1839.7860000000001</v>
      </c>
      <c r="N909">
        <v>566.08799999999974</v>
      </c>
      <c r="O909">
        <v>424.56600000000026</v>
      </c>
      <c r="P909" t="s">
        <v>23</v>
      </c>
      <c r="Q909" t="s">
        <v>2930</v>
      </c>
      <c r="R909">
        <v>0</v>
      </c>
      <c r="S909" t="s">
        <v>926</v>
      </c>
      <c r="T909" t="s">
        <v>927</v>
      </c>
      <c r="U909">
        <v>36.79</v>
      </c>
      <c r="V909" s="18">
        <v>45179</v>
      </c>
      <c r="W909" s="18">
        <v>45187</v>
      </c>
      <c r="X909">
        <v>8</v>
      </c>
      <c r="Y909" t="s">
        <v>27</v>
      </c>
    </row>
    <row r="910" spans="1:25" x14ac:dyDescent="0.3">
      <c r="A910" s="18">
        <v>45746</v>
      </c>
      <c r="B910" t="s">
        <v>44</v>
      </c>
      <c r="C910" t="s">
        <v>29</v>
      </c>
      <c r="D910">
        <v>16</v>
      </c>
      <c r="E910">
        <v>460.43</v>
      </c>
      <c r="F910">
        <v>299.27950000000004</v>
      </c>
      <c r="G910" t="s">
        <v>20</v>
      </c>
      <c r="H910" t="s">
        <v>21</v>
      </c>
      <c r="I910">
        <v>0.15</v>
      </c>
      <c r="J910" t="s">
        <v>66</v>
      </c>
      <c r="K910">
        <v>7366.88</v>
      </c>
      <c r="L910">
        <v>6261.848</v>
      </c>
      <c r="M910">
        <v>4788.4720000000007</v>
      </c>
      <c r="N910">
        <v>1473.3759999999993</v>
      </c>
      <c r="O910">
        <v>1105.0320000000002</v>
      </c>
      <c r="P910" t="s">
        <v>23</v>
      </c>
      <c r="Q910" t="s">
        <v>40</v>
      </c>
      <c r="R910">
        <v>0</v>
      </c>
      <c r="S910" t="s">
        <v>942</v>
      </c>
      <c r="T910" t="s">
        <v>943</v>
      </c>
      <c r="U910">
        <v>20.38</v>
      </c>
      <c r="V910" s="18">
        <v>45746</v>
      </c>
      <c r="W910" s="18">
        <v>45753</v>
      </c>
      <c r="X910">
        <v>7</v>
      </c>
      <c r="Y910" t="s">
        <v>49</v>
      </c>
    </row>
    <row r="911" spans="1:25" x14ac:dyDescent="0.3">
      <c r="A911" s="18">
        <v>45609</v>
      </c>
      <c r="B911" t="s">
        <v>44</v>
      </c>
      <c r="C911" t="s">
        <v>29</v>
      </c>
      <c r="D911">
        <v>4</v>
      </c>
      <c r="E911">
        <v>475.49</v>
      </c>
      <c r="F911">
        <v>309.06850000000003</v>
      </c>
      <c r="G911" t="s">
        <v>20</v>
      </c>
      <c r="H911" t="s">
        <v>21</v>
      </c>
      <c r="I911">
        <v>0.15</v>
      </c>
      <c r="J911" t="s">
        <v>46</v>
      </c>
      <c r="K911">
        <v>1901.96</v>
      </c>
      <c r="L911">
        <v>1616.6659999999999</v>
      </c>
      <c r="M911">
        <v>1236.2740000000001</v>
      </c>
      <c r="N911">
        <v>380.39199999999983</v>
      </c>
      <c r="O911">
        <v>285.2940000000001</v>
      </c>
      <c r="P911" t="s">
        <v>63</v>
      </c>
      <c r="Q911" t="s">
        <v>40</v>
      </c>
      <c r="R911">
        <v>0</v>
      </c>
      <c r="S911" t="s">
        <v>973</v>
      </c>
      <c r="T911" t="s">
        <v>974</v>
      </c>
      <c r="U911">
        <v>11.6</v>
      </c>
      <c r="V911" s="18">
        <v>45609</v>
      </c>
      <c r="W911" s="18">
        <v>45613</v>
      </c>
      <c r="X911">
        <v>4</v>
      </c>
      <c r="Y911" t="s">
        <v>49</v>
      </c>
    </row>
    <row r="912" spans="1:25" x14ac:dyDescent="0.3">
      <c r="A912" s="18">
        <v>44942</v>
      </c>
      <c r="B912" t="s">
        <v>69</v>
      </c>
      <c r="C912" t="s">
        <v>29</v>
      </c>
      <c r="D912">
        <v>20</v>
      </c>
      <c r="E912">
        <v>553.85</v>
      </c>
      <c r="F912">
        <v>360.00250000000005</v>
      </c>
      <c r="G912" t="s">
        <v>30</v>
      </c>
      <c r="H912" t="s">
        <v>31</v>
      </c>
      <c r="I912">
        <v>0</v>
      </c>
      <c r="J912" t="s">
        <v>46</v>
      </c>
      <c r="K912">
        <v>11077</v>
      </c>
      <c r="L912">
        <v>11077</v>
      </c>
      <c r="M912">
        <v>7200.0500000000011</v>
      </c>
      <c r="N912">
        <v>3876.9499999999989</v>
      </c>
      <c r="O912">
        <v>0</v>
      </c>
      <c r="P912" t="s">
        <v>63</v>
      </c>
      <c r="Q912" t="s">
        <v>40</v>
      </c>
      <c r="R912">
        <v>0</v>
      </c>
      <c r="S912" t="s">
        <v>983</v>
      </c>
      <c r="T912" t="s">
        <v>984</v>
      </c>
      <c r="U912">
        <v>33.21</v>
      </c>
      <c r="V912" s="18">
        <v>44942</v>
      </c>
      <c r="W912" s="18">
        <v>44950</v>
      </c>
      <c r="X912">
        <v>8</v>
      </c>
      <c r="Y912" t="s">
        <v>72</v>
      </c>
    </row>
    <row r="913" spans="1:25" x14ac:dyDescent="0.3">
      <c r="A913" s="18">
        <v>45258</v>
      </c>
      <c r="B913" t="s">
        <v>69</v>
      </c>
      <c r="C913" t="s">
        <v>29</v>
      </c>
      <c r="D913">
        <v>2</v>
      </c>
      <c r="E913">
        <v>532.51</v>
      </c>
      <c r="F913">
        <v>346.13150000000002</v>
      </c>
      <c r="G913" t="s">
        <v>20</v>
      </c>
      <c r="H913" t="s">
        <v>21</v>
      </c>
      <c r="I913">
        <v>0</v>
      </c>
      <c r="J913" t="s">
        <v>51</v>
      </c>
      <c r="K913">
        <v>1065.02</v>
      </c>
      <c r="L913">
        <v>1065.02</v>
      </c>
      <c r="M913">
        <v>692.26300000000003</v>
      </c>
      <c r="N913">
        <v>372.75699999999995</v>
      </c>
      <c r="O913">
        <v>0</v>
      </c>
      <c r="P913" t="s">
        <v>57</v>
      </c>
      <c r="Q913" t="s">
        <v>40</v>
      </c>
      <c r="R913">
        <v>1</v>
      </c>
      <c r="S913" t="s">
        <v>987</v>
      </c>
      <c r="T913" t="s">
        <v>988</v>
      </c>
      <c r="U913">
        <v>49.67</v>
      </c>
      <c r="V913" s="18">
        <v>45258</v>
      </c>
      <c r="W913" s="18">
        <v>45261</v>
      </c>
      <c r="X913">
        <v>3</v>
      </c>
      <c r="Y913" t="s">
        <v>72</v>
      </c>
    </row>
    <row r="914" spans="1:25" x14ac:dyDescent="0.3">
      <c r="A914" s="18">
        <v>45824</v>
      </c>
      <c r="B914" t="s">
        <v>18</v>
      </c>
      <c r="C914" t="s">
        <v>29</v>
      </c>
      <c r="D914">
        <v>9</v>
      </c>
      <c r="E914">
        <v>352.91</v>
      </c>
      <c r="F914">
        <v>229.39150000000004</v>
      </c>
      <c r="G914" t="s">
        <v>20</v>
      </c>
      <c r="H914" t="s">
        <v>21</v>
      </c>
      <c r="I914">
        <v>0.1</v>
      </c>
      <c r="J914" t="s">
        <v>66</v>
      </c>
      <c r="K914">
        <v>3176.19</v>
      </c>
      <c r="L914">
        <v>2858.5709999999999</v>
      </c>
      <c r="M914">
        <v>2064.5235000000002</v>
      </c>
      <c r="N914">
        <v>794.04749999999967</v>
      </c>
      <c r="O914">
        <v>317.61900000000014</v>
      </c>
      <c r="P914" t="s">
        <v>63</v>
      </c>
      <c r="Q914" t="s">
        <v>24</v>
      </c>
      <c r="R914">
        <v>0</v>
      </c>
      <c r="S914" t="s">
        <v>998</v>
      </c>
      <c r="T914" t="s">
        <v>999</v>
      </c>
      <c r="U914">
        <v>30.57</v>
      </c>
      <c r="V914" s="18">
        <v>45824</v>
      </c>
      <c r="W914" s="18">
        <v>45826</v>
      </c>
      <c r="X914">
        <v>2</v>
      </c>
      <c r="Y914" t="s">
        <v>27</v>
      </c>
    </row>
    <row r="915" spans="1:25" x14ac:dyDescent="0.3">
      <c r="A915" s="18">
        <v>45564</v>
      </c>
      <c r="B915" t="s">
        <v>69</v>
      </c>
      <c r="C915" t="s">
        <v>29</v>
      </c>
      <c r="D915">
        <v>11</v>
      </c>
      <c r="E915">
        <v>339.78</v>
      </c>
      <c r="F915">
        <v>220.857</v>
      </c>
      <c r="G915" t="s">
        <v>30</v>
      </c>
      <c r="H915" t="s">
        <v>31</v>
      </c>
      <c r="I915">
        <v>0.05</v>
      </c>
      <c r="J915" t="s">
        <v>56</v>
      </c>
      <c r="K915">
        <v>3737.58</v>
      </c>
      <c r="L915">
        <v>3550.7009999999996</v>
      </c>
      <c r="M915">
        <v>2429.4270000000001</v>
      </c>
      <c r="N915">
        <v>1121.2739999999994</v>
      </c>
      <c r="O915">
        <v>186.87900000000036</v>
      </c>
      <c r="P915" t="s">
        <v>60</v>
      </c>
      <c r="Q915" t="s">
        <v>40</v>
      </c>
      <c r="R915">
        <v>1</v>
      </c>
      <c r="S915" t="s">
        <v>1014</v>
      </c>
      <c r="T915" t="s">
        <v>1015</v>
      </c>
      <c r="U915">
        <v>11.56</v>
      </c>
      <c r="V915" s="18">
        <v>45564</v>
      </c>
      <c r="W915" s="18">
        <v>45571</v>
      </c>
      <c r="X915">
        <v>7</v>
      </c>
      <c r="Y915" t="s">
        <v>72</v>
      </c>
    </row>
    <row r="916" spans="1:25" x14ac:dyDescent="0.3">
      <c r="A916" s="18">
        <v>45819</v>
      </c>
      <c r="B916" t="s">
        <v>18</v>
      </c>
      <c r="C916" t="s">
        <v>29</v>
      </c>
      <c r="D916">
        <v>15</v>
      </c>
      <c r="E916">
        <v>13.66</v>
      </c>
      <c r="F916">
        <v>8.8789999999999996</v>
      </c>
      <c r="G916" t="s">
        <v>20</v>
      </c>
      <c r="H916" t="s">
        <v>31</v>
      </c>
      <c r="I916">
        <v>0.1</v>
      </c>
      <c r="J916" t="s">
        <v>32</v>
      </c>
      <c r="K916">
        <v>204.9</v>
      </c>
      <c r="L916">
        <v>184.41</v>
      </c>
      <c r="M916">
        <v>133.185</v>
      </c>
      <c r="N916">
        <v>51.224999999999994</v>
      </c>
      <c r="O916">
        <v>20.490000000000009</v>
      </c>
      <c r="P916" t="s">
        <v>60</v>
      </c>
      <c r="Q916" t="s">
        <v>24</v>
      </c>
      <c r="R916">
        <v>0</v>
      </c>
      <c r="S916" t="s">
        <v>1018</v>
      </c>
      <c r="T916" t="s">
        <v>1019</v>
      </c>
      <c r="U916">
        <v>38.04</v>
      </c>
      <c r="V916" s="18">
        <v>45819</v>
      </c>
      <c r="W916" s="18">
        <v>45825</v>
      </c>
      <c r="X916">
        <v>6</v>
      </c>
      <c r="Y916" t="s">
        <v>27</v>
      </c>
    </row>
    <row r="917" spans="1:25" x14ac:dyDescent="0.3">
      <c r="A917" s="18">
        <v>45488</v>
      </c>
      <c r="B917" t="s">
        <v>44</v>
      </c>
      <c r="C917" t="s">
        <v>29</v>
      </c>
      <c r="D917">
        <v>16</v>
      </c>
      <c r="E917">
        <v>34.159999999999997</v>
      </c>
      <c r="F917">
        <v>22.203999999999997</v>
      </c>
      <c r="G917" t="s">
        <v>30</v>
      </c>
      <c r="H917" t="s">
        <v>31</v>
      </c>
      <c r="I917">
        <v>0.15</v>
      </c>
      <c r="J917" t="s">
        <v>66</v>
      </c>
      <c r="K917">
        <v>546.55999999999995</v>
      </c>
      <c r="L917">
        <v>464.57599999999996</v>
      </c>
      <c r="M917">
        <v>355.26399999999995</v>
      </c>
      <c r="N917">
        <v>109.31200000000001</v>
      </c>
      <c r="O917">
        <v>81.98399999999998</v>
      </c>
      <c r="P917" t="s">
        <v>63</v>
      </c>
      <c r="Q917" t="s">
        <v>34</v>
      </c>
      <c r="R917">
        <v>0</v>
      </c>
      <c r="S917" t="s">
        <v>1035</v>
      </c>
      <c r="T917" t="s">
        <v>1036</v>
      </c>
      <c r="U917">
        <v>36.33</v>
      </c>
      <c r="V917" s="18">
        <v>45488</v>
      </c>
      <c r="W917" s="18">
        <v>45494</v>
      </c>
      <c r="X917">
        <v>6</v>
      </c>
      <c r="Y917" t="s">
        <v>49</v>
      </c>
    </row>
    <row r="918" spans="1:25" x14ac:dyDescent="0.3">
      <c r="A918" s="18">
        <v>45584</v>
      </c>
      <c r="B918" t="s">
        <v>18</v>
      </c>
      <c r="C918" t="s">
        <v>29</v>
      </c>
      <c r="D918">
        <v>6</v>
      </c>
      <c r="E918">
        <v>549.21</v>
      </c>
      <c r="F918">
        <v>356.98650000000004</v>
      </c>
      <c r="G918" t="s">
        <v>20</v>
      </c>
      <c r="H918" t="s">
        <v>31</v>
      </c>
      <c r="I918">
        <v>0.1</v>
      </c>
      <c r="J918" t="s">
        <v>22</v>
      </c>
      <c r="K918">
        <v>3295.26</v>
      </c>
      <c r="L918">
        <v>2965.7340000000004</v>
      </c>
      <c r="M918">
        <v>2141.9190000000003</v>
      </c>
      <c r="N918">
        <v>823.81500000000005</v>
      </c>
      <c r="O918">
        <v>329.52599999999984</v>
      </c>
      <c r="P918" t="s">
        <v>57</v>
      </c>
      <c r="Q918" t="s">
        <v>40</v>
      </c>
      <c r="R918">
        <v>1</v>
      </c>
      <c r="S918" t="s">
        <v>1048</v>
      </c>
      <c r="T918" t="s">
        <v>1049</v>
      </c>
      <c r="U918">
        <v>12.29</v>
      </c>
      <c r="V918" s="18">
        <v>45584</v>
      </c>
      <c r="W918" s="18">
        <v>45592</v>
      </c>
      <c r="X918">
        <v>8</v>
      </c>
      <c r="Y918" t="s">
        <v>27</v>
      </c>
    </row>
    <row r="919" spans="1:25" x14ac:dyDescent="0.3">
      <c r="A919" s="18">
        <v>45838</v>
      </c>
      <c r="B919" t="s">
        <v>18</v>
      </c>
      <c r="C919" t="s">
        <v>29</v>
      </c>
      <c r="D919">
        <v>12</v>
      </c>
      <c r="E919">
        <v>487.57</v>
      </c>
      <c r="F919">
        <v>316.9205</v>
      </c>
      <c r="G919" t="s">
        <v>30</v>
      </c>
      <c r="H919" t="s">
        <v>21</v>
      </c>
      <c r="I919">
        <v>0.05</v>
      </c>
      <c r="J919" t="s">
        <v>22</v>
      </c>
      <c r="K919">
        <v>5850.84</v>
      </c>
      <c r="L919">
        <v>5558.2979999999998</v>
      </c>
      <c r="M919">
        <v>3803.0460000000003</v>
      </c>
      <c r="N919">
        <v>1755.2519999999995</v>
      </c>
      <c r="O919">
        <v>292.54200000000037</v>
      </c>
      <c r="P919" t="s">
        <v>63</v>
      </c>
      <c r="Q919" t="s">
        <v>2930</v>
      </c>
      <c r="R919">
        <v>0</v>
      </c>
      <c r="S919" t="s">
        <v>1078</v>
      </c>
      <c r="T919" t="s">
        <v>1079</v>
      </c>
      <c r="U919">
        <v>37.33</v>
      </c>
      <c r="V919" s="18">
        <v>45838</v>
      </c>
      <c r="W919" s="18">
        <v>45848</v>
      </c>
      <c r="X919">
        <v>10</v>
      </c>
      <c r="Y919" t="s">
        <v>27</v>
      </c>
    </row>
    <row r="920" spans="1:25" x14ac:dyDescent="0.3">
      <c r="A920" s="18">
        <v>45747</v>
      </c>
      <c r="B920" t="s">
        <v>28</v>
      </c>
      <c r="C920" t="s">
        <v>29</v>
      </c>
      <c r="D920">
        <v>1</v>
      </c>
      <c r="E920">
        <v>476</v>
      </c>
      <c r="F920">
        <v>309.40000000000003</v>
      </c>
      <c r="G920" t="s">
        <v>30</v>
      </c>
      <c r="H920" t="s">
        <v>21</v>
      </c>
      <c r="I920">
        <v>0.15</v>
      </c>
      <c r="J920" t="s">
        <v>51</v>
      </c>
      <c r="K920">
        <v>476</v>
      </c>
      <c r="L920">
        <v>404.59999999999997</v>
      </c>
      <c r="M920">
        <v>309.40000000000003</v>
      </c>
      <c r="N920">
        <v>95.199999999999932</v>
      </c>
      <c r="O920">
        <v>71.400000000000034</v>
      </c>
      <c r="P920" t="s">
        <v>63</v>
      </c>
      <c r="Q920" t="s">
        <v>24</v>
      </c>
      <c r="R920">
        <v>0</v>
      </c>
      <c r="S920" t="s">
        <v>1086</v>
      </c>
      <c r="T920" t="s">
        <v>1087</v>
      </c>
      <c r="U920">
        <v>18.95</v>
      </c>
      <c r="V920" s="18">
        <v>45747</v>
      </c>
      <c r="W920" s="18">
        <v>45750</v>
      </c>
      <c r="X920">
        <v>3</v>
      </c>
      <c r="Y920" t="s">
        <v>37</v>
      </c>
    </row>
    <row r="921" spans="1:25" x14ac:dyDescent="0.3">
      <c r="A921" s="18">
        <v>45624</v>
      </c>
      <c r="B921" t="s">
        <v>28</v>
      </c>
      <c r="C921" t="s">
        <v>29</v>
      </c>
      <c r="D921">
        <v>13</v>
      </c>
      <c r="E921">
        <v>141.26</v>
      </c>
      <c r="F921">
        <v>91.819000000000003</v>
      </c>
      <c r="G921" t="s">
        <v>20</v>
      </c>
      <c r="H921" t="s">
        <v>31</v>
      </c>
      <c r="I921">
        <v>0</v>
      </c>
      <c r="J921" t="s">
        <v>46</v>
      </c>
      <c r="K921">
        <v>1836.3799999999999</v>
      </c>
      <c r="L921">
        <v>1836.3799999999999</v>
      </c>
      <c r="M921">
        <v>1193.6469999999999</v>
      </c>
      <c r="N921">
        <v>642.73299999999995</v>
      </c>
      <c r="O921">
        <v>0</v>
      </c>
      <c r="P921" t="s">
        <v>23</v>
      </c>
      <c r="Q921" t="s">
        <v>2930</v>
      </c>
      <c r="R921">
        <v>0</v>
      </c>
      <c r="S921" t="s">
        <v>1088</v>
      </c>
      <c r="T921" t="s">
        <v>702</v>
      </c>
      <c r="U921">
        <v>23.68</v>
      </c>
      <c r="V921" s="18">
        <v>45624</v>
      </c>
      <c r="W921" s="18">
        <v>45631</v>
      </c>
      <c r="X921">
        <v>7</v>
      </c>
      <c r="Y921" t="s">
        <v>37</v>
      </c>
    </row>
    <row r="922" spans="1:25" x14ac:dyDescent="0.3">
      <c r="A922" s="18">
        <v>45680</v>
      </c>
      <c r="B922" t="s">
        <v>69</v>
      </c>
      <c r="C922" t="s">
        <v>29</v>
      </c>
      <c r="D922">
        <v>16</v>
      </c>
      <c r="E922">
        <v>193.7</v>
      </c>
      <c r="F922">
        <v>125.905</v>
      </c>
      <c r="G922" t="s">
        <v>30</v>
      </c>
      <c r="H922" t="s">
        <v>31</v>
      </c>
      <c r="I922">
        <v>0.15</v>
      </c>
      <c r="J922" t="s">
        <v>66</v>
      </c>
      <c r="K922">
        <v>3099.2</v>
      </c>
      <c r="L922">
        <v>2634.3199999999997</v>
      </c>
      <c r="M922">
        <v>2014.48</v>
      </c>
      <c r="N922">
        <v>619.83999999999969</v>
      </c>
      <c r="O922">
        <v>464.88000000000011</v>
      </c>
      <c r="P922" t="s">
        <v>57</v>
      </c>
      <c r="Q922" t="s">
        <v>34</v>
      </c>
      <c r="R922">
        <v>0</v>
      </c>
      <c r="S922" t="s">
        <v>1096</v>
      </c>
      <c r="T922" t="s">
        <v>1097</v>
      </c>
      <c r="U922">
        <v>6.83</v>
      </c>
      <c r="V922" s="18">
        <v>45680</v>
      </c>
      <c r="W922" s="18">
        <v>45686</v>
      </c>
      <c r="X922">
        <v>6</v>
      </c>
      <c r="Y922" t="s">
        <v>72</v>
      </c>
    </row>
    <row r="923" spans="1:25" x14ac:dyDescent="0.3">
      <c r="A923" s="18">
        <v>45490</v>
      </c>
      <c r="B923" t="s">
        <v>38</v>
      </c>
      <c r="C923" t="s">
        <v>29</v>
      </c>
      <c r="D923">
        <v>4</v>
      </c>
      <c r="E923">
        <v>375.96</v>
      </c>
      <c r="F923">
        <v>244.374</v>
      </c>
      <c r="G923" t="s">
        <v>50</v>
      </c>
      <c r="H923" t="s">
        <v>31</v>
      </c>
      <c r="I923">
        <v>0.15</v>
      </c>
      <c r="J923" t="s">
        <v>51</v>
      </c>
      <c r="K923">
        <v>1503.84</v>
      </c>
      <c r="L923">
        <v>1278.2639999999999</v>
      </c>
      <c r="M923">
        <v>977.49599999999998</v>
      </c>
      <c r="N923">
        <v>300.76799999999992</v>
      </c>
      <c r="O923">
        <v>225.57600000000002</v>
      </c>
      <c r="P923" t="s">
        <v>60</v>
      </c>
      <c r="Q923" t="s">
        <v>2930</v>
      </c>
      <c r="R923">
        <v>0</v>
      </c>
      <c r="S923" t="s">
        <v>1116</v>
      </c>
      <c r="T923" t="s">
        <v>1117</v>
      </c>
      <c r="U923">
        <v>44.99</v>
      </c>
      <c r="V923" s="18">
        <v>45490</v>
      </c>
      <c r="W923" s="18">
        <v>45498</v>
      </c>
      <c r="X923">
        <v>8</v>
      </c>
      <c r="Y923" t="s">
        <v>43</v>
      </c>
    </row>
    <row r="924" spans="1:25" x14ac:dyDescent="0.3">
      <c r="A924" s="18">
        <v>45281</v>
      </c>
      <c r="B924" t="s">
        <v>28</v>
      </c>
      <c r="C924" t="s">
        <v>29</v>
      </c>
      <c r="D924">
        <v>19</v>
      </c>
      <c r="E924">
        <v>30.41</v>
      </c>
      <c r="F924">
        <v>19.766500000000001</v>
      </c>
      <c r="G924" t="s">
        <v>55</v>
      </c>
      <c r="H924" t="s">
        <v>31</v>
      </c>
      <c r="I924">
        <v>0.05</v>
      </c>
      <c r="J924" t="s">
        <v>46</v>
      </c>
      <c r="K924">
        <v>577.79</v>
      </c>
      <c r="L924">
        <v>548.90049999999997</v>
      </c>
      <c r="M924">
        <v>375.56350000000003</v>
      </c>
      <c r="N924">
        <v>173.33699999999993</v>
      </c>
      <c r="O924">
        <v>28.889499999999998</v>
      </c>
      <c r="P924" t="s">
        <v>60</v>
      </c>
      <c r="Q924" t="s">
        <v>24</v>
      </c>
      <c r="R924">
        <v>0</v>
      </c>
      <c r="S924" t="s">
        <v>1136</v>
      </c>
      <c r="T924" t="s">
        <v>1137</v>
      </c>
      <c r="U924">
        <v>48.33</v>
      </c>
      <c r="V924" s="18">
        <v>45281</v>
      </c>
      <c r="W924" s="18">
        <v>45291</v>
      </c>
      <c r="X924">
        <v>10</v>
      </c>
      <c r="Y924" t="s">
        <v>37</v>
      </c>
    </row>
    <row r="925" spans="1:25" x14ac:dyDescent="0.3">
      <c r="A925" s="18">
        <v>45670</v>
      </c>
      <c r="B925" t="s">
        <v>18</v>
      </c>
      <c r="C925" t="s">
        <v>29</v>
      </c>
      <c r="D925">
        <v>17</v>
      </c>
      <c r="E925">
        <v>263.75</v>
      </c>
      <c r="F925">
        <v>171.4375</v>
      </c>
      <c r="G925" t="s">
        <v>20</v>
      </c>
      <c r="H925" t="s">
        <v>31</v>
      </c>
      <c r="I925">
        <v>0</v>
      </c>
      <c r="J925" t="s">
        <v>32</v>
      </c>
      <c r="K925">
        <v>4483.75</v>
      </c>
      <c r="L925">
        <v>4483.75</v>
      </c>
      <c r="M925">
        <v>2914.4375</v>
      </c>
      <c r="N925">
        <v>1569.3125</v>
      </c>
      <c r="O925">
        <v>0</v>
      </c>
      <c r="P925" t="s">
        <v>23</v>
      </c>
      <c r="Q925" t="s">
        <v>2930</v>
      </c>
      <c r="R925">
        <v>1</v>
      </c>
      <c r="S925" t="s">
        <v>1159</v>
      </c>
      <c r="T925" t="s">
        <v>1160</v>
      </c>
      <c r="U925">
        <v>12.97</v>
      </c>
      <c r="V925" s="18">
        <v>45670</v>
      </c>
      <c r="W925" s="18">
        <v>45675</v>
      </c>
      <c r="X925">
        <v>5</v>
      </c>
      <c r="Y925" t="s">
        <v>27</v>
      </c>
    </row>
    <row r="926" spans="1:25" x14ac:dyDescent="0.3">
      <c r="A926" s="18">
        <v>45315</v>
      </c>
      <c r="B926" t="s">
        <v>18</v>
      </c>
      <c r="C926" t="s">
        <v>29</v>
      </c>
      <c r="D926">
        <v>4</v>
      </c>
      <c r="E926">
        <v>179.92</v>
      </c>
      <c r="F926">
        <v>116.94799999999999</v>
      </c>
      <c r="G926" t="s">
        <v>55</v>
      </c>
      <c r="H926" t="s">
        <v>31</v>
      </c>
      <c r="I926">
        <v>0.1</v>
      </c>
      <c r="J926" t="s">
        <v>56</v>
      </c>
      <c r="K926">
        <v>719.68</v>
      </c>
      <c r="L926">
        <v>647.71199999999999</v>
      </c>
      <c r="M926">
        <v>467.79199999999997</v>
      </c>
      <c r="N926">
        <v>179.92000000000002</v>
      </c>
      <c r="O926">
        <v>71.967999999999961</v>
      </c>
      <c r="P926" t="s">
        <v>23</v>
      </c>
      <c r="Q926" t="s">
        <v>40</v>
      </c>
      <c r="R926">
        <v>0</v>
      </c>
      <c r="S926" t="s">
        <v>1161</v>
      </c>
      <c r="T926" t="s">
        <v>1162</v>
      </c>
      <c r="U926">
        <v>35.26</v>
      </c>
      <c r="V926" s="18">
        <v>45315</v>
      </c>
      <c r="W926" s="18">
        <v>45323</v>
      </c>
      <c r="X926">
        <v>8</v>
      </c>
      <c r="Y926" t="s">
        <v>27</v>
      </c>
    </row>
    <row r="927" spans="1:25" x14ac:dyDescent="0.3">
      <c r="A927" s="18">
        <v>45365</v>
      </c>
      <c r="B927" t="s">
        <v>69</v>
      </c>
      <c r="C927" t="s">
        <v>29</v>
      </c>
      <c r="D927">
        <v>8</v>
      </c>
      <c r="E927">
        <v>142.09</v>
      </c>
      <c r="F927">
        <v>92.358500000000006</v>
      </c>
      <c r="G927" t="s">
        <v>30</v>
      </c>
      <c r="H927" t="s">
        <v>21</v>
      </c>
      <c r="I927">
        <v>0</v>
      </c>
      <c r="J927" t="s">
        <v>22</v>
      </c>
      <c r="K927">
        <v>1136.72</v>
      </c>
      <c r="L927">
        <v>1136.72</v>
      </c>
      <c r="M927">
        <v>738.86800000000005</v>
      </c>
      <c r="N927">
        <v>397.85199999999998</v>
      </c>
      <c r="O927">
        <v>0</v>
      </c>
      <c r="P927" t="s">
        <v>57</v>
      </c>
      <c r="Q927" t="s">
        <v>40</v>
      </c>
      <c r="R927">
        <v>0</v>
      </c>
      <c r="S927" t="s">
        <v>1180</v>
      </c>
      <c r="T927" t="s">
        <v>1181</v>
      </c>
      <c r="U927">
        <v>38.97</v>
      </c>
      <c r="V927" s="18">
        <v>45365</v>
      </c>
      <c r="W927" s="18">
        <v>45371</v>
      </c>
      <c r="X927">
        <v>6</v>
      </c>
      <c r="Y927" t="s">
        <v>72</v>
      </c>
    </row>
    <row r="928" spans="1:25" x14ac:dyDescent="0.3">
      <c r="A928" s="18">
        <v>44983</v>
      </c>
      <c r="B928" t="s">
        <v>18</v>
      </c>
      <c r="C928" t="s">
        <v>29</v>
      </c>
      <c r="D928">
        <v>13</v>
      </c>
      <c r="E928">
        <v>6.5</v>
      </c>
      <c r="F928">
        <v>4.2250000000000005</v>
      </c>
      <c r="G928" t="s">
        <v>30</v>
      </c>
      <c r="H928" t="s">
        <v>21</v>
      </c>
      <c r="I928">
        <v>0</v>
      </c>
      <c r="J928" t="s">
        <v>56</v>
      </c>
      <c r="K928">
        <v>84.5</v>
      </c>
      <c r="L928">
        <v>84.5</v>
      </c>
      <c r="M928">
        <v>54.925000000000004</v>
      </c>
      <c r="N928">
        <v>29.574999999999996</v>
      </c>
      <c r="O928">
        <v>0</v>
      </c>
      <c r="P928" t="s">
        <v>63</v>
      </c>
      <c r="Q928" t="s">
        <v>2930</v>
      </c>
      <c r="R928">
        <v>0</v>
      </c>
      <c r="S928" t="s">
        <v>1196</v>
      </c>
      <c r="T928" t="s">
        <v>1197</v>
      </c>
      <c r="U928">
        <v>20.02</v>
      </c>
      <c r="V928" s="18">
        <v>44983</v>
      </c>
      <c r="W928" s="18">
        <v>44988</v>
      </c>
      <c r="X928">
        <v>5</v>
      </c>
      <c r="Y928" t="s">
        <v>27</v>
      </c>
    </row>
    <row r="929" spans="1:25" x14ac:dyDescent="0.3">
      <c r="A929" s="18">
        <v>45730</v>
      </c>
      <c r="B929" t="s">
        <v>18</v>
      </c>
      <c r="C929" t="s">
        <v>29</v>
      </c>
      <c r="D929">
        <v>4</v>
      </c>
      <c r="E929">
        <v>23.27</v>
      </c>
      <c r="F929">
        <v>15.125500000000001</v>
      </c>
      <c r="G929" t="s">
        <v>50</v>
      </c>
      <c r="H929" t="s">
        <v>21</v>
      </c>
      <c r="I929">
        <v>0.15</v>
      </c>
      <c r="J929" t="s">
        <v>56</v>
      </c>
      <c r="K929">
        <v>93.08</v>
      </c>
      <c r="L929">
        <v>79.117999999999995</v>
      </c>
      <c r="M929">
        <v>60.502000000000002</v>
      </c>
      <c r="N929">
        <v>18.615999999999993</v>
      </c>
      <c r="O929">
        <v>13.962000000000003</v>
      </c>
      <c r="P929" t="s">
        <v>23</v>
      </c>
      <c r="Q929" t="s">
        <v>34</v>
      </c>
      <c r="R929">
        <v>0</v>
      </c>
      <c r="S929" t="s">
        <v>1202</v>
      </c>
      <c r="T929" t="s">
        <v>1203</v>
      </c>
      <c r="U929">
        <v>32.86</v>
      </c>
      <c r="V929" s="18">
        <v>45730</v>
      </c>
      <c r="W929" s="18">
        <v>45737</v>
      </c>
      <c r="X929">
        <v>7</v>
      </c>
      <c r="Y929" t="s">
        <v>27</v>
      </c>
    </row>
    <row r="930" spans="1:25" x14ac:dyDescent="0.3">
      <c r="A930" s="18">
        <v>45094</v>
      </c>
      <c r="B930" t="s">
        <v>28</v>
      </c>
      <c r="C930" t="s">
        <v>29</v>
      </c>
      <c r="D930">
        <v>1</v>
      </c>
      <c r="E930">
        <v>418.45</v>
      </c>
      <c r="F930">
        <v>271.99250000000001</v>
      </c>
      <c r="G930" t="s">
        <v>50</v>
      </c>
      <c r="H930" t="s">
        <v>31</v>
      </c>
      <c r="I930">
        <v>0.15</v>
      </c>
      <c r="J930" t="s">
        <v>56</v>
      </c>
      <c r="K930">
        <v>418.45</v>
      </c>
      <c r="L930">
        <v>355.6825</v>
      </c>
      <c r="M930">
        <v>271.99250000000001</v>
      </c>
      <c r="N930">
        <v>83.69</v>
      </c>
      <c r="O930">
        <v>62.767499999999984</v>
      </c>
      <c r="P930" t="s">
        <v>63</v>
      </c>
      <c r="Q930" t="s">
        <v>40</v>
      </c>
      <c r="R930">
        <v>0</v>
      </c>
      <c r="S930" t="s">
        <v>1245</v>
      </c>
      <c r="T930" t="s">
        <v>1246</v>
      </c>
      <c r="U930">
        <v>35.58</v>
      </c>
      <c r="V930" s="18">
        <v>45094</v>
      </c>
      <c r="W930" s="18">
        <v>45096</v>
      </c>
      <c r="X930">
        <v>2</v>
      </c>
      <c r="Y930" t="s">
        <v>37</v>
      </c>
    </row>
    <row r="931" spans="1:25" x14ac:dyDescent="0.3">
      <c r="A931" s="18">
        <v>45309</v>
      </c>
      <c r="B931" t="s">
        <v>18</v>
      </c>
      <c r="C931" t="s">
        <v>29</v>
      </c>
      <c r="D931">
        <v>2</v>
      </c>
      <c r="E931">
        <v>297.2</v>
      </c>
      <c r="F931">
        <v>193.18</v>
      </c>
      <c r="G931" t="s">
        <v>20</v>
      </c>
      <c r="H931" t="s">
        <v>31</v>
      </c>
      <c r="I931">
        <v>0.1</v>
      </c>
      <c r="J931" t="s">
        <v>46</v>
      </c>
      <c r="K931">
        <v>594.4</v>
      </c>
      <c r="L931">
        <v>534.96</v>
      </c>
      <c r="M931">
        <v>386.36</v>
      </c>
      <c r="N931">
        <v>148.60000000000002</v>
      </c>
      <c r="O931">
        <v>59.439999999999941</v>
      </c>
      <c r="P931" t="s">
        <v>33</v>
      </c>
      <c r="Q931" t="s">
        <v>24</v>
      </c>
      <c r="R931">
        <v>0</v>
      </c>
      <c r="S931" t="s">
        <v>1251</v>
      </c>
      <c r="T931" t="s">
        <v>1252</v>
      </c>
      <c r="U931">
        <v>8.7100000000000009</v>
      </c>
      <c r="V931" s="18">
        <v>45309</v>
      </c>
      <c r="W931" s="18">
        <v>45314</v>
      </c>
      <c r="X931">
        <v>5</v>
      </c>
      <c r="Y931" t="s">
        <v>27</v>
      </c>
    </row>
    <row r="932" spans="1:25" x14ac:dyDescent="0.3">
      <c r="A932" s="18">
        <v>45426</v>
      </c>
      <c r="B932" t="s">
        <v>69</v>
      </c>
      <c r="C932" t="s">
        <v>29</v>
      </c>
      <c r="D932">
        <v>6</v>
      </c>
      <c r="E932">
        <v>370.08</v>
      </c>
      <c r="F932">
        <v>240.55199999999999</v>
      </c>
      <c r="G932" t="s">
        <v>55</v>
      </c>
      <c r="H932" t="s">
        <v>31</v>
      </c>
      <c r="I932">
        <v>0.15</v>
      </c>
      <c r="J932" t="s">
        <v>32</v>
      </c>
      <c r="K932">
        <v>2220.48</v>
      </c>
      <c r="L932">
        <v>1887.4079999999999</v>
      </c>
      <c r="M932">
        <v>1443.3119999999999</v>
      </c>
      <c r="N932">
        <v>444.096</v>
      </c>
      <c r="O932">
        <v>333.07200000000012</v>
      </c>
      <c r="P932" t="s">
        <v>23</v>
      </c>
      <c r="Q932" t="s">
        <v>34</v>
      </c>
      <c r="R932">
        <v>0</v>
      </c>
      <c r="S932" t="s">
        <v>1271</v>
      </c>
      <c r="T932" t="s">
        <v>1272</v>
      </c>
      <c r="U932">
        <v>7.39</v>
      </c>
      <c r="V932" s="18">
        <v>45426</v>
      </c>
      <c r="W932" s="18">
        <v>45434</v>
      </c>
      <c r="X932">
        <v>8</v>
      </c>
      <c r="Y932" t="s">
        <v>72</v>
      </c>
    </row>
    <row r="933" spans="1:25" x14ac:dyDescent="0.3">
      <c r="A933" s="18">
        <v>45796</v>
      </c>
      <c r="B933" t="s">
        <v>18</v>
      </c>
      <c r="C933" t="s">
        <v>29</v>
      </c>
      <c r="D933">
        <v>5</v>
      </c>
      <c r="E933">
        <v>271.44</v>
      </c>
      <c r="F933">
        <v>176.43600000000001</v>
      </c>
      <c r="G933" t="s">
        <v>30</v>
      </c>
      <c r="H933" t="s">
        <v>21</v>
      </c>
      <c r="I933">
        <v>0.15</v>
      </c>
      <c r="J933" t="s">
        <v>56</v>
      </c>
      <c r="K933">
        <v>1357.2</v>
      </c>
      <c r="L933">
        <v>1153.6200000000001</v>
      </c>
      <c r="M933">
        <v>882.18000000000006</v>
      </c>
      <c r="N933">
        <v>271.44000000000005</v>
      </c>
      <c r="O933">
        <v>203.57999999999993</v>
      </c>
      <c r="P933" t="s">
        <v>60</v>
      </c>
      <c r="Q933" t="s">
        <v>24</v>
      </c>
      <c r="R933">
        <v>0</v>
      </c>
      <c r="S933" t="s">
        <v>1275</v>
      </c>
      <c r="T933" t="s">
        <v>1276</v>
      </c>
      <c r="U933">
        <v>5.98</v>
      </c>
      <c r="V933" s="18">
        <v>45796</v>
      </c>
      <c r="W933" s="18">
        <v>45804</v>
      </c>
      <c r="X933">
        <v>8</v>
      </c>
      <c r="Y933" t="s">
        <v>27</v>
      </c>
    </row>
    <row r="934" spans="1:25" x14ac:dyDescent="0.3">
      <c r="A934" s="18">
        <v>45191</v>
      </c>
      <c r="B934" t="s">
        <v>28</v>
      </c>
      <c r="C934" t="s">
        <v>29</v>
      </c>
      <c r="D934">
        <v>7</v>
      </c>
      <c r="E934">
        <v>480.08</v>
      </c>
      <c r="F934">
        <v>312.05200000000002</v>
      </c>
      <c r="G934" t="s">
        <v>20</v>
      </c>
      <c r="H934" t="s">
        <v>21</v>
      </c>
      <c r="I934">
        <v>0.1</v>
      </c>
      <c r="J934" t="s">
        <v>56</v>
      </c>
      <c r="K934">
        <v>3360.56</v>
      </c>
      <c r="L934">
        <v>3024.5039999999999</v>
      </c>
      <c r="M934">
        <v>2184.364</v>
      </c>
      <c r="N934">
        <v>840.13999999999987</v>
      </c>
      <c r="O934">
        <v>336.05600000000004</v>
      </c>
      <c r="P934" t="s">
        <v>23</v>
      </c>
      <c r="Q934" t="s">
        <v>2930</v>
      </c>
      <c r="R934">
        <v>1</v>
      </c>
      <c r="S934" t="s">
        <v>1294</v>
      </c>
      <c r="T934" t="s">
        <v>1295</v>
      </c>
      <c r="U934">
        <v>44.37</v>
      </c>
      <c r="V934" s="18">
        <v>45191</v>
      </c>
      <c r="W934" s="18">
        <v>45196</v>
      </c>
      <c r="X934">
        <v>5</v>
      </c>
      <c r="Y934" t="s">
        <v>37</v>
      </c>
    </row>
    <row r="935" spans="1:25" x14ac:dyDescent="0.3">
      <c r="A935" s="18">
        <v>45668</v>
      </c>
      <c r="B935" t="s">
        <v>18</v>
      </c>
      <c r="C935" t="s">
        <v>29</v>
      </c>
      <c r="D935">
        <v>20</v>
      </c>
      <c r="E935">
        <v>400.05</v>
      </c>
      <c r="F935">
        <v>260.03250000000003</v>
      </c>
      <c r="G935" t="s">
        <v>55</v>
      </c>
      <c r="H935" t="s">
        <v>21</v>
      </c>
      <c r="I935">
        <v>0.1</v>
      </c>
      <c r="J935" t="s">
        <v>56</v>
      </c>
      <c r="K935">
        <v>8001</v>
      </c>
      <c r="L935">
        <v>7200.9000000000005</v>
      </c>
      <c r="M935">
        <v>5200.6500000000005</v>
      </c>
      <c r="N935">
        <v>2000.25</v>
      </c>
      <c r="O935">
        <v>800.09999999999945</v>
      </c>
      <c r="P935" t="s">
        <v>60</v>
      </c>
      <c r="Q935" t="s">
        <v>40</v>
      </c>
      <c r="R935">
        <v>0</v>
      </c>
      <c r="S935" t="s">
        <v>1300</v>
      </c>
      <c r="T935" t="s">
        <v>1301</v>
      </c>
      <c r="U935">
        <v>24.41</v>
      </c>
      <c r="V935" s="18">
        <v>45668</v>
      </c>
      <c r="W935" s="18">
        <v>45670</v>
      </c>
      <c r="X935">
        <v>2</v>
      </c>
      <c r="Y935" t="s">
        <v>27</v>
      </c>
    </row>
    <row r="936" spans="1:25" x14ac:dyDescent="0.3">
      <c r="A936" s="18">
        <v>45175</v>
      </c>
      <c r="B936" t="s">
        <v>28</v>
      </c>
      <c r="C936" t="s">
        <v>29</v>
      </c>
      <c r="D936">
        <v>7</v>
      </c>
      <c r="E936">
        <v>18.36</v>
      </c>
      <c r="F936">
        <v>11.933999999999999</v>
      </c>
      <c r="G936" t="s">
        <v>55</v>
      </c>
      <c r="H936" t="s">
        <v>31</v>
      </c>
      <c r="I936">
        <v>0.1</v>
      </c>
      <c r="J936" t="s">
        <v>32</v>
      </c>
      <c r="K936">
        <v>128.51999999999998</v>
      </c>
      <c r="L936">
        <v>115.66799999999999</v>
      </c>
      <c r="M936">
        <v>83.537999999999997</v>
      </c>
      <c r="N936">
        <v>32.129999999999995</v>
      </c>
      <c r="O936">
        <v>12.85199999999999</v>
      </c>
      <c r="P936" t="s">
        <v>23</v>
      </c>
      <c r="Q936" t="s">
        <v>2930</v>
      </c>
      <c r="R936">
        <v>0</v>
      </c>
      <c r="S936" t="s">
        <v>1323</v>
      </c>
      <c r="T936" t="s">
        <v>1324</v>
      </c>
      <c r="U936">
        <v>48.92</v>
      </c>
      <c r="V936" s="18">
        <v>45175</v>
      </c>
      <c r="W936" s="18">
        <v>45180</v>
      </c>
      <c r="X936">
        <v>5</v>
      </c>
      <c r="Y936" t="s">
        <v>37</v>
      </c>
    </row>
    <row r="937" spans="1:25" x14ac:dyDescent="0.3">
      <c r="A937" s="18">
        <v>45104</v>
      </c>
      <c r="B937" t="s">
        <v>38</v>
      </c>
      <c r="C937" t="s">
        <v>29</v>
      </c>
      <c r="D937">
        <v>7</v>
      </c>
      <c r="E937">
        <v>93.23</v>
      </c>
      <c r="F937">
        <v>60.599500000000006</v>
      </c>
      <c r="G937" t="s">
        <v>20</v>
      </c>
      <c r="H937" t="s">
        <v>31</v>
      </c>
      <c r="I937">
        <v>0.05</v>
      </c>
      <c r="J937" t="s">
        <v>32</v>
      </c>
      <c r="K937">
        <v>652.61</v>
      </c>
      <c r="L937">
        <v>619.97950000000003</v>
      </c>
      <c r="M937">
        <v>424.19650000000001</v>
      </c>
      <c r="N937">
        <v>195.78300000000002</v>
      </c>
      <c r="O937">
        <v>32.630499999999984</v>
      </c>
      <c r="P937" t="s">
        <v>57</v>
      </c>
      <c r="Q937" t="s">
        <v>24</v>
      </c>
      <c r="R937">
        <v>1</v>
      </c>
      <c r="S937" t="s">
        <v>1329</v>
      </c>
      <c r="T937" t="s">
        <v>1330</v>
      </c>
      <c r="U937">
        <v>6.47</v>
      </c>
      <c r="V937" s="18">
        <v>45104</v>
      </c>
      <c r="W937" s="18">
        <v>45107</v>
      </c>
      <c r="X937">
        <v>3</v>
      </c>
      <c r="Y937" t="s">
        <v>43</v>
      </c>
    </row>
    <row r="938" spans="1:25" x14ac:dyDescent="0.3">
      <c r="A938" s="18">
        <v>44948</v>
      </c>
      <c r="B938" t="s">
        <v>44</v>
      </c>
      <c r="C938" t="s">
        <v>29</v>
      </c>
      <c r="D938">
        <v>6</v>
      </c>
      <c r="E938">
        <v>104.19</v>
      </c>
      <c r="F938">
        <v>67.723500000000001</v>
      </c>
      <c r="G938" t="s">
        <v>50</v>
      </c>
      <c r="H938" t="s">
        <v>31</v>
      </c>
      <c r="I938">
        <v>0.1</v>
      </c>
      <c r="J938" t="s">
        <v>56</v>
      </c>
      <c r="K938">
        <v>625.14</v>
      </c>
      <c r="L938">
        <v>562.62599999999998</v>
      </c>
      <c r="M938">
        <v>406.34100000000001</v>
      </c>
      <c r="N938">
        <v>156.28499999999997</v>
      </c>
      <c r="O938">
        <v>62.51400000000001</v>
      </c>
      <c r="P938" t="s">
        <v>23</v>
      </c>
      <c r="Q938" t="s">
        <v>2930</v>
      </c>
      <c r="R938">
        <v>0</v>
      </c>
      <c r="S938" t="s">
        <v>1335</v>
      </c>
      <c r="T938" t="s">
        <v>1336</v>
      </c>
      <c r="U938">
        <v>8.6199999999999992</v>
      </c>
      <c r="V938" s="18">
        <v>44948</v>
      </c>
      <c r="W938" s="18">
        <v>44950</v>
      </c>
      <c r="X938">
        <v>2</v>
      </c>
      <c r="Y938" t="s">
        <v>49</v>
      </c>
    </row>
    <row r="939" spans="1:25" x14ac:dyDescent="0.3">
      <c r="A939" s="18">
        <v>45463</v>
      </c>
      <c r="B939" t="s">
        <v>38</v>
      </c>
      <c r="C939" t="s">
        <v>29</v>
      </c>
      <c r="D939">
        <v>11</v>
      </c>
      <c r="E939">
        <v>303.08999999999997</v>
      </c>
      <c r="F939">
        <v>197.0085</v>
      </c>
      <c r="G939" t="s">
        <v>55</v>
      </c>
      <c r="H939" t="s">
        <v>21</v>
      </c>
      <c r="I939">
        <v>0.1</v>
      </c>
      <c r="J939" t="s">
        <v>56</v>
      </c>
      <c r="K939">
        <v>3333.99</v>
      </c>
      <c r="L939">
        <v>3000.5909999999999</v>
      </c>
      <c r="M939">
        <v>2167.0934999999999</v>
      </c>
      <c r="N939">
        <v>833.49749999999995</v>
      </c>
      <c r="O939">
        <v>333.39899999999989</v>
      </c>
      <c r="P939" t="s">
        <v>23</v>
      </c>
      <c r="Q939" t="s">
        <v>34</v>
      </c>
      <c r="R939">
        <v>0</v>
      </c>
      <c r="S939" t="s">
        <v>1344</v>
      </c>
      <c r="T939" t="s">
        <v>1345</v>
      </c>
      <c r="U939">
        <v>21.88</v>
      </c>
      <c r="V939" s="18">
        <v>45463</v>
      </c>
      <c r="W939" s="18">
        <v>45467</v>
      </c>
      <c r="X939">
        <v>4</v>
      </c>
      <c r="Y939" t="s">
        <v>43</v>
      </c>
    </row>
    <row r="940" spans="1:25" x14ac:dyDescent="0.3">
      <c r="A940" s="18">
        <v>45357</v>
      </c>
      <c r="B940" t="s">
        <v>69</v>
      </c>
      <c r="C940" t="s">
        <v>29</v>
      </c>
      <c r="D940">
        <v>1</v>
      </c>
      <c r="E940">
        <v>381.21</v>
      </c>
      <c r="F940">
        <v>247.78649999999999</v>
      </c>
      <c r="G940" t="s">
        <v>55</v>
      </c>
      <c r="H940" t="s">
        <v>21</v>
      </c>
      <c r="I940">
        <v>0.15</v>
      </c>
      <c r="J940" t="s">
        <v>66</v>
      </c>
      <c r="K940">
        <v>381.21</v>
      </c>
      <c r="L940">
        <v>324.02849999999995</v>
      </c>
      <c r="M940">
        <v>247.78649999999999</v>
      </c>
      <c r="N940">
        <v>76.241999999999962</v>
      </c>
      <c r="O940">
        <v>57.181500000000028</v>
      </c>
      <c r="P940" t="s">
        <v>23</v>
      </c>
      <c r="Q940" t="s">
        <v>2930</v>
      </c>
      <c r="R940">
        <v>0</v>
      </c>
      <c r="S940" t="s">
        <v>1370</v>
      </c>
      <c r="T940" t="s">
        <v>1371</v>
      </c>
      <c r="U940">
        <v>9.9499999999999993</v>
      </c>
      <c r="V940" s="18">
        <v>45357</v>
      </c>
      <c r="W940" s="18">
        <v>45362</v>
      </c>
      <c r="X940">
        <v>5</v>
      </c>
      <c r="Y940" t="s">
        <v>72</v>
      </c>
    </row>
    <row r="941" spans="1:25" x14ac:dyDescent="0.3">
      <c r="A941" s="18">
        <v>45687</v>
      </c>
      <c r="B941" t="s">
        <v>38</v>
      </c>
      <c r="C941" t="s">
        <v>29</v>
      </c>
      <c r="D941">
        <v>17</v>
      </c>
      <c r="E941">
        <v>179.32</v>
      </c>
      <c r="F941">
        <v>116.55799999999999</v>
      </c>
      <c r="G941" t="s">
        <v>30</v>
      </c>
      <c r="H941" t="s">
        <v>31</v>
      </c>
      <c r="I941">
        <v>0.1</v>
      </c>
      <c r="J941" t="s">
        <v>66</v>
      </c>
      <c r="K941">
        <v>3048.44</v>
      </c>
      <c r="L941">
        <v>2743.596</v>
      </c>
      <c r="M941">
        <v>1981.4859999999999</v>
      </c>
      <c r="N941">
        <v>762.11000000000013</v>
      </c>
      <c r="O941">
        <v>304.84400000000005</v>
      </c>
      <c r="P941" t="s">
        <v>60</v>
      </c>
      <c r="Q941" t="s">
        <v>34</v>
      </c>
      <c r="R941">
        <v>1</v>
      </c>
      <c r="S941" t="s">
        <v>1403</v>
      </c>
      <c r="T941" t="s">
        <v>1404</v>
      </c>
      <c r="U941">
        <v>26.74</v>
      </c>
      <c r="V941" s="18">
        <v>45687</v>
      </c>
      <c r="W941" s="18">
        <v>45694</v>
      </c>
      <c r="X941">
        <v>7</v>
      </c>
      <c r="Y941" t="s">
        <v>43</v>
      </c>
    </row>
    <row r="942" spans="1:25" x14ac:dyDescent="0.3">
      <c r="A942" s="18">
        <v>45725</v>
      </c>
      <c r="B942" t="s">
        <v>38</v>
      </c>
      <c r="C942" t="s">
        <v>29</v>
      </c>
      <c r="D942">
        <v>1</v>
      </c>
      <c r="E942">
        <v>506.41</v>
      </c>
      <c r="F942">
        <v>329.16650000000004</v>
      </c>
      <c r="G942" t="s">
        <v>55</v>
      </c>
      <c r="H942" t="s">
        <v>21</v>
      </c>
      <c r="I942">
        <v>0</v>
      </c>
      <c r="J942" t="s">
        <v>66</v>
      </c>
      <c r="K942">
        <v>506.41</v>
      </c>
      <c r="L942">
        <v>506.41</v>
      </c>
      <c r="M942">
        <v>329.16650000000004</v>
      </c>
      <c r="N942">
        <v>177.24349999999998</v>
      </c>
      <c r="O942">
        <v>0</v>
      </c>
      <c r="P942" t="s">
        <v>63</v>
      </c>
      <c r="Q942" t="s">
        <v>2930</v>
      </c>
      <c r="R942">
        <v>0</v>
      </c>
      <c r="S942" t="s">
        <v>1411</v>
      </c>
      <c r="T942" t="s">
        <v>1412</v>
      </c>
      <c r="U942">
        <v>17.899999999999999</v>
      </c>
      <c r="V942" s="18">
        <v>45725</v>
      </c>
      <c r="W942" s="18">
        <v>45733</v>
      </c>
      <c r="X942">
        <v>8</v>
      </c>
      <c r="Y942" t="s">
        <v>43</v>
      </c>
    </row>
    <row r="943" spans="1:25" x14ac:dyDescent="0.3">
      <c r="A943" s="18">
        <v>45597</v>
      </c>
      <c r="B943" t="s">
        <v>28</v>
      </c>
      <c r="C943" t="s">
        <v>29</v>
      </c>
      <c r="D943">
        <v>15</v>
      </c>
      <c r="E943">
        <v>486.03</v>
      </c>
      <c r="F943">
        <v>315.91949999999997</v>
      </c>
      <c r="G943" t="s">
        <v>50</v>
      </c>
      <c r="H943" t="s">
        <v>21</v>
      </c>
      <c r="I943">
        <v>0</v>
      </c>
      <c r="J943" t="s">
        <v>32</v>
      </c>
      <c r="K943">
        <v>7290.45</v>
      </c>
      <c r="L943">
        <v>7290.45</v>
      </c>
      <c r="M943">
        <v>4738.7924999999996</v>
      </c>
      <c r="N943">
        <v>2551.6575000000003</v>
      </c>
      <c r="O943">
        <v>0</v>
      </c>
      <c r="P943" t="s">
        <v>60</v>
      </c>
      <c r="Q943" t="s">
        <v>40</v>
      </c>
      <c r="R943">
        <v>0</v>
      </c>
      <c r="S943" t="s">
        <v>1425</v>
      </c>
      <c r="T943" t="s">
        <v>1426</v>
      </c>
      <c r="U943">
        <v>14.9</v>
      </c>
      <c r="V943" s="18">
        <v>45597</v>
      </c>
      <c r="W943" s="18">
        <v>45600</v>
      </c>
      <c r="X943">
        <v>3</v>
      </c>
      <c r="Y943" t="s">
        <v>37</v>
      </c>
    </row>
    <row r="944" spans="1:25" x14ac:dyDescent="0.3">
      <c r="A944" s="18">
        <v>45164</v>
      </c>
      <c r="B944" t="s">
        <v>44</v>
      </c>
      <c r="C944" t="s">
        <v>29</v>
      </c>
      <c r="D944">
        <v>14</v>
      </c>
      <c r="E944">
        <v>547.36</v>
      </c>
      <c r="F944">
        <v>355.78400000000005</v>
      </c>
      <c r="G944" t="s">
        <v>50</v>
      </c>
      <c r="H944" t="s">
        <v>31</v>
      </c>
      <c r="I944">
        <v>0.15</v>
      </c>
      <c r="J944" t="s">
        <v>56</v>
      </c>
      <c r="K944">
        <v>7663.04</v>
      </c>
      <c r="L944">
        <v>6513.5839999999998</v>
      </c>
      <c r="M944">
        <v>4980.9760000000006</v>
      </c>
      <c r="N944">
        <v>1532.6079999999993</v>
      </c>
      <c r="O944">
        <v>1149.4560000000001</v>
      </c>
      <c r="P944" t="s">
        <v>23</v>
      </c>
      <c r="Q944" t="s">
        <v>24</v>
      </c>
      <c r="R944">
        <v>0</v>
      </c>
      <c r="S944" t="s">
        <v>1446</v>
      </c>
      <c r="T944" t="s">
        <v>1447</v>
      </c>
      <c r="U944">
        <v>25.24</v>
      </c>
      <c r="V944" s="18">
        <v>45164</v>
      </c>
      <c r="W944" s="18">
        <v>45167</v>
      </c>
      <c r="X944">
        <v>3</v>
      </c>
      <c r="Y944" t="s">
        <v>49</v>
      </c>
    </row>
    <row r="945" spans="1:25" x14ac:dyDescent="0.3">
      <c r="A945" s="18">
        <v>45755</v>
      </c>
      <c r="B945" t="s">
        <v>44</v>
      </c>
      <c r="C945" t="s">
        <v>29</v>
      </c>
      <c r="D945">
        <v>2</v>
      </c>
      <c r="E945">
        <v>298.06</v>
      </c>
      <c r="F945">
        <v>193.739</v>
      </c>
      <c r="G945" t="s">
        <v>20</v>
      </c>
      <c r="H945" t="s">
        <v>21</v>
      </c>
      <c r="I945">
        <v>0</v>
      </c>
      <c r="J945" t="s">
        <v>32</v>
      </c>
      <c r="K945">
        <v>596.12</v>
      </c>
      <c r="L945">
        <v>596.12</v>
      </c>
      <c r="M945">
        <v>387.47800000000001</v>
      </c>
      <c r="N945">
        <v>208.642</v>
      </c>
      <c r="O945">
        <v>0</v>
      </c>
      <c r="P945" t="s">
        <v>60</v>
      </c>
      <c r="Q945" t="s">
        <v>34</v>
      </c>
      <c r="R945">
        <v>1</v>
      </c>
      <c r="S945" t="s">
        <v>1517</v>
      </c>
      <c r="T945" t="s">
        <v>1518</v>
      </c>
      <c r="U945">
        <v>35.369999999999997</v>
      </c>
      <c r="V945" s="18">
        <v>45755</v>
      </c>
      <c r="W945" s="18">
        <v>45761</v>
      </c>
      <c r="X945">
        <v>6</v>
      </c>
      <c r="Y945" t="s">
        <v>49</v>
      </c>
    </row>
    <row r="946" spans="1:25" x14ac:dyDescent="0.3">
      <c r="A946" s="18">
        <v>45720</v>
      </c>
      <c r="B946" t="s">
        <v>18</v>
      </c>
      <c r="C946" t="s">
        <v>29</v>
      </c>
      <c r="D946">
        <v>11</v>
      </c>
      <c r="E946">
        <v>183.11</v>
      </c>
      <c r="F946">
        <v>119.02150000000002</v>
      </c>
      <c r="G946" t="s">
        <v>20</v>
      </c>
      <c r="H946" t="s">
        <v>31</v>
      </c>
      <c r="I946">
        <v>0.15</v>
      </c>
      <c r="J946" t="s">
        <v>46</v>
      </c>
      <c r="K946">
        <v>2014.21</v>
      </c>
      <c r="L946">
        <v>1712.0785000000001</v>
      </c>
      <c r="M946">
        <v>1309.2365000000002</v>
      </c>
      <c r="N946">
        <v>402.84199999999987</v>
      </c>
      <c r="O946">
        <v>302.13149999999996</v>
      </c>
      <c r="P946" t="s">
        <v>33</v>
      </c>
      <c r="Q946" t="s">
        <v>24</v>
      </c>
      <c r="R946">
        <v>0</v>
      </c>
      <c r="S946" t="s">
        <v>1549</v>
      </c>
      <c r="T946" t="s">
        <v>1550</v>
      </c>
      <c r="U946">
        <v>41.83</v>
      </c>
      <c r="V946" s="18">
        <v>45720</v>
      </c>
      <c r="W946" s="18">
        <v>45722</v>
      </c>
      <c r="X946">
        <v>2</v>
      </c>
      <c r="Y946" t="s">
        <v>27</v>
      </c>
    </row>
    <row r="947" spans="1:25" x14ac:dyDescent="0.3">
      <c r="A947" s="18">
        <v>45716</v>
      </c>
      <c r="B947" t="s">
        <v>44</v>
      </c>
      <c r="C947" t="s">
        <v>29</v>
      </c>
      <c r="D947">
        <v>15</v>
      </c>
      <c r="E947">
        <v>23.32</v>
      </c>
      <c r="F947">
        <v>15.158000000000001</v>
      </c>
      <c r="G947" t="s">
        <v>30</v>
      </c>
      <c r="H947" t="s">
        <v>31</v>
      </c>
      <c r="I947">
        <v>0.05</v>
      </c>
      <c r="J947" t="s">
        <v>51</v>
      </c>
      <c r="K947">
        <v>349.8</v>
      </c>
      <c r="L947">
        <v>332.31</v>
      </c>
      <c r="M947">
        <v>227.37</v>
      </c>
      <c r="N947">
        <v>104.94</v>
      </c>
      <c r="O947">
        <v>17.490000000000009</v>
      </c>
      <c r="P947" t="s">
        <v>60</v>
      </c>
      <c r="Q947" t="s">
        <v>2930</v>
      </c>
      <c r="R947">
        <v>0</v>
      </c>
      <c r="S947" t="s">
        <v>1555</v>
      </c>
      <c r="T947" t="s">
        <v>1556</v>
      </c>
      <c r="U947">
        <v>25.27</v>
      </c>
      <c r="V947" s="18">
        <v>45716</v>
      </c>
      <c r="W947" s="18">
        <v>45719</v>
      </c>
      <c r="X947">
        <v>3</v>
      </c>
      <c r="Y947" t="s">
        <v>49</v>
      </c>
    </row>
    <row r="948" spans="1:25" x14ac:dyDescent="0.3">
      <c r="A948" s="18">
        <v>45090</v>
      </c>
      <c r="B948" t="s">
        <v>18</v>
      </c>
      <c r="C948" t="s">
        <v>29</v>
      </c>
      <c r="D948">
        <v>19</v>
      </c>
      <c r="E948">
        <v>199.65</v>
      </c>
      <c r="F948">
        <v>129.77250000000001</v>
      </c>
      <c r="G948" t="s">
        <v>30</v>
      </c>
      <c r="H948" t="s">
        <v>31</v>
      </c>
      <c r="I948">
        <v>0.1</v>
      </c>
      <c r="J948" t="s">
        <v>51</v>
      </c>
      <c r="K948">
        <v>3793.35</v>
      </c>
      <c r="L948">
        <v>3414.0149999999999</v>
      </c>
      <c r="M948">
        <v>2465.6775000000002</v>
      </c>
      <c r="N948">
        <v>948.33749999999964</v>
      </c>
      <c r="O948">
        <v>379.33500000000004</v>
      </c>
      <c r="P948" t="s">
        <v>63</v>
      </c>
      <c r="Q948" t="s">
        <v>34</v>
      </c>
      <c r="R948">
        <v>1</v>
      </c>
      <c r="S948" t="s">
        <v>1561</v>
      </c>
      <c r="T948" t="s">
        <v>1562</v>
      </c>
      <c r="U948">
        <v>35.119999999999997</v>
      </c>
      <c r="V948" s="18">
        <v>45090</v>
      </c>
      <c r="W948" s="18">
        <v>45095</v>
      </c>
      <c r="X948">
        <v>5</v>
      </c>
      <c r="Y948" t="s">
        <v>27</v>
      </c>
    </row>
    <row r="949" spans="1:25" x14ac:dyDescent="0.3">
      <c r="A949" s="18">
        <v>45808</v>
      </c>
      <c r="B949" t="s">
        <v>69</v>
      </c>
      <c r="C949" t="s">
        <v>29</v>
      </c>
      <c r="D949">
        <v>16</v>
      </c>
      <c r="E949">
        <v>307</v>
      </c>
      <c r="F949">
        <v>199.55</v>
      </c>
      <c r="G949" t="s">
        <v>30</v>
      </c>
      <c r="H949" t="s">
        <v>21</v>
      </c>
      <c r="I949">
        <v>0</v>
      </c>
      <c r="J949" t="s">
        <v>66</v>
      </c>
      <c r="K949">
        <v>4912</v>
      </c>
      <c r="L949">
        <v>4912</v>
      </c>
      <c r="M949">
        <v>3192.8</v>
      </c>
      <c r="N949">
        <v>1719.1999999999998</v>
      </c>
      <c r="O949">
        <v>0</v>
      </c>
      <c r="P949" t="s">
        <v>60</v>
      </c>
      <c r="Q949" t="s">
        <v>24</v>
      </c>
      <c r="R949">
        <v>0</v>
      </c>
      <c r="S949" t="s">
        <v>1563</v>
      </c>
      <c r="T949" t="s">
        <v>1564</v>
      </c>
      <c r="U949">
        <v>11.99</v>
      </c>
      <c r="V949" s="18">
        <v>45808</v>
      </c>
      <c r="W949" s="18">
        <v>45810</v>
      </c>
      <c r="X949">
        <v>2</v>
      </c>
      <c r="Y949" t="s">
        <v>72</v>
      </c>
    </row>
    <row r="950" spans="1:25" x14ac:dyDescent="0.3">
      <c r="A950" s="18">
        <v>45005</v>
      </c>
      <c r="B950" t="s">
        <v>28</v>
      </c>
      <c r="C950" t="s">
        <v>29</v>
      </c>
      <c r="D950">
        <v>20</v>
      </c>
      <c r="E950">
        <v>536.71</v>
      </c>
      <c r="F950">
        <v>348.86150000000004</v>
      </c>
      <c r="G950" t="s">
        <v>20</v>
      </c>
      <c r="H950" t="s">
        <v>31</v>
      </c>
      <c r="I950">
        <v>0.15</v>
      </c>
      <c r="J950" t="s">
        <v>51</v>
      </c>
      <c r="K950">
        <v>10734.2</v>
      </c>
      <c r="L950">
        <v>9124.07</v>
      </c>
      <c r="M950">
        <v>6977.2300000000005</v>
      </c>
      <c r="N950">
        <v>2146.8399999999992</v>
      </c>
      <c r="O950">
        <v>1610.130000000001</v>
      </c>
      <c r="P950" t="s">
        <v>60</v>
      </c>
      <c r="Q950" t="s">
        <v>34</v>
      </c>
      <c r="R950">
        <v>0</v>
      </c>
      <c r="S950" t="s">
        <v>1584</v>
      </c>
      <c r="T950" t="s">
        <v>1585</v>
      </c>
      <c r="U950">
        <v>41.42</v>
      </c>
      <c r="V950" s="18">
        <v>45005</v>
      </c>
      <c r="W950" s="18">
        <v>45010</v>
      </c>
      <c r="X950">
        <v>5</v>
      </c>
      <c r="Y950" t="s">
        <v>37</v>
      </c>
    </row>
    <row r="951" spans="1:25" x14ac:dyDescent="0.3">
      <c r="A951" s="18">
        <v>45448</v>
      </c>
      <c r="B951" t="s">
        <v>69</v>
      </c>
      <c r="C951" t="s">
        <v>29</v>
      </c>
      <c r="D951">
        <v>5</v>
      </c>
      <c r="E951">
        <v>206.42</v>
      </c>
      <c r="F951">
        <v>134.173</v>
      </c>
      <c r="G951" t="s">
        <v>55</v>
      </c>
      <c r="H951" t="s">
        <v>31</v>
      </c>
      <c r="I951">
        <v>0.05</v>
      </c>
      <c r="J951" t="s">
        <v>32</v>
      </c>
      <c r="K951">
        <v>1032.0999999999999</v>
      </c>
      <c r="L951">
        <v>980.49499999999989</v>
      </c>
      <c r="M951">
        <v>670.86500000000001</v>
      </c>
      <c r="N951">
        <v>309.62999999999988</v>
      </c>
      <c r="O951">
        <v>51.605000000000018</v>
      </c>
      <c r="P951" t="s">
        <v>60</v>
      </c>
      <c r="Q951" t="s">
        <v>40</v>
      </c>
      <c r="R951">
        <v>0</v>
      </c>
      <c r="S951" t="s">
        <v>1586</v>
      </c>
      <c r="T951" t="s">
        <v>1587</v>
      </c>
      <c r="U951">
        <v>35.51</v>
      </c>
      <c r="V951" s="18">
        <v>45448</v>
      </c>
      <c r="W951" s="18">
        <v>45456</v>
      </c>
      <c r="X951">
        <v>8</v>
      </c>
      <c r="Y951" t="s">
        <v>72</v>
      </c>
    </row>
    <row r="952" spans="1:25" x14ac:dyDescent="0.3">
      <c r="A952" s="18">
        <v>45360</v>
      </c>
      <c r="B952" t="s">
        <v>18</v>
      </c>
      <c r="C952" t="s">
        <v>29</v>
      </c>
      <c r="D952">
        <v>20</v>
      </c>
      <c r="E952">
        <v>312.43</v>
      </c>
      <c r="F952">
        <v>203.07950000000002</v>
      </c>
      <c r="G952" t="s">
        <v>50</v>
      </c>
      <c r="H952" t="s">
        <v>31</v>
      </c>
      <c r="I952">
        <v>0</v>
      </c>
      <c r="J952" t="s">
        <v>51</v>
      </c>
      <c r="K952">
        <v>6248.6</v>
      </c>
      <c r="L952">
        <v>6248.6</v>
      </c>
      <c r="M952">
        <v>4061.5900000000006</v>
      </c>
      <c r="N952">
        <v>2187.0099999999998</v>
      </c>
      <c r="O952">
        <v>0</v>
      </c>
      <c r="P952" t="s">
        <v>57</v>
      </c>
      <c r="Q952" t="s">
        <v>34</v>
      </c>
      <c r="R952">
        <v>0</v>
      </c>
      <c r="S952" t="s">
        <v>1600</v>
      </c>
      <c r="T952" t="s">
        <v>1601</v>
      </c>
      <c r="U952">
        <v>28.11</v>
      </c>
      <c r="V952" s="18">
        <v>45360</v>
      </c>
      <c r="W952" s="18">
        <v>45362</v>
      </c>
      <c r="X952">
        <v>2</v>
      </c>
      <c r="Y952" t="s">
        <v>27</v>
      </c>
    </row>
    <row r="953" spans="1:25" x14ac:dyDescent="0.3">
      <c r="A953" s="18">
        <v>45534</v>
      </c>
      <c r="B953" t="s">
        <v>18</v>
      </c>
      <c r="C953" t="s">
        <v>29</v>
      </c>
      <c r="D953">
        <v>6</v>
      </c>
      <c r="E953">
        <v>288.98</v>
      </c>
      <c r="F953">
        <v>187.83700000000002</v>
      </c>
      <c r="G953" t="s">
        <v>50</v>
      </c>
      <c r="H953" t="s">
        <v>21</v>
      </c>
      <c r="I953">
        <v>0.15</v>
      </c>
      <c r="J953" t="s">
        <v>56</v>
      </c>
      <c r="K953">
        <v>1733.88</v>
      </c>
      <c r="L953">
        <v>1473.798</v>
      </c>
      <c r="M953">
        <v>1127.0220000000002</v>
      </c>
      <c r="N953">
        <v>346.77599999999984</v>
      </c>
      <c r="O953">
        <v>260.08200000000011</v>
      </c>
      <c r="P953" t="s">
        <v>33</v>
      </c>
      <c r="Q953" t="s">
        <v>2930</v>
      </c>
      <c r="R953">
        <v>0</v>
      </c>
      <c r="S953" t="s">
        <v>1628</v>
      </c>
      <c r="T953" t="s">
        <v>1629</v>
      </c>
      <c r="U953">
        <v>38.630000000000003</v>
      </c>
      <c r="V953" s="18">
        <v>45534</v>
      </c>
      <c r="W953" s="18">
        <v>45537</v>
      </c>
      <c r="X953">
        <v>3</v>
      </c>
      <c r="Y953" t="s">
        <v>27</v>
      </c>
    </row>
    <row r="954" spans="1:25" x14ac:dyDescent="0.3">
      <c r="A954" s="18">
        <v>45085</v>
      </c>
      <c r="B954" t="s">
        <v>28</v>
      </c>
      <c r="C954" t="s">
        <v>29</v>
      </c>
      <c r="D954">
        <v>9</v>
      </c>
      <c r="E954">
        <v>115.24</v>
      </c>
      <c r="F954">
        <v>74.906000000000006</v>
      </c>
      <c r="G954" t="s">
        <v>20</v>
      </c>
      <c r="H954" t="s">
        <v>21</v>
      </c>
      <c r="I954">
        <v>0</v>
      </c>
      <c r="J954" t="s">
        <v>32</v>
      </c>
      <c r="K954">
        <v>1037.1599999999999</v>
      </c>
      <c r="L954">
        <v>1037.1599999999999</v>
      </c>
      <c r="M954">
        <v>674.154</v>
      </c>
      <c r="N954">
        <v>363.00599999999986</v>
      </c>
      <c r="O954">
        <v>0</v>
      </c>
      <c r="P954" t="s">
        <v>57</v>
      </c>
      <c r="Q954" t="s">
        <v>24</v>
      </c>
      <c r="R954">
        <v>0</v>
      </c>
      <c r="S954" t="s">
        <v>1635</v>
      </c>
      <c r="T954" t="s">
        <v>1636</v>
      </c>
      <c r="U954">
        <v>8.2799999999999994</v>
      </c>
      <c r="V954" s="18">
        <v>45085</v>
      </c>
      <c r="W954" s="18">
        <v>45091</v>
      </c>
      <c r="X954">
        <v>6</v>
      </c>
      <c r="Y954" t="s">
        <v>37</v>
      </c>
    </row>
    <row r="955" spans="1:25" x14ac:dyDescent="0.3">
      <c r="A955" s="18">
        <v>45588</v>
      </c>
      <c r="B955" t="s">
        <v>38</v>
      </c>
      <c r="C955" t="s">
        <v>29</v>
      </c>
      <c r="D955">
        <v>11</v>
      </c>
      <c r="E955">
        <v>121.54</v>
      </c>
      <c r="F955">
        <v>79.001000000000005</v>
      </c>
      <c r="G955" t="s">
        <v>55</v>
      </c>
      <c r="H955" t="s">
        <v>21</v>
      </c>
      <c r="I955">
        <v>0</v>
      </c>
      <c r="J955" t="s">
        <v>51</v>
      </c>
      <c r="K955">
        <v>1336.94</v>
      </c>
      <c r="L955">
        <v>1336.94</v>
      </c>
      <c r="M955">
        <v>869.01100000000008</v>
      </c>
      <c r="N955">
        <v>467.92899999999997</v>
      </c>
      <c r="O955">
        <v>0</v>
      </c>
      <c r="P955" t="s">
        <v>57</v>
      </c>
      <c r="Q955" t="s">
        <v>34</v>
      </c>
      <c r="R955">
        <v>0</v>
      </c>
      <c r="S955" t="s">
        <v>1639</v>
      </c>
      <c r="T955" t="s">
        <v>1640</v>
      </c>
      <c r="U955">
        <v>16.62</v>
      </c>
      <c r="V955" s="18">
        <v>45588</v>
      </c>
      <c r="W955" s="18">
        <v>45593</v>
      </c>
      <c r="X955">
        <v>5</v>
      </c>
      <c r="Y955" t="s">
        <v>43</v>
      </c>
    </row>
    <row r="956" spans="1:25" x14ac:dyDescent="0.3">
      <c r="A956" s="18">
        <v>45411</v>
      </c>
      <c r="B956" t="s">
        <v>28</v>
      </c>
      <c r="C956" t="s">
        <v>29</v>
      </c>
      <c r="D956">
        <v>11</v>
      </c>
      <c r="E956">
        <v>255.95</v>
      </c>
      <c r="F956">
        <v>166.36750000000001</v>
      </c>
      <c r="G956" t="s">
        <v>50</v>
      </c>
      <c r="H956" t="s">
        <v>21</v>
      </c>
      <c r="I956">
        <v>0.1</v>
      </c>
      <c r="J956" t="s">
        <v>32</v>
      </c>
      <c r="K956">
        <v>2815.45</v>
      </c>
      <c r="L956">
        <v>2533.9049999999997</v>
      </c>
      <c r="M956">
        <v>1830.0425</v>
      </c>
      <c r="N956">
        <v>703.86249999999973</v>
      </c>
      <c r="O956">
        <v>281.54500000000007</v>
      </c>
      <c r="P956" t="s">
        <v>23</v>
      </c>
      <c r="Q956" t="s">
        <v>2930</v>
      </c>
      <c r="R956">
        <v>0</v>
      </c>
      <c r="S956" t="s">
        <v>1653</v>
      </c>
      <c r="T956" t="s">
        <v>1654</v>
      </c>
      <c r="U956">
        <v>21.99</v>
      </c>
      <c r="V956" s="18">
        <v>45411</v>
      </c>
      <c r="W956" s="18">
        <v>45416</v>
      </c>
      <c r="X956">
        <v>5</v>
      </c>
      <c r="Y956" t="s">
        <v>37</v>
      </c>
    </row>
    <row r="957" spans="1:25" x14ac:dyDescent="0.3">
      <c r="A957" s="18">
        <v>45131</v>
      </c>
      <c r="B957" t="s">
        <v>28</v>
      </c>
      <c r="C957" t="s">
        <v>29</v>
      </c>
      <c r="D957">
        <v>20</v>
      </c>
      <c r="E957">
        <v>386.86</v>
      </c>
      <c r="F957">
        <v>251.45900000000003</v>
      </c>
      <c r="G957" t="s">
        <v>30</v>
      </c>
      <c r="H957" t="s">
        <v>21</v>
      </c>
      <c r="I957">
        <v>0.05</v>
      </c>
      <c r="J957" t="s">
        <v>51</v>
      </c>
      <c r="K957">
        <v>7737.2000000000007</v>
      </c>
      <c r="L957">
        <v>7350.34</v>
      </c>
      <c r="M957">
        <v>5029.18</v>
      </c>
      <c r="N957">
        <v>2321.16</v>
      </c>
      <c r="O957">
        <v>386.86000000000058</v>
      </c>
      <c r="P957" t="s">
        <v>23</v>
      </c>
      <c r="Q957" t="s">
        <v>40</v>
      </c>
      <c r="R957">
        <v>0</v>
      </c>
      <c r="S957" t="s">
        <v>1667</v>
      </c>
      <c r="T957" t="s">
        <v>1668</v>
      </c>
      <c r="U957">
        <v>41.56</v>
      </c>
      <c r="V957" s="18">
        <v>45131</v>
      </c>
      <c r="W957" s="18">
        <v>45136</v>
      </c>
      <c r="X957">
        <v>5</v>
      </c>
      <c r="Y957" t="s">
        <v>37</v>
      </c>
    </row>
    <row r="958" spans="1:25" x14ac:dyDescent="0.3">
      <c r="A958" s="18">
        <v>45597</v>
      </c>
      <c r="B958" t="s">
        <v>38</v>
      </c>
      <c r="C958" t="s">
        <v>29</v>
      </c>
      <c r="D958">
        <v>2</v>
      </c>
      <c r="E958">
        <v>437.04</v>
      </c>
      <c r="F958">
        <v>284.07600000000002</v>
      </c>
      <c r="G958" t="s">
        <v>50</v>
      </c>
      <c r="H958" t="s">
        <v>21</v>
      </c>
      <c r="I958">
        <v>0</v>
      </c>
      <c r="J958" t="s">
        <v>46</v>
      </c>
      <c r="K958">
        <v>874.08</v>
      </c>
      <c r="L958">
        <v>874.08</v>
      </c>
      <c r="M958">
        <v>568.15200000000004</v>
      </c>
      <c r="N958">
        <v>305.928</v>
      </c>
      <c r="O958">
        <v>0</v>
      </c>
      <c r="P958" t="s">
        <v>57</v>
      </c>
      <c r="Q958" t="s">
        <v>34</v>
      </c>
      <c r="R958">
        <v>1</v>
      </c>
      <c r="S958" t="s">
        <v>1675</v>
      </c>
      <c r="T958" t="s">
        <v>1676</v>
      </c>
      <c r="U958">
        <v>37.369999999999997</v>
      </c>
      <c r="V958" s="18">
        <v>45597</v>
      </c>
      <c r="W958" s="18">
        <v>45604</v>
      </c>
      <c r="X958">
        <v>7</v>
      </c>
      <c r="Y958" t="s">
        <v>43</v>
      </c>
    </row>
    <row r="959" spans="1:25" x14ac:dyDescent="0.3">
      <c r="A959" s="18">
        <v>45755</v>
      </c>
      <c r="B959" t="s">
        <v>44</v>
      </c>
      <c r="C959" t="s">
        <v>29</v>
      </c>
      <c r="D959">
        <v>14</v>
      </c>
      <c r="E959">
        <v>299.94</v>
      </c>
      <c r="F959">
        <v>194.96100000000001</v>
      </c>
      <c r="G959" t="s">
        <v>55</v>
      </c>
      <c r="H959" t="s">
        <v>31</v>
      </c>
      <c r="I959">
        <v>0</v>
      </c>
      <c r="J959" t="s">
        <v>51</v>
      </c>
      <c r="K959">
        <v>4199.16</v>
      </c>
      <c r="L959">
        <v>4199.16</v>
      </c>
      <c r="M959">
        <v>2729.4540000000002</v>
      </c>
      <c r="N959">
        <v>1469.7059999999997</v>
      </c>
      <c r="O959">
        <v>0</v>
      </c>
      <c r="P959" t="s">
        <v>33</v>
      </c>
      <c r="Q959" t="s">
        <v>24</v>
      </c>
      <c r="R959">
        <v>0</v>
      </c>
      <c r="S959" t="s">
        <v>1679</v>
      </c>
      <c r="T959" t="s">
        <v>1680</v>
      </c>
      <c r="U959">
        <v>21.04</v>
      </c>
      <c r="V959" s="18">
        <v>45755</v>
      </c>
      <c r="W959" s="18">
        <v>45764</v>
      </c>
      <c r="X959">
        <v>9</v>
      </c>
      <c r="Y959" t="s">
        <v>49</v>
      </c>
    </row>
    <row r="960" spans="1:25" x14ac:dyDescent="0.3">
      <c r="A960" s="18">
        <v>45475</v>
      </c>
      <c r="B960" t="s">
        <v>18</v>
      </c>
      <c r="C960" t="s">
        <v>29</v>
      </c>
      <c r="D960">
        <v>8</v>
      </c>
      <c r="E960">
        <v>432.27</v>
      </c>
      <c r="F960">
        <v>280.97550000000001</v>
      </c>
      <c r="G960" t="s">
        <v>55</v>
      </c>
      <c r="H960" t="s">
        <v>31</v>
      </c>
      <c r="I960">
        <v>0.05</v>
      </c>
      <c r="J960" t="s">
        <v>22</v>
      </c>
      <c r="K960">
        <v>3458.16</v>
      </c>
      <c r="L960">
        <v>3285.2519999999995</v>
      </c>
      <c r="M960">
        <v>2247.8040000000001</v>
      </c>
      <c r="N960">
        <v>1037.4479999999994</v>
      </c>
      <c r="O960">
        <v>172.90800000000036</v>
      </c>
      <c r="P960" t="s">
        <v>63</v>
      </c>
      <c r="Q960" t="s">
        <v>24</v>
      </c>
      <c r="R960">
        <v>1</v>
      </c>
      <c r="S960" t="s">
        <v>1685</v>
      </c>
      <c r="T960" t="s">
        <v>1686</v>
      </c>
      <c r="U960">
        <v>20.64</v>
      </c>
      <c r="V960" s="18">
        <v>45475</v>
      </c>
      <c r="W960" s="18">
        <v>45477</v>
      </c>
      <c r="X960">
        <v>2</v>
      </c>
      <c r="Y960" t="s">
        <v>27</v>
      </c>
    </row>
    <row r="961" spans="1:25" x14ac:dyDescent="0.3">
      <c r="A961" s="18">
        <v>45617</v>
      </c>
      <c r="B961" t="s">
        <v>69</v>
      </c>
      <c r="C961" t="s">
        <v>29</v>
      </c>
      <c r="D961">
        <v>5</v>
      </c>
      <c r="E961">
        <v>69.290000000000006</v>
      </c>
      <c r="F961">
        <v>45.038500000000006</v>
      </c>
      <c r="G961" t="s">
        <v>50</v>
      </c>
      <c r="H961" t="s">
        <v>21</v>
      </c>
      <c r="I961">
        <v>0</v>
      </c>
      <c r="J961" t="s">
        <v>51</v>
      </c>
      <c r="K961">
        <v>346.45000000000005</v>
      </c>
      <c r="L961">
        <v>346.45000000000005</v>
      </c>
      <c r="M961">
        <v>225.19250000000002</v>
      </c>
      <c r="N961">
        <v>121.25750000000002</v>
      </c>
      <c r="O961">
        <v>0</v>
      </c>
      <c r="P961" t="s">
        <v>57</v>
      </c>
      <c r="Q961" t="s">
        <v>2930</v>
      </c>
      <c r="R961">
        <v>0</v>
      </c>
      <c r="S961" t="s">
        <v>1691</v>
      </c>
      <c r="T961" t="s">
        <v>1692</v>
      </c>
      <c r="U961">
        <v>20.83</v>
      </c>
      <c r="V961" s="18">
        <v>45617</v>
      </c>
      <c r="W961" s="18">
        <v>45625</v>
      </c>
      <c r="X961">
        <v>8</v>
      </c>
      <c r="Y961" t="s">
        <v>72</v>
      </c>
    </row>
    <row r="962" spans="1:25" x14ac:dyDescent="0.3">
      <c r="A962" s="18">
        <v>45677</v>
      </c>
      <c r="B962" t="s">
        <v>38</v>
      </c>
      <c r="C962" t="s">
        <v>29</v>
      </c>
      <c r="D962">
        <v>7</v>
      </c>
      <c r="E962">
        <v>61.83</v>
      </c>
      <c r="F962">
        <v>40.189500000000002</v>
      </c>
      <c r="G962" t="s">
        <v>20</v>
      </c>
      <c r="H962" t="s">
        <v>31</v>
      </c>
      <c r="I962">
        <v>0</v>
      </c>
      <c r="J962" t="s">
        <v>56</v>
      </c>
      <c r="K962">
        <v>432.81</v>
      </c>
      <c r="L962">
        <v>432.81</v>
      </c>
      <c r="M962">
        <v>281.32650000000001</v>
      </c>
      <c r="N962">
        <v>151.48349999999999</v>
      </c>
      <c r="O962">
        <v>0</v>
      </c>
      <c r="P962" t="s">
        <v>23</v>
      </c>
      <c r="Q962" t="s">
        <v>40</v>
      </c>
      <c r="R962">
        <v>0</v>
      </c>
      <c r="S962" t="s">
        <v>1697</v>
      </c>
      <c r="T962" t="s">
        <v>1698</v>
      </c>
      <c r="U962">
        <v>25.49</v>
      </c>
      <c r="V962" s="18">
        <v>45677</v>
      </c>
      <c r="W962" s="18">
        <v>45679</v>
      </c>
      <c r="X962">
        <v>2</v>
      </c>
      <c r="Y962" t="s">
        <v>43</v>
      </c>
    </row>
    <row r="963" spans="1:25" x14ac:dyDescent="0.3">
      <c r="A963" s="18">
        <v>45297</v>
      </c>
      <c r="B963" t="s">
        <v>38</v>
      </c>
      <c r="C963" t="s">
        <v>29</v>
      </c>
      <c r="D963">
        <v>13</v>
      </c>
      <c r="E963">
        <v>256.35000000000002</v>
      </c>
      <c r="F963">
        <v>166.62750000000003</v>
      </c>
      <c r="G963" t="s">
        <v>55</v>
      </c>
      <c r="H963" t="s">
        <v>21</v>
      </c>
      <c r="I963">
        <v>0.15</v>
      </c>
      <c r="J963" t="s">
        <v>32</v>
      </c>
      <c r="K963">
        <v>3332.55</v>
      </c>
      <c r="L963">
        <v>2832.6675</v>
      </c>
      <c r="M963">
        <v>2166.1575000000003</v>
      </c>
      <c r="N963">
        <v>666.50999999999976</v>
      </c>
      <c r="O963">
        <v>499.88250000000016</v>
      </c>
      <c r="P963" t="s">
        <v>63</v>
      </c>
      <c r="Q963" t="s">
        <v>34</v>
      </c>
      <c r="R963">
        <v>0</v>
      </c>
      <c r="S963" t="s">
        <v>1703</v>
      </c>
      <c r="T963" t="s">
        <v>1704</v>
      </c>
      <c r="U963">
        <v>26.04</v>
      </c>
      <c r="V963" s="18">
        <v>45297</v>
      </c>
      <c r="W963" s="18">
        <v>45299</v>
      </c>
      <c r="X963">
        <v>2</v>
      </c>
      <c r="Y963" t="s">
        <v>43</v>
      </c>
    </row>
    <row r="964" spans="1:25" x14ac:dyDescent="0.3">
      <c r="A964" s="18">
        <v>44986</v>
      </c>
      <c r="B964" t="s">
        <v>18</v>
      </c>
      <c r="C964" t="s">
        <v>29</v>
      </c>
      <c r="D964">
        <v>1</v>
      </c>
      <c r="E964">
        <v>31.42</v>
      </c>
      <c r="F964">
        <v>20.423000000000002</v>
      </c>
      <c r="G964" t="s">
        <v>20</v>
      </c>
      <c r="H964" t="s">
        <v>31</v>
      </c>
      <c r="I964">
        <v>0.05</v>
      </c>
      <c r="J964" t="s">
        <v>66</v>
      </c>
      <c r="K964">
        <v>31.42</v>
      </c>
      <c r="L964">
        <v>29.849</v>
      </c>
      <c r="M964">
        <v>20.423000000000002</v>
      </c>
      <c r="N964">
        <v>9.4259999999999984</v>
      </c>
      <c r="O964">
        <v>1.5710000000000015</v>
      </c>
      <c r="P964" t="s">
        <v>57</v>
      </c>
      <c r="Q964" t="s">
        <v>34</v>
      </c>
      <c r="R964">
        <v>0</v>
      </c>
      <c r="S964" t="s">
        <v>1721</v>
      </c>
      <c r="T964" t="s">
        <v>425</v>
      </c>
      <c r="U964">
        <v>11.35</v>
      </c>
      <c r="V964" s="18">
        <v>44986</v>
      </c>
      <c r="W964" s="18">
        <v>44994</v>
      </c>
      <c r="X964">
        <v>8</v>
      </c>
      <c r="Y964" t="s">
        <v>27</v>
      </c>
    </row>
    <row r="965" spans="1:25" x14ac:dyDescent="0.3">
      <c r="A965" s="18">
        <v>45814</v>
      </c>
      <c r="B965" t="s">
        <v>38</v>
      </c>
      <c r="C965" t="s">
        <v>29</v>
      </c>
      <c r="D965">
        <v>5</v>
      </c>
      <c r="E965">
        <v>32.56</v>
      </c>
      <c r="F965">
        <v>21.164000000000001</v>
      </c>
      <c r="G965" t="s">
        <v>50</v>
      </c>
      <c r="H965" t="s">
        <v>31</v>
      </c>
      <c r="I965">
        <v>0.05</v>
      </c>
      <c r="J965" t="s">
        <v>56</v>
      </c>
      <c r="K965">
        <v>162.80000000000001</v>
      </c>
      <c r="L965">
        <v>154.66</v>
      </c>
      <c r="M965">
        <v>105.82000000000001</v>
      </c>
      <c r="N965">
        <v>48.839999999999989</v>
      </c>
      <c r="O965">
        <v>8.1400000000000148</v>
      </c>
      <c r="P965" t="s">
        <v>63</v>
      </c>
      <c r="Q965" t="s">
        <v>24</v>
      </c>
      <c r="R965">
        <v>0</v>
      </c>
      <c r="S965" t="s">
        <v>1748</v>
      </c>
      <c r="T965" t="s">
        <v>1749</v>
      </c>
      <c r="U965">
        <v>46.73</v>
      </c>
      <c r="V965" s="18">
        <v>45814</v>
      </c>
      <c r="W965" s="18">
        <v>45820</v>
      </c>
      <c r="X965">
        <v>6</v>
      </c>
      <c r="Y965" t="s">
        <v>43</v>
      </c>
    </row>
    <row r="966" spans="1:25" x14ac:dyDescent="0.3">
      <c r="A966" s="18">
        <v>45177</v>
      </c>
      <c r="B966" t="s">
        <v>28</v>
      </c>
      <c r="C966" t="s">
        <v>29</v>
      </c>
      <c r="D966">
        <v>12</v>
      </c>
      <c r="E966">
        <v>369.45</v>
      </c>
      <c r="F966">
        <v>240.14250000000001</v>
      </c>
      <c r="G966" t="s">
        <v>55</v>
      </c>
      <c r="H966" t="s">
        <v>21</v>
      </c>
      <c r="I966">
        <v>0.1</v>
      </c>
      <c r="J966" t="s">
        <v>46</v>
      </c>
      <c r="K966">
        <v>4433.3999999999996</v>
      </c>
      <c r="L966">
        <v>3990.06</v>
      </c>
      <c r="M966">
        <v>2881.71</v>
      </c>
      <c r="N966">
        <v>1108.3499999999999</v>
      </c>
      <c r="O966">
        <v>443.33999999999969</v>
      </c>
      <c r="P966" t="s">
        <v>57</v>
      </c>
      <c r="Q966" t="s">
        <v>40</v>
      </c>
      <c r="R966">
        <v>1</v>
      </c>
      <c r="S966" t="s">
        <v>1752</v>
      </c>
      <c r="T966" t="s">
        <v>1131</v>
      </c>
      <c r="U966">
        <v>44.76</v>
      </c>
      <c r="V966" s="18">
        <v>45177</v>
      </c>
      <c r="W966" s="18">
        <v>45179</v>
      </c>
      <c r="X966">
        <v>2</v>
      </c>
      <c r="Y966" t="s">
        <v>37</v>
      </c>
    </row>
    <row r="967" spans="1:25" x14ac:dyDescent="0.3">
      <c r="A967" s="18">
        <v>45357</v>
      </c>
      <c r="B967" t="s">
        <v>38</v>
      </c>
      <c r="C967" t="s">
        <v>29</v>
      </c>
      <c r="D967">
        <v>7</v>
      </c>
      <c r="E967">
        <v>374.43</v>
      </c>
      <c r="F967">
        <v>243.37950000000001</v>
      </c>
      <c r="G967" t="s">
        <v>30</v>
      </c>
      <c r="H967" t="s">
        <v>31</v>
      </c>
      <c r="I967">
        <v>0.15</v>
      </c>
      <c r="J967" t="s">
        <v>51</v>
      </c>
      <c r="K967">
        <v>2621.0100000000002</v>
      </c>
      <c r="L967">
        <v>2227.8585000000003</v>
      </c>
      <c r="M967">
        <v>1703.6565000000001</v>
      </c>
      <c r="N967">
        <v>524.20200000000023</v>
      </c>
      <c r="O967">
        <v>393.15149999999994</v>
      </c>
      <c r="P967" t="s">
        <v>63</v>
      </c>
      <c r="Q967" t="s">
        <v>34</v>
      </c>
      <c r="R967">
        <v>0</v>
      </c>
      <c r="S967" t="s">
        <v>1759</v>
      </c>
      <c r="T967" t="s">
        <v>1760</v>
      </c>
      <c r="U967">
        <v>28.97</v>
      </c>
      <c r="V967" s="18">
        <v>45357</v>
      </c>
      <c r="W967" s="18">
        <v>45363</v>
      </c>
      <c r="X967">
        <v>6</v>
      </c>
      <c r="Y967" t="s">
        <v>43</v>
      </c>
    </row>
    <row r="968" spans="1:25" x14ac:dyDescent="0.3">
      <c r="A968" s="18">
        <v>45629</v>
      </c>
      <c r="B968" t="s">
        <v>28</v>
      </c>
      <c r="C968" t="s">
        <v>29</v>
      </c>
      <c r="D968">
        <v>1</v>
      </c>
      <c r="E968">
        <v>152.75</v>
      </c>
      <c r="F968">
        <v>99.287500000000009</v>
      </c>
      <c r="G968" t="s">
        <v>30</v>
      </c>
      <c r="H968" t="s">
        <v>21</v>
      </c>
      <c r="I968">
        <v>0</v>
      </c>
      <c r="J968" t="s">
        <v>66</v>
      </c>
      <c r="K968">
        <v>152.75</v>
      </c>
      <c r="L968">
        <v>152.75</v>
      </c>
      <c r="M968">
        <v>99.287500000000009</v>
      </c>
      <c r="N968">
        <v>53.462499999999991</v>
      </c>
      <c r="O968">
        <v>0</v>
      </c>
      <c r="P968" t="s">
        <v>57</v>
      </c>
      <c r="Q968" t="s">
        <v>24</v>
      </c>
      <c r="R968">
        <v>1</v>
      </c>
      <c r="S968" t="s">
        <v>1786</v>
      </c>
      <c r="T968" t="s">
        <v>1787</v>
      </c>
      <c r="U968">
        <v>9.61</v>
      </c>
      <c r="V968" s="18">
        <v>45629</v>
      </c>
      <c r="W968" s="18">
        <v>45632</v>
      </c>
      <c r="X968">
        <v>3</v>
      </c>
      <c r="Y968" t="s">
        <v>37</v>
      </c>
    </row>
    <row r="969" spans="1:25" x14ac:dyDescent="0.3">
      <c r="A969" s="18">
        <v>45446</v>
      </c>
      <c r="B969" t="s">
        <v>18</v>
      </c>
      <c r="C969" t="s">
        <v>29</v>
      </c>
      <c r="D969">
        <v>4</v>
      </c>
      <c r="E969">
        <v>194.09</v>
      </c>
      <c r="F969">
        <v>126.1585</v>
      </c>
      <c r="G969" t="s">
        <v>55</v>
      </c>
      <c r="H969" t="s">
        <v>21</v>
      </c>
      <c r="I969">
        <v>0.1</v>
      </c>
      <c r="J969" t="s">
        <v>22</v>
      </c>
      <c r="K969">
        <v>776.36</v>
      </c>
      <c r="L969">
        <v>698.72400000000005</v>
      </c>
      <c r="M969">
        <v>504.63400000000001</v>
      </c>
      <c r="N969">
        <v>194.09000000000003</v>
      </c>
      <c r="O969">
        <v>77.635999999999967</v>
      </c>
      <c r="P969" t="s">
        <v>57</v>
      </c>
      <c r="Q969" t="s">
        <v>40</v>
      </c>
      <c r="R969">
        <v>0</v>
      </c>
      <c r="S969" t="s">
        <v>1790</v>
      </c>
      <c r="T969" t="s">
        <v>1791</v>
      </c>
      <c r="U969">
        <v>26.35</v>
      </c>
      <c r="V969" s="18">
        <v>45446</v>
      </c>
      <c r="W969" s="18">
        <v>45450</v>
      </c>
      <c r="X969">
        <v>4</v>
      </c>
      <c r="Y969" t="s">
        <v>27</v>
      </c>
    </row>
    <row r="970" spans="1:25" x14ac:dyDescent="0.3">
      <c r="A970" s="18">
        <v>45742</v>
      </c>
      <c r="B970" t="s">
        <v>28</v>
      </c>
      <c r="C970" t="s">
        <v>29</v>
      </c>
      <c r="D970">
        <v>3</v>
      </c>
      <c r="E970">
        <v>159.30000000000001</v>
      </c>
      <c r="F970">
        <v>103.54500000000002</v>
      </c>
      <c r="G970" t="s">
        <v>20</v>
      </c>
      <c r="H970" t="s">
        <v>21</v>
      </c>
      <c r="I970">
        <v>0.05</v>
      </c>
      <c r="J970" t="s">
        <v>22</v>
      </c>
      <c r="K970">
        <v>477.90000000000003</v>
      </c>
      <c r="L970">
        <v>454.005</v>
      </c>
      <c r="M970">
        <v>310.63500000000005</v>
      </c>
      <c r="N970">
        <v>143.36999999999995</v>
      </c>
      <c r="O970">
        <v>23.895000000000039</v>
      </c>
      <c r="P970" t="s">
        <v>57</v>
      </c>
      <c r="Q970" t="s">
        <v>34</v>
      </c>
      <c r="R970">
        <v>1</v>
      </c>
      <c r="S970" t="s">
        <v>1792</v>
      </c>
      <c r="T970" t="s">
        <v>1793</v>
      </c>
      <c r="U970">
        <v>45.34</v>
      </c>
      <c r="V970" s="18">
        <v>45742</v>
      </c>
      <c r="W970" s="18">
        <v>45745</v>
      </c>
      <c r="X970">
        <v>3</v>
      </c>
      <c r="Y970" t="s">
        <v>37</v>
      </c>
    </row>
    <row r="971" spans="1:25" x14ac:dyDescent="0.3">
      <c r="A971" s="18">
        <v>45166</v>
      </c>
      <c r="B971" t="s">
        <v>28</v>
      </c>
      <c r="C971" t="s">
        <v>29</v>
      </c>
      <c r="D971">
        <v>11</v>
      </c>
      <c r="E971">
        <v>393.61</v>
      </c>
      <c r="F971">
        <v>255.84650000000002</v>
      </c>
      <c r="G971" t="s">
        <v>55</v>
      </c>
      <c r="H971" t="s">
        <v>21</v>
      </c>
      <c r="I971">
        <v>0.05</v>
      </c>
      <c r="J971" t="s">
        <v>46</v>
      </c>
      <c r="K971">
        <v>4329.71</v>
      </c>
      <c r="L971">
        <v>4113.2245000000003</v>
      </c>
      <c r="M971">
        <v>2814.3115000000003</v>
      </c>
      <c r="N971">
        <v>1298.913</v>
      </c>
      <c r="O971">
        <v>216.48549999999977</v>
      </c>
      <c r="P971" t="s">
        <v>60</v>
      </c>
      <c r="Q971" t="s">
        <v>40</v>
      </c>
      <c r="R971">
        <v>0</v>
      </c>
      <c r="S971" t="s">
        <v>1810</v>
      </c>
      <c r="T971" t="s">
        <v>1811</v>
      </c>
      <c r="U971">
        <v>32.57</v>
      </c>
      <c r="V971" s="18">
        <v>45166</v>
      </c>
      <c r="W971" s="18">
        <v>45175</v>
      </c>
      <c r="X971">
        <v>9</v>
      </c>
      <c r="Y971" t="s">
        <v>37</v>
      </c>
    </row>
    <row r="972" spans="1:25" x14ac:dyDescent="0.3">
      <c r="A972" s="18">
        <v>45700</v>
      </c>
      <c r="B972" t="s">
        <v>69</v>
      </c>
      <c r="C972" t="s">
        <v>29</v>
      </c>
      <c r="D972">
        <v>13</v>
      </c>
      <c r="E972">
        <v>227.64</v>
      </c>
      <c r="F972">
        <v>147.96600000000001</v>
      </c>
      <c r="G972" t="s">
        <v>50</v>
      </c>
      <c r="H972" t="s">
        <v>31</v>
      </c>
      <c r="I972">
        <v>0.15</v>
      </c>
      <c r="J972" t="s">
        <v>46</v>
      </c>
      <c r="K972">
        <v>2959.3199999999997</v>
      </c>
      <c r="L972">
        <v>2515.4219999999996</v>
      </c>
      <c r="M972">
        <v>1923.558</v>
      </c>
      <c r="N972">
        <v>591.86399999999958</v>
      </c>
      <c r="O972">
        <v>443.89800000000014</v>
      </c>
      <c r="P972" t="s">
        <v>63</v>
      </c>
      <c r="Q972" t="s">
        <v>24</v>
      </c>
      <c r="R972">
        <v>1</v>
      </c>
      <c r="S972" t="s">
        <v>1813</v>
      </c>
      <c r="T972" t="s">
        <v>1814</v>
      </c>
      <c r="U972">
        <v>46.67</v>
      </c>
      <c r="V972" s="18">
        <v>45700</v>
      </c>
      <c r="W972" s="18">
        <v>45708</v>
      </c>
      <c r="X972">
        <v>8</v>
      </c>
      <c r="Y972" t="s">
        <v>72</v>
      </c>
    </row>
    <row r="973" spans="1:25" x14ac:dyDescent="0.3">
      <c r="A973" s="18">
        <v>45786</v>
      </c>
      <c r="B973" t="s">
        <v>44</v>
      </c>
      <c r="C973" t="s">
        <v>29</v>
      </c>
      <c r="D973">
        <v>20</v>
      </c>
      <c r="E973">
        <v>324.55</v>
      </c>
      <c r="F973">
        <v>210.95750000000001</v>
      </c>
      <c r="G973" t="s">
        <v>20</v>
      </c>
      <c r="H973" t="s">
        <v>21</v>
      </c>
      <c r="I973">
        <v>0.05</v>
      </c>
      <c r="J973" t="s">
        <v>22</v>
      </c>
      <c r="K973">
        <v>6491</v>
      </c>
      <c r="L973">
        <v>6166.45</v>
      </c>
      <c r="M973">
        <v>4219.1500000000005</v>
      </c>
      <c r="N973">
        <v>1947.2999999999993</v>
      </c>
      <c r="O973">
        <v>324.55000000000018</v>
      </c>
      <c r="P973" t="s">
        <v>57</v>
      </c>
      <c r="Q973" t="s">
        <v>40</v>
      </c>
      <c r="R973">
        <v>1</v>
      </c>
      <c r="S973" t="s">
        <v>1817</v>
      </c>
      <c r="T973" t="s">
        <v>1818</v>
      </c>
      <c r="U973">
        <v>21.21</v>
      </c>
      <c r="V973" s="18">
        <v>45786</v>
      </c>
      <c r="W973" s="18">
        <v>45790</v>
      </c>
      <c r="X973">
        <v>4</v>
      </c>
      <c r="Y973" t="s">
        <v>49</v>
      </c>
    </row>
    <row r="974" spans="1:25" x14ac:dyDescent="0.3">
      <c r="A974" s="18">
        <v>45670</v>
      </c>
      <c r="B974" t="s">
        <v>28</v>
      </c>
      <c r="C974" t="s">
        <v>29</v>
      </c>
      <c r="D974">
        <v>15</v>
      </c>
      <c r="E974">
        <v>18.04</v>
      </c>
      <c r="F974">
        <v>11.725999999999999</v>
      </c>
      <c r="G974" t="s">
        <v>50</v>
      </c>
      <c r="H974" t="s">
        <v>21</v>
      </c>
      <c r="I974">
        <v>0</v>
      </c>
      <c r="J974" t="s">
        <v>22</v>
      </c>
      <c r="K974">
        <v>270.59999999999997</v>
      </c>
      <c r="L974">
        <v>270.59999999999997</v>
      </c>
      <c r="M974">
        <v>175.89</v>
      </c>
      <c r="N974">
        <v>94.70999999999998</v>
      </c>
      <c r="O974">
        <v>0</v>
      </c>
      <c r="P974" t="s">
        <v>57</v>
      </c>
      <c r="Q974" t="s">
        <v>34</v>
      </c>
      <c r="R974">
        <v>1</v>
      </c>
      <c r="S974" t="s">
        <v>1823</v>
      </c>
      <c r="T974" t="s">
        <v>1824</v>
      </c>
      <c r="U974">
        <v>14.35</v>
      </c>
      <c r="V974" s="18">
        <v>45670</v>
      </c>
      <c r="W974" s="18">
        <v>45674</v>
      </c>
      <c r="X974">
        <v>4</v>
      </c>
      <c r="Y974" t="s">
        <v>37</v>
      </c>
    </row>
    <row r="975" spans="1:25" x14ac:dyDescent="0.3">
      <c r="A975" s="18">
        <v>45259</v>
      </c>
      <c r="B975" t="s">
        <v>44</v>
      </c>
      <c r="C975" t="s">
        <v>29</v>
      </c>
      <c r="D975">
        <v>11</v>
      </c>
      <c r="E975">
        <v>267.91000000000003</v>
      </c>
      <c r="F975">
        <v>174.14150000000004</v>
      </c>
      <c r="G975" t="s">
        <v>20</v>
      </c>
      <c r="H975" t="s">
        <v>31</v>
      </c>
      <c r="I975">
        <v>0</v>
      </c>
      <c r="J975" t="s">
        <v>22</v>
      </c>
      <c r="K975">
        <v>2947.01</v>
      </c>
      <c r="L975">
        <v>2947.01</v>
      </c>
      <c r="M975">
        <v>1915.5565000000004</v>
      </c>
      <c r="N975">
        <v>1031.4534999999998</v>
      </c>
      <c r="O975">
        <v>0</v>
      </c>
      <c r="P975" t="s">
        <v>60</v>
      </c>
      <c r="Q975" t="s">
        <v>2930</v>
      </c>
      <c r="R975">
        <v>0</v>
      </c>
      <c r="S975" t="s">
        <v>1841</v>
      </c>
      <c r="T975" t="s">
        <v>1842</v>
      </c>
      <c r="U975">
        <v>12.05</v>
      </c>
      <c r="V975" s="18">
        <v>45259</v>
      </c>
      <c r="W975" s="18">
        <v>45264</v>
      </c>
      <c r="X975">
        <v>5</v>
      </c>
      <c r="Y975" t="s">
        <v>49</v>
      </c>
    </row>
    <row r="976" spans="1:25" x14ac:dyDescent="0.3">
      <c r="A976" s="18">
        <v>45255</v>
      </c>
      <c r="B976" t="s">
        <v>38</v>
      </c>
      <c r="C976" t="s">
        <v>29</v>
      </c>
      <c r="D976">
        <v>2</v>
      </c>
      <c r="E976">
        <v>482.1</v>
      </c>
      <c r="F976">
        <v>313.36500000000001</v>
      </c>
      <c r="G976" t="s">
        <v>50</v>
      </c>
      <c r="H976" t="s">
        <v>31</v>
      </c>
      <c r="I976">
        <v>0</v>
      </c>
      <c r="J976" t="s">
        <v>51</v>
      </c>
      <c r="K976">
        <v>964.2</v>
      </c>
      <c r="L976">
        <v>964.2</v>
      </c>
      <c r="M976">
        <v>626.73</v>
      </c>
      <c r="N976">
        <v>337.47</v>
      </c>
      <c r="O976">
        <v>0</v>
      </c>
      <c r="P976" t="s">
        <v>23</v>
      </c>
      <c r="Q976" t="s">
        <v>24</v>
      </c>
      <c r="R976">
        <v>0</v>
      </c>
      <c r="S976" t="s">
        <v>1899</v>
      </c>
      <c r="T976" t="s">
        <v>1900</v>
      </c>
      <c r="U976">
        <v>45.35</v>
      </c>
      <c r="V976" s="18">
        <v>45255</v>
      </c>
      <c r="W976" s="18">
        <v>45260</v>
      </c>
      <c r="X976">
        <v>5</v>
      </c>
      <c r="Y976" t="s">
        <v>43</v>
      </c>
    </row>
    <row r="977" spans="1:25" x14ac:dyDescent="0.3">
      <c r="A977" s="18">
        <v>45709</v>
      </c>
      <c r="B977" t="s">
        <v>38</v>
      </c>
      <c r="C977" t="s">
        <v>29</v>
      </c>
      <c r="D977">
        <v>13</v>
      </c>
      <c r="E977">
        <v>135.97999999999999</v>
      </c>
      <c r="F977">
        <v>88.387</v>
      </c>
      <c r="G977" t="s">
        <v>50</v>
      </c>
      <c r="H977" t="s">
        <v>21</v>
      </c>
      <c r="I977">
        <v>0</v>
      </c>
      <c r="J977" t="s">
        <v>46</v>
      </c>
      <c r="K977">
        <v>1767.7399999999998</v>
      </c>
      <c r="L977">
        <v>1767.7399999999998</v>
      </c>
      <c r="M977">
        <v>1149.0309999999999</v>
      </c>
      <c r="N977">
        <v>618.70899999999983</v>
      </c>
      <c r="O977">
        <v>0</v>
      </c>
      <c r="P977" t="s">
        <v>23</v>
      </c>
      <c r="Q977" t="s">
        <v>40</v>
      </c>
      <c r="R977">
        <v>0</v>
      </c>
      <c r="S977" t="s">
        <v>1903</v>
      </c>
      <c r="T977" t="s">
        <v>1591</v>
      </c>
      <c r="U977">
        <v>28.35</v>
      </c>
      <c r="V977" s="18">
        <v>45709</v>
      </c>
      <c r="W977" s="18">
        <v>45717</v>
      </c>
      <c r="X977">
        <v>8</v>
      </c>
      <c r="Y977" t="s">
        <v>43</v>
      </c>
    </row>
    <row r="978" spans="1:25" x14ac:dyDescent="0.3">
      <c r="A978" s="18">
        <v>45210</v>
      </c>
      <c r="B978" t="s">
        <v>28</v>
      </c>
      <c r="C978" t="s">
        <v>29</v>
      </c>
      <c r="D978">
        <v>4</v>
      </c>
      <c r="E978">
        <v>408.28</v>
      </c>
      <c r="F978">
        <v>265.38200000000001</v>
      </c>
      <c r="G978" t="s">
        <v>30</v>
      </c>
      <c r="H978" t="s">
        <v>31</v>
      </c>
      <c r="I978">
        <v>0.15</v>
      </c>
      <c r="J978" t="s">
        <v>32</v>
      </c>
      <c r="K978">
        <v>1633.12</v>
      </c>
      <c r="L978">
        <v>1388.1519999999998</v>
      </c>
      <c r="M978">
        <v>1061.528</v>
      </c>
      <c r="N978">
        <v>326.6239999999998</v>
      </c>
      <c r="O978">
        <v>244.96800000000007</v>
      </c>
      <c r="P978" t="s">
        <v>63</v>
      </c>
      <c r="Q978" t="s">
        <v>40</v>
      </c>
      <c r="R978">
        <v>0</v>
      </c>
      <c r="S978" t="s">
        <v>1914</v>
      </c>
      <c r="T978" t="s">
        <v>1453</v>
      </c>
      <c r="U978">
        <v>5.38</v>
      </c>
      <c r="V978" s="18">
        <v>45210</v>
      </c>
      <c r="W978" s="18">
        <v>45214</v>
      </c>
      <c r="X978">
        <v>4</v>
      </c>
      <c r="Y978" t="s">
        <v>37</v>
      </c>
    </row>
    <row r="979" spans="1:25" x14ac:dyDescent="0.3">
      <c r="A979" s="18">
        <v>44960</v>
      </c>
      <c r="B979" t="s">
        <v>18</v>
      </c>
      <c r="C979" t="s">
        <v>29</v>
      </c>
      <c r="D979">
        <v>11</v>
      </c>
      <c r="E979">
        <v>321.72000000000003</v>
      </c>
      <c r="F979">
        <v>209.11800000000002</v>
      </c>
      <c r="G979" t="s">
        <v>30</v>
      </c>
      <c r="H979" t="s">
        <v>31</v>
      </c>
      <c r="I979">
        <v>0.1</v>
      </c>
      <c r="J979" t="s">
        <v>51</v>
      </c>
      <c r="K979">
        <v>3538.92</v>
      </c>
      <c r="L979">
        <v>3185.0280000000002</v>
      </c>
      <c r="M979">
        <v>2300.2980000000002</v>
      </c>
      <c r="N979">
        <v>884.73</v>
      </c>
      <c r="O979">
        <v>353.89199999999983</v>
      </c>
      <c r="P979" t="s">
        <v>23</v>
      </c>
      <c r="Q979" t="s">
        <v>40</v>
      </c>
      <c r="R979">
        <v>1</v>
      </c>
      <c r="S979" t="s">
        <v>1917</v>
      </c>
      <c r="T979" t="s">
        <v>1918</v>
      </c>
      <c r="U979">
        <v>17.940000000000001</v>
      </c>
      <c r="V979" s="18">
        <v>44960</v>
      </c>
      <c r="W979" s="18">
        <v>44963</v>
      </c>
      <c r="X979">
        <v>3</v>
      </c>
      <c r="Y979" t="s">
        <v>27</v>
      </c>
    </row>
    <row r="980" spans="1:25" x14ac:dyDescent="0.3">
      <c r="A980" s="18">
        <v>45330</v>
      </c>
      <c r="B980" t="s">
        <v>69</v>
      </c>
      <c r="C980" t="s">
        <v>29</v>
      </c>
      <c r="D980">
        <v>8</v>
      </c>
      <c r="E980">
        <v>158.02000000000001</v>
      </c>
      <c r="F980">
        <v>102.71300000000001</v>
      </c>
      <c r="G980" t="s">
        <v>50</v>
      </c>
      <c r="H980" t="s">
        <v>21</v>
      </c>
      <c r="I980">
        <v>0.15</v>
      </c>
      <c r="J980" t="s">
        <v>56</v>
      </c>
      <c r="K980">
        <v>1264.1600000000001</v>
      </c>
      <c r="L980">
        <v>1074.5360000000001</v>
      </c>
      <c r="M980">
        <v>821.70400000000006</v>
      </c>
      <c r="N980">
        <v>252.83199999999999</v>
      </c>
      <c r="O980">
        <v>189.62400000000002</v>
      </c>
      <c r="P980" t="s">
        <v>57</v>
      </c>
      <c r="Q980" t="s">
        <v>24</v>
      </c>
      <c r="R980">
        <v>0</v>
      </c>
      <c r="S980" t="s">
        <v>1945</v>
      </c>
      <c r="T980" t="s">
        <v>1946</v>
      </c>
      <c r="U980">
        <v>47.43</v>
      </c>
      <c r="V980" s="18">
        <v>45330</v>
      </c>
      <c r="W980" s="18">
        <v>45335</v>
      </c>
      <c r="X980">
        <v>5</v>
      </c>
      <c r="Y980" t="s">
        <v>72</v>
      </c>
    </row>
    <row r="981" spans="1:25" x14ac:dyDescent="0.3">
      <c r="A981" s="18">
        <v>45018</v>
      </c>
      <c r="B981" t="s">
        <v>38</v>
      </c>
      <c r="C981" t="s">
        <v>29</v>
      </c>
      <c r="D981">
        <v>11</v>
      </c>
      <c r="E981">
        <v>546.57000000000005</v>
      </c>
      <c r="F981">
        <v>355.27050000000003</v>
      </c>
      <c r="G981" t="s">
        <v>55</v>
      </c>
      <c r="H981" t="s">
        <v>31</v>
      </c>
      <c r="I981">
        <v>0.15</v>
      </c>
      <c r="J981" t="s">
        <v>66</v>
      </c>
      <c r="K981">
        <v>6012.27</v>
      </c>
      <c r="L981">
        <v>5110.4295000000002</v>
      </c>
      <c r="M981">
        <v>3907.9755000000005</v>
      </c>
      <c r="N981">
        <v>1202.4539999999997</v>
      </c>
      <c r="O981">
        <v>901.84050000000025</v>
      </c>
      <c r="P981" t="s">
        <v>57</v>
      </c>
      <c r="Q981" t="s">
        <v>34</v>
      </c>
      <c r="R981">
        <v>1</v>
      </c>
      <c r="S981" t="s">
        <v>1954</v>
      </c>
      <c r="T981" t="s">
        <v>1955</v>
      </c>
      <c r="U981">
        <v>24.77</v>
      </c>
      <c r="V981" s="18">
        <v>45018</v>
      </c>
      <c r="W981" s="18">
        <v>45020</v>
      </c>
      <c r="X981">
        <v>2</v>
      </c>
      <c r="Y981" t="s">
        <v>43</v>
      </c>
    </row>
    <row r="982" spans="1:25" x14ac:dyDescent="0.3">
      <c r="A982" s="18">
        <v>45408</v>
      </c>
      <c r="B982" t="s">
        <v>28</v>
      </c>
      <c r="C982" t="s">
        <v>29</v>
      </c>
      <c r="D982">
        <v>3</v>
      </c>
      <c r="E982">
        <v>103.09</v>
      </c>
      <c r="F982">
        <v>67.008499999999998</v>
      </c>
      <c r="G982" t="s">
        <v>55</v>
      </c>
      <c r="H982" t="s">
        <v>21</v>
      </c>
      <c r="I982">
        <v>0</v>
      </c>
      <c r="J982" t="s">
        <v>51</v>
      </c>
      <c r="K982">
        <v>309.27</v>
      </c>
      <c r="L982">
        <v>309.27</v>
      </c>
      <c r="M982">
        <v>201.02549999999999</v>
      </c>
      <c r="N982">
        <v>108.24449999999999</v>
      </c>
      <c r="O982">
        <v>0</v>
      </c>
      <c r="P982" t="s">
        <v>33</v>
      </c>
      <c r="Q982" t="s">
        <v>34</v>
      </c>
      <c r="R982">
        <v>1</v>
      </c>
      <c r="S982" t="s">
        <v>1961</v>
      </c>
      <c r="T982" t="s">
        <v>1962</v>
      </c>
      <c r="U982">
        <v>46.47</v>
      </c>
      <c r="V982" s="18">
        <v>45408</v>
      </c>
      <c r="W982" s="18">
        <v>45412</v>
      </c>
      <c r="X982">
        <v>4</v>
      </c>
      <c r="Y982" t="s">
        <v>37</v>
      </c>
    </row>
    <row r="983" spans="1:25" x14ac:dyDescent="0.3">
      <c r="A983" s="18">
        <v>45176</v>
      </c>
      <c r="B983" t="s">
        <v>28</v>
      </c>
      <c r="C983" t="s">
        <v>29</v>
      </c>
      <c r="D983">
        <v>16</v>
      </c>
      <c r="E983">
        <v>144.07</v>
      </c>
      <c r="F983">
        <v>93.645499999999998</v>
      </c>
      <c r="G983" t="s">
        <v>55</v>
      </c>
      <c r="H983" t="s">
        <v>21</v>
      </c>
      <c r="I983">
        <v>0.1</v>
      </c>
      <c r="J983" t="s">
        <v>22</v>
      </c>
      <c r="K983">
        <v>2305.12</v>
      </c>
      <c r="L983">
        <v>2074.6080000000002</v>
      </c>
      <c r="M983">
        <v>1498.328</v>
      </c>
      <c r="N983">
        <v>576.2800000000002</v>
      </c>
      <c r="O983">
        <v>230.51199999999972</v>
      </c>
      <c r="P983" t="s">
        <v>60</v>
      </c>
      <c r="Q983" t="s">
        <v>24</v>
      </c>
      <c r="R983">
        <v>0</v>
      </c>
      <c r="S983" t="s">
        <v>1979</v>
      </c>
      <c r="T983" t="s">
        <v>1980</v>
      </c>
      <c r="U983">
        <v>7.33</v>
      </c>
      <c r="V983" s="18">
        <v>45176</v>
      </c>
      <c r="W983" s="18">
        <v>45178</v>
      </c>
      <c r="X983">
        <v>2</v>
      </c>
      <c r="Y983" t="s">
        <v>37</v>
      </c>
    </row>
    <row r="984" spans="1:25" x14ac:dyDescent="0.3">
      <c r="A984" s="18">
        <v>45627</v>
      </c>
      <c r="B984" t="s">
        <v>69</v>
      </c>
      <c r="C984" t="s">
        <v>29</v>
      </c>
      <c r="D984">
        <v>12</v>
      </c>
      <c r="E984">
        <v>187.8</v>
      </c>
      <c r="F984">
        <v>122.07000000000001</v>
      </c>
      <c r="G984" t="s">
        <v>55</v>
      </c>
      <c r="H984" t="s">
        <v>21</v>
      </c>
      <c r="I984">
        <v>0.15</v>
      </c>
      <c r="J984" t="s">
        <v>56</v>
      </c>
      <c r="K984">
        <v>2253.6000000000004</v>
      </c>
      <c r="L984">
        <v>1915.5600000000002</v>
      </c>
      <c r="M984">
        <v>1464.8400000000001</v>
      </c>
      <c r="N984">
        <v>450.72</v>
      </c>
      <c r="O984">
        <v>338.04000000000019</v>
      </c>
      <c r="P984" t="s">
        <v>23</v>
      </c>
      <c r="Q984" t="s">
        <v>24</v>
      </c>
      <c r="R984">
        <v>0</v>
      </c>
      <c r="S984" t="s">
        <v>2001</v>
      </c>
      <c r="T984" t="s">
        <v>2002</v>
      </c>
      <c r="U984">
        <v>17.739999999999998</v>
      </c>
      <c r="V984" s="18">
        <v>45627</v>
      </c>
      <c r="W984" s="18">
        <v>45630</v>
      </c>
      <c r="X984">
        <v>3</v>
      </c>
      <c r="Y984" t="s">
        <v>72</v>
      </c>
    </row>
    <row r="985" spans="1:25" x14ac:dyDescent="0.3">
      <c r="A985" s="18">
        <v>44963</v>
      </c>
      <c r="B985" t="s">
        <v>44</v>
      </c>
      <c r="C985" t="s">
        <v>29</v>
      </c>
      <c r="D985">
        <v>7</v>
      </c>
      <c r="E985">
        <v>335.41</v>
      </c>
      <c r="F985">
        <v>218.01650000000004</v>
      </c>
      <c r="G985" t="s">
        <v>50</v>
      </c>
      <c r="H985" t="s">
        <v>31</v>
      </c>
      <c r="I985">
        <v>0</v>
      </c>
      <c r="J985" t="s">
        <v>66</v>
      </c>
      <c r="K985">
        <v>2347.8700000000003</v>
      </c>
      <c r="L985">
        <v>2347.8700000000003</v>
      </c>
      <c r="M985">
        <v>1526.1155000000003</v>
      </c>
      <c r="N985">
        <v>821.75450000000001</v>
      </c>
      <c r="O985">
        <v>0</v>
      </c>
      <c r="P985" t="s">
        <v>23</v>
      </c>
      <c r="Q985" t="s">
        <v>34</v>
      </c>
      <c r="R985">
        <v>0</v>
      </c>
      <c r="S985" t="s">
        <v>2034</v>
      </c>
      <c r="T985" t="s">
        <v>599</v>
      </c>
      <c r="U985">
        <v>18.91</v>
      </c>
      <c r="V985" s="18">
        <v>44963</v>
      </c>
      <c r="W985" s="18">
        <v>44967</v>
      </c>
      <c r="X985">
        <v>4</v>
      </c>
      <c r="Y985" t="s">
        <v>49</v>
      </c>
    </row>
    <row r="986" spans="1:25" x14ac:dyDescent="0.3">
      <c r="A986" s="18">
        <v>45803</v>
      </c>
      <c r="B986" t="s">
        <v>18</v>
      </c>
      <c r="C986" t="s">
        <v>29</v>
      </c>
      <c r="D986">
        <v>1</v>
      </c>
      <c r="E986">
        <v>204.54</v>
      </c>
      <c r="F986">
        <v>132.95099999999999</v>
      </c>
      <c r="G986" t="s">
        <v>55</v>
      </c>
      <c r="H986" t="s">
        <v>31</v>
      </c>
      <c r="I986">
        <v>0.1</v>
      </c>
      <c r="J986" t="s">
        <v>51</v>
      </c>
      <c r="K986">
        <v>204.54</v>
      </c>
      <c r="L986">
        <v>184.08599999999998</v>
      </c>
      <c r="M986">
        <v>132.95099999999999</v>
      </c>
      <c r="N986">
        <v>51.134999999999991</v>
      </c>
      <c r="O986">
        <v>20.454000000000008</v>
      </c>
      <c r="P986" t="s">
        <v>23</v>
      </c>
      <c r="Q986" t="s">
        <v>2930</v>
      </c>
      <c r="R986">
        <v>1</v>
      </c>
      <c r="S986" t="s">
        <v>2038</v>
      </c>
      <c r="T986" t="s">
        <v>2039</v>
      </c>
      <c r="U986">
        <v>17.760000000000002</v>
      </c>
      <c r="V986" s="18">
        <v>45803</v>
      </c>
      <c r="W986" s="18">
        <v>45806</v>
      </c>
      <c r="X986">
        <v>3</v>
      </c>
      <c r="Y986" t="s">
        <v>27</v>
      </c>
    </row>
    <row r="987" spans="1:25" x14ac:dyDescent="0.3">
      <c r="A987" s="18">
        <v>45118</v>
      </c>
      <c r="B987" t="s">
        <v>69</v>
      </c>
      <c r="C987" t="s">
        <v>29</v>
      </c>
      <c r="D987">
        <v>13</v>
      </c>
      <c r="E987">
        <v>50.51</v>
      </c>
      <c r="F987">
        <v>32.831499999999998</v>
      </c>
      <c r="G987" t="s">
        <v>55</v>
      </c>
      <c r="H987" t="s">
        <v>21</v>
      </c>
      <c r="I987">
        <v>0.1</v>
      </c>
      <c r="J987" t="s">
        <v>32</v>
      </c>
      <c r="K987">
        <v>656.63</v>
      </c>
      <c r="L987">
        <v>590.96699999999998</v>
      </c>
      <c r="M987">
        <v>426.80949999999996</v>
      </c>
      <c r="N987">
        <v>164.15750000000003</v>
      </c>
      <c r="O987">
        <v>65.663000000000011</v>
      </c>
      <c r="P987" t="s">
        <v>60</v>
      </c>
      <c r="Q987" t="s">
        <v>40</v>
      </c>
      <c r="R987">
        <v>0</v>
      </c>
      <c r="S987" t="s">
        <v>2080</v>
      </c>
      <c r="T987" t="s">
        <v>2081</v>
      </c>
      <c r="U987">
        <v>40.57</v>
      </c>
      <c r="V987" s="18">
        <v>45118</v>
      </c>
      <c r="W987" s="18">
        <v>45125</v>
      </c>
      <c r="X987">
        <v>7</v>
      </c>
      <c r="Y987" t="s">
        <v>72</v>
      </c>
    </row>
    <row r="988" spans="1:25" x14ac:dyDescent="0.3">
      <c r="A988" s="18">
        <v>45001</v>
      </c>
      <c r="B988" t="s">
        <v>38</v>
      </c>
      <c r="C988" t="s">
        <v>29</v>
      </c>
      <c r="D988">
        <v>20</v>
      </c>
      <c r="E988">
        <v>436.32</v>
      </c>
      <c r="F988">
        <v>283.608</v>
      </c>
      <c r="G988" t="s">
        <v>55</v>
      </c>
      <c r="H988" t="s">
        <v>31</v>
      </c>
      <c r="I988">
        <v>0</v>
      </c>
      <c r="J988" t="s">
        <v>56</v>
      </c>
      <c r="K988">
        <v>8726.4</v>
      </c>
      <c r="L988">
        <v>8726.4</v>
      </c>
      <c r="M988">
        <v>5672.16</v>
      </c>
      <c r="N988">
        <v>3054.24</v>
      </c>
      <c r="O988">
        <v>0</v>
      </c>
      <c r="P988" t="s">
        <v>57</v>
      </c>
      <c r="Q988" t="s">
        <v>24</v>
      </c>
      <c r="R988">
        <v>1</v>
      </c>
      <c r="S988" t="s">
        <v>2107</v>
      </c>
      <c r="T988" t="s">
        <v>2108</v>
      </c>
      <c r="U988">
        <v>37.49</v>
      </c>
      <c r="V988" s="18">
        <v>45001</v>
      </c>
      <c r="W988" s="18">
        <v>45011</v>
      </c>
      <c r="X988">
        <v>10</v>
      </c>
      <c r="Y988" t="s">
        <v>43</v>
      </c>
    </row>
    <row r="989" spans="1:25" x14ac:dyDescent="0.3">
      <c r="A989" s="18">
        <v>45489</v>
      </c>
      <c r="B989" t="s">
        <v>44</v>
      </c>
      <c r="C989" t="s">
        <v>29</v>
      </c>
      <c r="D989">
        <v>14</v>
      </c>
      <c r="E989">
        <v>300.38</v>
      </c>
      <c r="F989">
        <v>195.24700000000001</v>
      </c>
      <c r="G989" t="s">
        <v>30</v>
      </c>
      <c r="H989" t="s">
        <v>31</v>
      </c>
      <c r="I989">
        <v>0.1</v>
      </c>
      <c r="J989" t="s">
        <v>32</v>
      </c>
      <c r="K989">
        <v>4205.32</v>
      </c>
      <c r="L989">
        <v>3784.788</v>
      </c>
      <c r="M989">
        <v>2733.4580000000001</v>
      </c>
      <c r="N989">
        <v>1051.33</v>
      </c>
      <c r="O989">
        <v>420.5319999999997</v>
      </c>
      <c r="P989" t="s">
        <v>23</v>
      </c>
      <c r="Q989" t="s">
        <v>2930</v>
      </c>
      <c r="R989">
        <v>0</v>
      </c>
      <c r="S989" t="s">
        <v>2114</v>
      </c>
      <c r="T989" t="s">
        <v>2115</v>
      </c>
      <c r="U989">
        <v>38.6</v>
      </c>
      <c r="V989" s="18">
        <v>45489</v>
      </c>
      <c r="W989" s="18">
        <v>45492</v>
      </c>
      <c r="X989">
        <v>3</v>
      </c>
      <c r="Y989" t="s">
        <v>49</v>
      </c>
    </row>
    <row r="990" spans="1:25" x14ac:dyDescent="0.3">
      <c r="A990" s="18">
        <v>45692</v>
      </c>
      <c r="B990" t="s">
        <v>18</v>
      </c>
      <c r="C990" t="s">
        <v>29</v>
      </c>
      <c r="D990">
        <v>9</v>
      </c>
      <c r="E990">
        <v>256.14</v>
      </c>
      <c r="F990">
        <v>166.49099999999999</v>
      </c>
      <c r="G990" t="s">
        <v>30</v>
      </c>
      <c r="H990" t="s">
        <v>31</v>
      </c>
      <c r="I990">
        <v>0.15</v>
      </c>
      <c r="J990" t="s">
        <v>46</v>
      </c>
      <c r="K990">
        <v>2305.2599999999998</v>
      </c>
      <c r="L990">
        <v>1959.4709999999998</v>
      </c>
      <c r="M990">
        <v>1498.4189999999999</v>
      </c>
      <c r="N990">
        <v>461.05199999999991</v>
      </c>
      <c r="O990">
        <v>345.78899999999999</v>
      </c>
      <c r="P990" t="s">
        <v>57</v>
      </c>
      <c r="Q990" t="s">
        <v>34</v>
      </c>
      <c r="R990">
        <v>1</v>
      </c>
      <c r="S990" t="s">
        <v>2120</v>
      </c>
      <c r="T990" t="s">
        <v>2121</v>
      </c>
      <c r="U990">
        <v>5.21</v>
      </c>
      <c r="V990" s="18">
        <v>45692</v>
      </c>
      <c r="W990" s="18">
        <v>45695</v>
      </c>
      <c r="X990">
        <v>3</v>
      </c>
      <c r="Y990" t="s">
        <v>27</v>
      </c>
    </row>
    <row r="991" spans="1:25" x14ac:dyDescent="0.3">
      <c r="A991" s="18">
        <v>45168</v>
      </c>
      <c r="B991" t="s">
        <v>18</v>
      </c>
      <c r="C991" t="s">
        <v>29</v>
      </c>
      <c r="D991">
        <v>1</v>
      </c>
      <c r="E991">
        <v>193.08</v>
      </c>
      <c r="F991">
        <v>125.50200000000001</v>
      </c>
      <c r="G991" t="s">
        <v>30</v>
      </c>
      <c r="H991" t="s">
        <v>21</v>
      </c>
      <c r="I991">
        <v>0.05</v>
      </c>
      <c r="J991" t="s">
        <v>46</v>
      </c>
      <c r="K991">
        <v>193.08</v>
      </c>
      <c r="L991">
        <v>183.42600000000002</v>
      </c>
      <c r="M991">
        <v>125.50200000000001</v>
      </c>
      <c r="N991">
        <v>57.924000000000007</v>
      </c>
      <c r="O991">
        <v>9.6539999999999964</v>
      </c>
      <c r="P991" t="s">
        <v>23</v>
      </c>
      <c r="Q991" t="s">
        <v>34</v>
      </c>
      <c r="R991">
        <v>0</v>
      </c>
      <c r="S991" t="s">
        <v>2124</v>
      </c>
      <c r="T991" t="s">
        <v>1680</v>
      </c>
      <c r="U991">
        <v>23.99</v>
      </c>
      <c r="V991" s="18">
        <v>45168</v>
      </c>
      <c r="W991" s="18">
        <v>45174</v>
      </c>
      <c r="X991">
        <v>6</v>
      </c>
      <c r="Y991" t="s">
        <v>27</v>
      </c>
    </row>
    <row r="992" spans="1:25" x14ac:dyDescent="0.3">
      <c r="A992" s="18">
        <v>45228</v>
      </c>
      <c r="B992" t="s">
        <v>38</v>
      </c>
      <c r="C992" t="s">
        <v>29</v>
      </c>
      <c r="D992">
        <v>4</v>
      </c>
      <c r="E992">
        <v>59.8</v>
      </c>
      <c r="F992">
        <v>38.869999999999997</v>
      </c>
      <c r="G992" t="s">
        <v>55</v>
      </c>
      <c r="H992" t="s">
        <v>31</v>
      </c>
      <c r="I992">
        <v>0.1</v>
      </c>
      <c r="J992" t="s">
        <v>46</v>
      </c>
      <c r="K992">
        <v>239.2</v>
      </c>
      <c r="L992">
        <v>215.28</v>
      </c>
      <c r="M992">
        <v>155.47999999999999</v>
      </c>
      <c r="N992">
        <v>59.800000000000011</v>
      </c>
      <c r="O992">
        <v>23.919999999999987</v>
      </c>
      <c r="P992" t="s">
        <v>23</v>
      </c>
      <c r="Q992" t="s">
        <v>24</v>
      </c>
      <c r="R992">
        <v>0</v>
      </c>
      <c r="S992" t="s">
        <v>2129</v>
      </c>
      <c r="T992" t="s">
        <v>2130</v>
      </c>
      <c r="U992">
        <v>42.59</v>
      </c>
      <c r="V992" s="18">
        <v>45228</v>
      </c>
      <c r="W992" s="18">
        <v>45236</v>
      </c>
      <c r="X992">
        <v>8</v>
      </c>
      <c r="Y992" t="s">
        <v>43</v>
      </c>
    </row>
    <row r="993" spans="1:25" x14ac:dyDescent="0.3">
      <c r="A993" s="18">
        <v>45050</v>
      </c>
      <c r="B993" t="s">
        <v>18</v>
      </c>
      <c r="C993" t="s">
        <v>29</v>
      </c>
      <c r="D993">
        <v>20</v>
      </c>
      <c r="E993">
        <v>42.12</v>
      </c>
      <c r="F993">
        <v>27.378</v>
      </c>
      <c r="G993" t="s">
        <v>20</v>
      </c>
      <c r="H993" t="s">
        <v>21</v>
      </c>
      <c r="I993">
        <v>0.15</v>
      </c>
      <c r="J993" t="s">
        <v>32</v>
      </c>
      <c r="K993">
        <v>842.4</v>
      </c>
      <c r="L993">
        <v>716.04</v>
      </c>
      <c r="M993">
        <v>547.55999999999995</v>
      </c>
      <c r="N993">
        <v>168.48000000000002</v>
      </c>
      <c r="O993">
        <v>126.36000000000001</v>
      </c>
      <c r="P993" t="s">
        <v>57</v>
      </c>
      <c r="Q993" t="s">
        <v>2930</v>
      </c>
      <c r="R993">
        <v>0</v>
      </c>
      <c r="S993" t="s">
        <v>2135</v>
      </c>
      <c r="T993" t="s">
        <v>2136</v>
      </c>
      <c r="U993">
        <v>43.22</v>
      </c>
      <c r="V993" s="18">
        <v>45050</v>
      </c>
      <c r="W993" s="18">
        <v>45058</v>
      </c>
      <c r="X993">
        <v>8</v>
      </c>
      <c r="Y993" t="s">
        <v>27</v>
      </c>
    </row>
    <row r="994" spans="1:25" x14ac:dyDescent="0.3">
      <c r="A994" s="18">
        <v>45253</v>
      </c>
      <c r="B994" t="s">
        <v>44</v>
      </c>
      <c r="C994" t="s">
        <v>29</v>
      </c>
      <c r="D994">
        <v>12</v>
      </c>
      <c r="E994">
        <v>130.9</v>
      </c>
      <c r="F994">
        <v>85.085000000000008</v>
      </c>
      <c r="G994" t="s">
        <v>55</v>
      </c>
      <c r="H994" t="s">
        <v>31</v>
      </c>
      <c r="I994">
        <v>0.15</v>
      </c>
      <c r="J994" t="s">
        <v>32</v>
      </c>
      <c r="K994">
        <v>1570.8000000000002</v>
      </c>
      <c r="L994">
        <v>1335.18</v>
      </c>
      <c r="M994">
        <v>1021.0200000000001</v>
      </c>
      <c r="N994">
        <v>314.15999999999997</v>
      </c>
      <c r="O994">
        <v>235.62000000000012</v>
      </c>
      <c r="P994" t="s">
        <v>60</v>
      </c>
      <c r="Q994" t="s">
        <v>34</v>
      </c>
      <c r="R994">
        <v>0</v>
      </c>
      <c r="S994" t="s">
        <v>2170</v>
      </c>
      <c r="T994" t="s">
        <v>2171</v>
      </c>
      <c r="U994">
        <v>34.69</v>
      </c>
      <c r="V994" s="18">
        <v>45253</v>
      </c>
      <c r="W994" s="18">
        <v>45260</v>
      </c>
      <c r="X994">
        <v>7</v>
      </c>
      <c r="Y994" t="s">
        <v>49</v>
      </c>
    </row>
    <row r="995" spans="1:25" x14ac:dyDescent="0.3">
      <c r="A995" s="18">
        <v>45455</v>
      </c>
      <c r="B995" t="s">
        <v>38</v>
      </c>
      <c r="C995" t="s">
        <v>29</v>
      </c>
      <c r="D995">
        <v>8</v>
      </c>
      <c r="E995">
        <v>57.85</v>
      </c>
      <c r="F995">
        <v>37.602499999999999</v>
      </c>
      <c r="G995" t="s">
        <v>55</v>
      </c>
      <c r="H995" t="s">
        <v>21</v>
      </c>
      <c r="I995">
        <v>0</v>
      </c>
      <c r="J995" t="s">
        <v>46</v>
      </c>
      <c r="K995">
        <v>462.8</v>
      </c>
      <c r="L995">
        <v>462.8</v>
      </c>
      <c r="M995">
        <v>300.82</v>
      </c>
      <c r="N995">
        <v>161.98000000000002</v>
      </c>
      <c r="O995">
        <v>0</v>
      </c>
      <c r="P995" t="s">
        <v>23</v>
      </c>
      <c r="Q995" t="s">
        <v>40</v>
      </c>
      <c r="R995">
        <v>1</v>
      </c>
      <c r="S995" t="s">
        <v>2186</v>
      </c>
      <c r="T995" t="s">
        <v>2187</v>
      </c>
      <c r="U995">
        <v>49.82</v>
      </c>
      <c r="V995" s="18">
        <v>45455</v>
      </c>
      <c r="W995" s="18">
        <v>45463</v>
      </c>
      <c r="X995">
        <v>8</v>
      </c>
      <c r="Y995" t="s">
        <v>43</v>
      </c>
    </row>
    <row r="996" spans="1:25" x14ac:dyDescent="0.3">
      <c r="A996" s="18">
        <v>45513</v>
      </c>
      <c r="B996" t="s">
        <v>28</v>
      </c>
      <c r="C996" t="s">
        <v>29</v>
      </c>
      <c r="D996">
        <v>10</v>
      </c>
      <c r="E996">
        <v>522.73</v>
      </c>
      <c r="F996">
        <v>339.77450000000005</v>
      </c>
      <c r="G996" t="s">
        <v>50</v>
      </c>
      <c r="H996" t="s">
        <v>31</v>
      </c>
      <c r="I996">
        <v>0.1</v>
      </c>
      <c r="J996" t="s">
        <v>66</v>
      </c>
      <c r="K996">
        <v>5227.3</v>
      </c>
      <c r="L996">
        <v>4704.5700000000006</v>
      </c>
      <c r="M996">
        <v>3397.7450000000003</v>
      </c>
      <c r="N996">
        <v>1306.8250000000003</v>
      </c>
      <c r="O996">
        <v>522.72999999999956</v>
      </c>
      <c r="P996" t="s">
        <v>57</v>
      </c>
      <c r="Q996" t="s">
        <v>2930</v>
      </c>
      <c r="R996">
        <v>0</v>
      </c>
      <c r="S996" t="s">
        <v>2208</v>
      </c>
      <c r="T996" t="s">
        <v>2209</v>
      </c>
      <c r="U996">
        <v>20.059999999999999</v>
      </c>
      <c r="V996" s="18">
        <v>45513</v>
      </c>
      <c r="W996" s="18">
        <v>45519</v>
      </c>
      <c r="X996">
        <v>6</v>
      </c>
      <c r="Y996" t="s">
        <v>37</v>
      </c>
    </row>
    <row r="997" spans="1:25" x14ac:dyDescent="0.3">
      <c r="A997" s="18">
        <v>44945</v>
      </c>
      <c r="B997" t="s">
        <v>18</v>
      </c>
      <c r="C997" t="s">
        <v>29</v>
      </c>
      <c r="D997">
        <v>8</v>
      </c>
      <c r="E997">
        <v>277.43</v>
      </c>
      <c r="F997">
        <v>180.32950000000002</v>
      </c>
      <c r="G997" t="s">
        <v>55</v>
      </c>
      <c r="H997" t="s">
        <v>21</v>
      </c>
      <c r="I997">
        <v>0</v>
      </c>
      <c r="J997" t="s">
        <v>51</v>
      </c>
      <c r="K997">
        <v>2219.44</v>
      </c>
      <c r="L997">
        <v>2219.44</v>
      </c>
      <c r="M997">
        <v>1442.6360000000002</v>
      </c>
      <c r="N997">
        <v>776.80399999999986</v>
      </c>
      <c r="O997">
        <v>0</v>
      </c>
      <c r="P997" t="s">
        <v>23</v>
      </c>
      <c r="Q997" t="s">
        <v>34</v>
      </c>
      <c r="R997">
        <v>0</v>
      </c>
      <c r="S997" t="s">
        <v>2234</v>
      </c>
      <c r="T997" t="s">
        <v>2235</v>
      </c>
      <c r="U997">
        <v>36.380000000000003</v>
      </c>
      <c r="V997" s="18">
        <v>44945</v>
      </c>
      <c r="W997" s="18">
        <v>44949</v>
      </c>
      <c r="X997">
        <v>4</v>
      </c>
      <c r="Y997" t="s">
        <v>27</v>
      </c>
    </row>
    <row r="998" spans="1:25" x14ac:dyDescent="0.3">
      <c r="A998" s="18">
        <v>45175</v>
      </c>
      <c r="B998" t="s">
        <v>44</v>
      </c>
      <c r="C998" t="s">
        <v>29</v>
      </c>
      <c r="D998">
        <v>17</v>
      </c>
      <c r="E998">
        <v>588.58000000000004</v>
      </c>
      <c r="F998">
        <v>382.57700000000006</v>
      </c>
      <c r="G998" t="s">
        <v>55</v>
      </c>
      <c r="H998" t="s">
        <v>21</v>
      </c>
      <c r="I998">
        <v>0.05</v>
      </c>
      <c r="J998" t="s">
        <v>56</v>
      </c>
      <c r="K998">
        <v>10005.86</v>
      </c>
      <c r="L998">
        <v>9505.5670000000009</v>
      </c>
      <c r="M998">
        <v>6503.8090000000011</v>
      </c>
      <c r="N998">
        <v>3001.7579999999998</v>
      </c>
      <c r="O998">
        <v>500.29299999999967</v>
      </c>
      <c r="P998" t="s">
        <v>60</v>
      </c>
      <c r="Q998" t="s">
        <v>34</v>
      </c>
      <c r="R998">
        <v>1</v>
      </c>
      <c r="S998" t="s">
        <v>2247</v>
      </c>
      <c r="T998" t="s">
        <v>2248</v>
      </c>
      <c r="U998">
        <v>25.31</v>
      </c>
      <c r="V998" s="18">
        <v>45175</v>
      </c>
      <c r="W998" s="18">
        <v>45182</v>
      </c>
      <c r="X998">
        <v>7</v>
      </c>
      <c r="Y998" t="s">
        <v>49</v>
      </c>
    </row>
    <row r="999" spans="1:25" x14ac:dyDescent="0.3">
      <c r="A999" s="18">
        <v>45221</v>
      </c>
      <c r="B999" t="s">
        <v>69</v>
      </c>
      <c r="C999" t="s">
        <v>29</v>
      </c>
      <c r="D999">
        <v>16</v>
      </c>
      <c r="E999">
        <v>486.71</v>
      </c>
      <c r="F999">
        <v>316.36149999999998</v>
      </c>
      <c r="G999" t="s">
        <v>20</v>
      </c>
      <c r="H999" t="s">
        <v>21</v>
      </c>
      <c r="I999">
        <v>0.15</v>
      </c>
      <c r="J999" t="s">
        <v>51</v>
      </c>
      <c r="K999">
        <v>7787.36</v>
      </c>
      <c r="L999">
        <v>6619.2559999999994</v>
      </c>
      <c r="M999">
        <v>5061.7839999999997</v>
      </c>
      <c r="N999">
        <v>1557.4719999999998</v>
      </c>
      <c r="O999">
        <v>1168.1040000000003</v>
      </c>
      <c r="P999" t="s">
        <v>23</v>
      </c>
      <c r="Q999" t="s">
        <v>24</v>
      </c>
      <c r="R999">
        <v>1</v>
      </c>
      <c r="S999" t="s">
        <v>2260</v>
      </c>
      <c r="T999" t="s">
        <v>2261</v>
      </c>
      <c r="U999">
        <v>12.53</v>
      </c>
      <c r="V999" s="18">
        <v>45221</v>
      </c>
      <c r="W999" s="18">
        <v>45225</v>
      </c>
      <c r="X999">
        <v>4</v>
      </c>
      <c r="Y999" t="s">
        <v>72</v>
      </c>
    </row>
    <row r="1000" spans="1:25" x14ac:dyDescent="0.3">
      <c r="A1000" s="18">
        <v>45186</v>
      </c>
      <c r="B1000" t="s">
        <v>38</v>
      </c>
      <c r="C1000" t="s">
        <v>29</v>
      </c>
      <c r="D1000">
        <v>6</v>
      </c>
      <c r="E1000">
        <v>437.59</v>
      </c>
      <c r="F1000">
        <v>284.43349999999998</v>
      </c>
      <c r="G1000" t="s">
        <v>55</v>
      </c>
      <c r="H1000" t="s">
        <v>21</v>
      </c>
      <c r="I1000">
        <v>0.05</v>
      </c>
      <c r="J1000" t="s">
        <v>56</v>
      </c>
      <c r="K1000">
        <v>2625.54</v>
      </c>
      <c r="L1000">
        <v>2494.2629999999999</v>
      </c>
      <c r="M1000">
        <v>1706.6009999999999</v>
      </c>
      <c r="N1000">
        <v>787.66200000000003</v>
      </c>
      <c r="O1000">
        <v>131.27700000000004</v>
      </c>
      <c r="P1000" t="s">
        <v>33</v>
      </c>
      <c r="Q1000" t="s">
        <v>40</v>
      </c>
      <c r="R1000">
        <v>1</v>
      </c>
      <c r="S1000" t="s">
        <v>2271</v>
      </c>
      <c r="T1000" t="s">
        <v>2272</v>
      </c>
      <c r="U1000">
        <v>39.4</v>
      </c>
      <c r="V1000" s="18">
        <v>45186</v>
      </c>
      <c r="W1000" s="18">
        <v>45195</v>
      </c>
      <c r="X1000">
        <v>9</v>
      </c>
      <c r="Y1000" t="s">
        <v>43</v>
      </c>
    </row>
    <row r="1001" spans="1:25" x14ac:dyDescent="0.3">
      <c r="A1001" s="18">
        <v>45146</v>
      </c>
      <c r="B1001" t="s">
        <v>69</v>
      </c>
      <c r="C1001" t="s">
        <v>29</v>
      </c>
      <c r="D1001">
        <v>8</v>
      </c>
      <c r="E1001">
        <v>200.74</v>
      </c>
      <c r="F1001">
        <v>130.48100000000002</v>
      </c>
      <c r="G1001" t="s">
        <v>30</v>
      </c>
      <c r="H1001" t="s">
        <v>21</v>
      </c>
      <c r="I1001">
        <v>0</v>
      </c>
      <c r="J1001" t="s">
        <v>56</v>
      </c>
      <c r="K1001">
        <v>1605.92</v>
      </c>
      <c r="L1001">
        <v>1605.92</v>
      </c>
      <c r="M1001">
        <v>1043.8480000000002</v>
      </c>
      <c r="N1001">
        <v>562.07199999999989</v>
      </c>
      <c r="O1001">
        <v>0</v>
      </c>
      <c r="P1001" t="s">
        <v>33</v>
      </c>
      <c r="Q1001" t="s">
        <v>34</v>
      </c>
      <c r="R1001">
        <v>1</v>
      </c>
      <c r="S1001" t="s">
        <v>2277</v>
      </c>
      <c r="T1001" t="s">
        <v>2278</v>
      </c>
      <c r="U1001">
        <v>30.7</v>
      </c>
      <c r="V1001" s="18">
        <v>45146</v>
      </c>
      <c r="W1001" s="18">
        <v>45148</v>
      </c>
      <c r="X1001">
        <v>2</v>
      </c>
      <c r="Y1001" t="s">
        <v>72</v>
      </c>
    </row>
    <row r="1002" spans="1:25" x14ac:dyDescent="0.3">
      <c r="A1002" s="18">
        <v>45570</v>
      </c>
      <c r="B1002" t="s">
        <v>69</v>
      </c>
      <c r="C1002" t="s">
        <v>29</v>
      </c>
      <c r="D1002">
        <v>12</v>
      </c>
      <c r="E1002">
        <v>535.41</v>
      </c>
      <c r="F1002">
        <v>348.01650000000001</v>
      </c>
      <c r="G1002" t="s">
        <v>50</v>
      </c>
      <c r="H1002" t="s">
        <v>31</v>
      </c>
      <c r="I1002">
        <v>0.1</v>
      </c>
      <c r="J1002" t="s">
        <v>46</v>
      </c>
      <c r="K1002">
        <v>6424.92</v>
      </c>
      <c r="L1002">
        <v>5782.4279999999999</v>
      </c>
      <c r="M1002">
        <v>4176.1980000000003</v>
      </c>
      <c r="N1002">
        <v>1606.2299999999996</v>
      </c>
      <c r="O1002">
        <v>642.49200000000019</v>
      </c>
      <c r="P1002" t="s">
        <v>33</v>
      </c>
      <c r="Q1002" t="s">
        <v>2930</v>
      </c>
      <c r="R1002">
        <v>0</v>
      </c>
      <c r="S1002" t="s">
        <v>2302</v>
      </c>
      <c r="T1002" t="s">
        <v>2303</v>
      </c>
      <c r="U1002">
        <v>27.82</v>
      </c>
      <c r="V1002" s="18">
        <v>45570</v>
      </c>
      <c r="W1002" s="18">
        <v>45572</v>
      </c>
      <c r="X1002">
        <v>2</v>
      </c>
      <c r="Y1002" t="s">
        <v>72</v>
      </c>
    </row>
    <row r="1003" spans="1:25" x14ac:dyDescent="0.3">
      <c r="A1003" s="18">
        <v>45009</v>
      </c>
      <c r="B1003" t="s">
        <v>28</v>
      </c>
      <c r="C1003" t="s">
        <v>29</v>
      </c>
      <c r="D1003">
        <v>9</v>
      </c>
      <c r="E1003">
        <v>233.11</v>
      </c>
      <c r="F1003">
        <v>151.5215</v>
      </c>
      <c r="G1003" t="s">
        <v>20</v>
      </c>
      <c r="H1003" t="s">
        <v>31</v>
      </c>
      <c r="I1003">
        <v>0.05</v>
      </c>
      <c r="J1003" t="s">
        <v>22</v>
      </c>
      <c r="K1003">
        <v>2097.9900000000002</v>
      </c>
      <c r="L1003">
        <v>1993.0905</v>
      </c>
      <c r="M1003">
        <v>1363.6935000000001</v>
      </c>
      <c r="N1003">
        <v>629.39699999999993</v>
      </c>
      <c r="O1003">
        <v>104.89950000000022</v>
      </c>
      <c r="P1003" t="s">
        <v>60</v>
      </c>
      <c r="Q1003" t="s">
        <v>40</v>
      </c>
      <c r="R1003">
        <v>0</v>
      </c>
      <c r="S1003" t="s">
        <v>2311</v>
      </c>
      <c r="T1003" t="s">
        <v>2312</v>
      </c>
      <c r="U1003">
        <v>31.43</v>
      </c>
      <c r="V1003" s="18">
        <v>45009</v>
      </c>
      <c r="W1003" s="18">
        <v>45013</v>
      </c>
      <c r="X1003">
        <v>4</v>
      </c>
      <c r="Y1003" t="s">
        <v>37</v>
      </c>
    </row>
    <row r="1004" spans="1:25" x14ac:dyDescent="0.3">
      <c r="A1004" s="18">
        <v>45354</v>
      </c>
      <c r="B1004" t="s">
        <v>38</v>
      </c>
      <c r="C1004" t="s">
        <v>29</v>
      </c>
      <c r="D1004">
        <v>2</v>
      </c>
      <c r="E1004">
        <v>160.72999999999999</v>
      </c>
      <c r="F1004">
        <v>104.47449999999999</v>
      </c>
      <c r="G1004" t="s">
        <v>30</v>
      </c>
      <c r="H1004" t="s">
        <v>21</v>
      </c>
      <c r="I1004">
        <v>0.15</v>
      </c>
      <c r="J1004" t="s">
        <v>46</v>
      </c>
      <c r="K1004">
        <v>321.45999999999998</v>
      </c>
      <c r="L1004">
        <v>273.24099999999999</v>
      </c>
      <c r="M1004">
        <v>208.94899999999998</v>
      </c>
      <c r="N1004">
        <v>64.292000000000002</v>
      </c>
      <c r="O1004">
        <v>48.218999999999994</v>
      </c>
      <c r="P1004" t="s">
        <v>63</v>
      </c>
      <c r="Q1004" t="s">
        <v>24</v>
      </c>
      <c r="R1004">
        <v>0</v>
      </c>
      <c r="S1004" t="s">
        <v>2323</v>
      </c>
      <c r="T1004" t="s">
        <v>2324</v>
      </c>
      <c r="U1004">
        <v>20.18</v>
      </c>
      <c r="V1004" s="18">
        <v>45354</v>
      </c>
      <c r="W1004" s="18">
        <v>45362</v>
      </c>
      <c r="X1004">
        <v>8</v>
      </c>
      <c r="Y1004" t="s">
        <v>43</v>
      </c>
    </row>
    <row r="1005" spans="1:25" x14ac:dyDescent="0.3">
      <c r="A1005" s="18">
        <v>44997</v>
      </c>
      <c r="B1005" t="s">
        <v>69</v>
      </c>
      <c r="C1005" t="s">
        <v>29</v>
      </c>
      <c r="D1005">
        <v>4</v>
      </c>
      <c r="E1005">
        <v>149.30000000000001</v>
      </c>
      <c r="F1005">
        <v>97.045000000000016</v>
      </c>
      <c r="G1005" t="s">
        <v>30</v>
      </c>
      <c r="H1005" t="s">
        <v>21</v>
      </c>
      <c r="I1005">
        <v>0.1</v>
      </c>
      <c r="J1005" t="s">
        <v>56</v>
      </c>
      <c r="K1005">
        <v>597.20000000000005</v>
      </c>
      <c r="L1005">
        <v>537.48</v>
      </c>
      <c r="M1005">
        <v>388.18000000000006</v>
      </c>
      <c r="N1005">
        <v>149.29999999999995</v>
      </c>
      <c r="O1005">
        <v>59.720000000000027</v>
      </c>
      <c r="P1005" t="s">
        <v>60</v>
      </c>
      <c r="Q1005" t="s">
        <v>24</v>
      </c>
      <c r="R1005">
        <v>0</v>
      </c>
      <c r="S1005" t="s">
        <v>2335</v>
      </c>
      <c r="T1005" t="s">
        <v>2336</v>
      </c>
      <c r="U1005">
        <v>47.84</v>
      </c>
      <c r="V1005" s="18">
        <v>44997</v>
      </c>
      <c r="W1005" s="18">
        <v>45001</v>
      </c>
      <c r="X1005">
        <v>4</v>
      </c>
      <c r="Y1005" t="s">
        <v>72</v>
      </c>
    </row>
    <row r="1006" spans="1:25" x14ac:dyDescent="0.3">
      <c r="A1006" s="18">
        <v>44940</v>
      </c>
      <c r="B1006" t="s">
        <v>18</v>
      </c>
      <c r="C1006" t="s">
        <v>29</v>
      </c>
      <c r="D1006">
        <v>17</v>
      </c>
      <c r="E1006">
        <v>226.56</v>
      </c>
      <c r="F1006">
        <v>147.26400000000001</v>
      </c>
      <c r="G1006" t="s">
        <v>30</v>
      </c>
      <c r="H1006" t="s">
        <v>21</v>
      </c>
      <c r="I1006">
        <v>0.1</v>
      </c>
      <c r="J1006" t="s">
        <v>56</v>
      </c>
      <c r="K1006">
        <v>3851.52</v>
      </c>
      <c r="L1006">
        <v>3466.3679999999999</v>
      </c>
      <c r="M1006">
        <v>2503.4880000000003</v>
      </c>
      <c r="N1006">
        <v>962.87999999999965</v>
      </c>
      <c r="O1006">
        <v>385.15200000000004</v>
      </c>
      <c r="P1006" t="s">
        <v>33</v>
      </c>
      <c r="Q1006" t="s">
        <v>40</v>
      </c>
      <c r="R1006">
        <v>1</v>
      </c>
      <c r="S1006" t="s">
        <v>2343</v>
      </c>
      <c r="T1006" t="s">
        <v>2344</v>
      </c>
      <c r="U1006">
        <v>36.89</v>
      </c>
      <c r="V1006" s="18">
        <v>44940</v>
      </c>
      <c r="W1006" s="18">
        <v>44946</v>
      </c>
      <c r="X1006">
        <v>6</v>
      </c>
      <c r="Y1006" t="s">
        <v>27</v>
      </c>
    </row>
    <row r="1007" spans="1:25" x14ac:dyDescent="0.3">
      <c r="A1007" s="18">
        <v>45571</v>
      </c>
      <c r="B1007" t="s">
        <v>28</v>
      </c>
      <c r="C1007" t="s">
        <v>29</v>
      </c>
      <c r="D1007">
        <v>13</v>
      </c>
      <c r="E1007">
        <v>55.46</v>
      </c>
      <c r="F1007">
        <v>36.048999999999999</v>
      </c>
      <c r="G1007" t="s">
        <v>30</v>
      </c>
      <c r="H1007" t="s">
        <v>31</v>
      </c>
      <c r="I1007">
        <v>0.05</v>
      </c>
      <c r="J1007" t="s">
        <v>66</v>
      </c>
      <c r="K1007">
        <v>720.98</v>
      </c>
      <c r="L1007">
        <v>684.93100000000004</v>
      </c>
      <c r="M1007">
        <v>468.637</v>
      </c>
      <c r="N1007">
        <v>216.29400000000004</v>
      </c>
      <c r="O1007">
        <v>36.048999999999978</v>
      </c>
      <c r="P1007" t="s">
        <v>57</v>
      </c>
      <c r="Q1007" t="s">
        <v>24</v>
      </c>
      <c r="R1007">
        <v>1</v>
      </c>
      <c r="S1007" t="s">
        <v>2353</v>
      </c>
      <c r="T1007" t="s">
        <v>2354</v>
      </c>
      <c r="U1007">
        <v>18.010000000000002</v>
      </c>
      <c r="V1007" s="18">
        <v>45571</v>
      </c>
      <c r="W1007" s="18">
        <v>45574</v>
      </c>
      <c r="X1007">
        <v>3</v>
      </c>
      <c r="Y1007" t="s">
        <v>37</v>
      </c>
    </row>
    <row r="1008" spans="1:25" x14ac:dyDescent="0.3">
      <c r="A1008" s="18">
        <v>45388</v>
      </c>
      <c r="B1008" t="s">
        <v>38</v>
      </c>
      <c r="C1008" t="s">
        <v>29</v>
      </c>
      <c r="D1008">
        <v>1</v>
      </c>
      <c r="E1008">
        <v>256.63</v>
      </c>
      <c r="F1008">
        <v>166.80950000000001</v>
      </c>
      <c r="G1008" t="s">
        <v>55</v>
      </c>
      <c r="H1008" t="s">
        <v>21</v>
      </c>
      <c r="I1008">
        <v>0</v>
      </c>
      <c r="J1008" t="s">
        <v>51</v>
      </c>
      <c r="K1008">
        <v>256.63</v>
      </c>
      <c r="L1008">
        <v>256.63</v>
      </c>
      <c r="M1008">
        <v>166.80950000000001</v>
      </c>
      <c r="N1008">
        <v>89.820499999999981</v>
      </c>
      <c r="O1008">
        <v>0</v>
      </c>
      <c r="P1008" t="s">
        <v>33</v>
      </c>
      <c r="Q1008" t="s">
        <v>24</v>
      </c>
      <c r="R1008">
        <v>0</v>
      </c>
      <c r="S1008" t="s">
        <v>2356</v>
      </c>
      <c r="T1008" t="s">
        <v>2357</v>
      </c>
      <c r="U1008">
        <v>12.97</v>
      </c>
      <c r="V1008" s="18">
        <v>45388</v>
      </c>
      <c r="W1008" s="18">
        <v>45390</v>
      </c>
      <c r="X1008">
        <v>2</v>
      </c>
      <c r="Y1008" t="s">
        <v>43</v>
      </c>
    </row>
    <row r="1009" spans="1:25" x14ac:dyDescent="0.3">
      <c r="A1009" s="18">
        <v>45205</v>
      </c>
      <c r="B1009" t="s">
        <v>38</v>
      </c>
      <c r="C1009" t="s">
        <v>29</v>
      </c>
      <c r="D1009">
        <v>12</v>
      </c>
      <c r="E1009">
        <v>11.95</v>
      </c>
      <c r="F1009">
        <v>7.7675000000000001</v>
      </c>
      <c r="G1009" t="s">
        <v>30</v>
      </c>
      <c r="H1009" t="s">
        <v>31</v>
      </c>
      <c r="I1009">
        <v>0.05</v>
      </c>
      <c r="J1009" t="s">
        <v>51</v>
      </c>
      <c r="K1009">
        <v>143.39999999999998</v>
      </c>
      <c r="L1009">
        <v>136.22999999999996</v>
      </c>
      <c r="M1009">
        <v>93.210000000000008</v>
      </c>
      <c r="N1009">
        <v>43.019999999999953</v>
      </c>
      <c r="O1009">
        <v>7.1700000000000159</v>
      </c>
      <c r="P1009" t="s">
        <v>23</v>
      </c>
      <c r="Q1009" t="s">
        <v>2930</v>
      </c>
      <c r="R1009">
        <v>0</v>
      </c>
      <c r="S1009" t="s">
        <v>2362</v>
      </c>
      <c r="T1009" t="s">
        <v>2363</v>
      </c>
      <c r="U1009">
        <v>26.66</v>
      </c>
      <c r="V1009" s="18">
        <v>45205</v>
      </c>
      <c r="W1009" s="18">
        <v>45215</v>
      </c>
      <c r="X1009">
        <v>10</v>
      </c>
      <c r="Y1009" t="s">
        <v>43</v>
      </c>
    </row>
    <row r="1010" spans="1:25" x14ac:dyDescent="0.3">
      <c r="A1010" s="18">
        <v>45183</v>
      </c>
      <c r="B1010" t="s">
        <v>38</v>
      </c>
      <c r="C1010" t="s">
        <v>29</v>
      </c>
      <c r="D1010">
        <v>19</v>
      </c>
      <c r="E1010">
        <v>118.15</v>
      </c>
      <c r="F1010">
        <v>76.797499999999999</v>
      </c>
      <c r="G1010" t="s">
        <v>50</v>
      </c>
      <c r="H1010" t="s">
        <v>31</v>
      </c>
      <c r="I1010">
        <v>0.15</v>
      </c>
      <c r="J1010" t="s">
        <v>46</v>
      </c>
      <c r="K1010">
        <v>2244.85</v>
      </c>
      <c r="L1010">
        <v>1908.1224999999999</v>
      </c>
      <c r="M1010">
        <v>1459.1524999999999</v>
      </c>
      <c r="N1010">
        <v>448.97</v>
      </c>
      <c r="O1010">
        <v>336.72749999999996</v>
      </c>
      <c r="P1010" t="s">
        <v>63</v>
      </c>
      <c r="Q1010" t="s">
        <v>34</v>
      </c>
      <c r="R1010">
        <v>0</v>
      </c>
      <c r="S1010" t="s">
        <v>2365</v>
      </c>
      <c r="T1010" t="s">
        <v>2366</v>
      </c>
      <c r="U1010">
        <v>12.95</v>
      </c>
      <c r="V1010" s="18">
        <v>45183</v>
      </c>
      <c r="W1010" s="18">
        <v>45188</v>
      </c>
      <c r="X1010">
        <v>5</v>
      </c>
      <c r="Y1010" t="s">
        <v>43</v>
      </c>
    </row>
    <row r="1011" spans="1:25" x14ac:dyDescent="0.3">
      <c r="A1011" s="18">
        <v>45570</v>
      </c>
      <c r="B1011" t="s">
        <v>18</v>
      </c>
      <c r="C1011" t="s">
        <v>29</v>
      </c>
      <c r="D1011">
        <v>6</v>
      </c>
      <c r="E1011">
        <v>272.26</v>
      </c>
      <c r="F1011">
        <v>176.96899999999999</v>
      </c>
      <c r="G1011" t="s">
        <v>30</v>
      </c>
      <c r="H1011" t="s">
        <v>31</v>
      </c>
      <c r="I1011">
        <v>0.1</v>
      </c>
      <c r="J1011" t="s">
        <v>51</v>
      </c>
      <c r="K1011">
        <v>1633.56</v>
      </c>
      <c r="L1011">
        <v>1470.204</v>
      </c>
      <c r="M1011">
        <v>1061.8139999999999</v>
      </c>
      <c r="N1011">
        <v>408.3900000000001</v>
      </c>
      <c r="O1011">
        <v>163.35599999999999</v>
      </c>
      <c r="P1011" t="s">
        <v>60</v>
      </c>
      <c r="Q1011" t="s">
        <v>34</v>
      </c>
      <c r="R1011">
        <v>0</v>
      </c>
      <c r="S1011" t="s">
        <v>2372</v>
      </c>
      <c r="T1011" t="s">
        <v>2373</v>
      </c>
      <c r="U1011">
        <v>43.67</v>
      </c>
      <c r="V1011" s="18">
        <v>45570</v>
      </c>
      <c r="W1011" s="18">
        <v>45580</v>
      </c>
      <c r="X1011">
        <v>10</v>
      </c>
      <c r="Y1011" t="s">
        <v>27</v>
      </c>
    </row>
    <row r="1012" spans="1:25" x14ac:dyDescent="0.3">
      <c r="A1012" s="18">
        <v>45733</v>
      </c>
      <c r="B1012" t="s">
        <v>38</v>
      </c>
      <c r="C1012" t="s">
        <v>29</v>
      </c>
      <c r="D1012">
        <v>9</v>
      </c>
      <c r="E1012">
        <v>228.62</v>
      </c>
      <c r="F1012">
        <v>148.60300000000001</v>
      </c>
      <c r="G1012" t="s">
        <v>50</v>
      </c>
      <c r="H1012" t="s">
        <v>31</v>
      </c>
      <c r="I1012">
        <v>0.05</v>
      </c>
      <c r="J1012" t="s">
        <v>22</v>
      </c>
      <c r="K1012">
        <v>2057.58</v>
      </c>
      <c r="L1012">
        <v>1954.7009999999998</v>
      </c>
      <c r="M1012">
        <v>1337.4270000000001</v>
      </c>
      <c r="N1012">
        <v>617.27399999999966</v>
      </c>
      <c r="O1012">
        <v>102.87900000000013</v>
      </c>
      <c r="P1012" t="s">
        <v>33</v>
      </c>
      <c r="Q1012" t="s">
        <v>34</v>
      </c>
      <c r="R1012">
        <v>0</v>
      </c>
      <c r="S1012" t="s">
        <v>2376</v>
      </c>
      <c r="T1012" t="s">
        <v>2377</v>
      </c>
      <c r="U1012">
        <v>31.43</v>
      </c>
      <c r="V1012" s="18">
        <v>45733</v>
      </c>
      <c r="W1012" s="18">
        <v>45737</v>
      </c>
      <c r="X1012">
        <v>4</v>
      </c>
      <c r="Y1012" t="s">
        <v>43</v>
      </c>
    </row>
    <row r="1013" spans="1:25" x14ac:dyDescent="0.3">
      <c r="A1013" s="18">
        <v>45335</v>
      </c>
      <c r="B1013" t="s">
        <v>38</v>
      </c>
      <c r="C1013" t="s">
        <v>29</v>
      </c>
      <c r="D1013">
        <v>11</v>
      </c>
      <c r="E1013">
        <v>185.52</v>
      </c>
      <c r="F1013">
        <v>120.58800000000001</v>
      </c>
      <c r="G1013" t="s">
        <v>55</v>
      </c>
      <c r="H1013" t="s">
        <v>21</v>
      </c>
      <c r="I1013">
        <v>0.15</v>
      </c>
      <c r="J1013" t="s">
        <v>56</v>
      </c>
      <c r="K1013">
        <v>2040.72</v>
      </c>
      <c r="L1013">
        <v>1734.6120000000001</v>
      </c>
      <c r="M1013">
        <v>1326.4680000000001</v>
      </c>
      <c r="N1013">
        <v>408.14400000000001</v>
      </c>
      <c r="O1013">
        <v>306.10799999999995</v>
      </c>
      <c r="P1013" t="s">
        <v>57</v>
      </c>
      <c r="Q1013" t="s">
        <v>40</v>
      </c>
      <c r="R1013">
        <v>0</v>
      </c>
      <c r="S1013" t="s">
        <v>2388</v>
      </c>
      <c r="T1013" t="s">
        <v>2389</v>
      </c>
      <c r="U1013">
        <v>38.53</v>
      </c>
      <c r="V1013" s="18">
        <v>45335</v>
      </c>
      <c r="W1013" s="18">
        <v>45338</v>
      </c>
      <c r="X1013">
        <v>3</v>
      </c>
      <c r="Y1013" t="s">
        <v>43</v>
      </c>
    </row>
    <row r="1014" spans="1:25" x14ac:dyDescent="0.3">
      <c r="A1014" s="18">
        <v>45030</v>
      </c>
      <c r="B1014" t="s">
        <v>44</v>
      </c>
      <c r="C1014" t="s">
        <v>29</v>
      </c>
      <c r="D1014">
        <v>6</v>
      </c>
      <c r="E1014">
        <v>196.31</v>
      </c>
      <c r="F1014">
        <v>127.6015</v>
      </c>
      <c r="G1014" t="s">
        <v>50</v>
      </c>
      <c r="H1014" t="s">
        <v>31</v>
      </c>
      <c r="I1014">
        <v>0.1</v>
      </c>
      <c r="J1014" t="s">
        <v>51</v>
      </c>
      <c r="K1014">
        <v>1177.8600000000001</v>
      </c>
      <c r="L1014">
        <v>1060.0740000000001</v>
      </c>
      <c r="M1014">
        <v>765.60900000000004</v>
      </c>
      <c r="N1014">
        <v>294.46500000000003</v>
      </c>
      <c r="O1014">
        <v>117.78600000000006</v>
      </c>
      <c r="P1014" t="s">
        <v>23</v>
      </c>
      <c r="Q1014" t="s">
        <v>40</v>
      </c>
      <c r="R1014">
        <v>0</v>
      </c>
      <c r="S1014" t="s">
        <v>2414</v>
      </c>
      <c r="T1014" t="s">
        <v>2415</v>
      </c>
      <c r="U1014">
        <v>38.65</v>
      </c>
      <c r="V1014" s="18">
        <v>45030</v>
      </c>
      <c r="W1014" s="18">
        <v>45033</v>
      </c>
      <c r="X1014">
        <v>3</v>
      </c>
      <c r="Y1014" t="s">
        <v>49</v>
      </c>
    </row>
    <row r="1015" spans="1:25" x14ac:dyDescent="0.3">
      <c r="A1015" s="18">
        <v>44958</v>
      </c>
      <c r="B1015" t="s">
        <v>38</v>
      </c>
      <c r="C1015" t="s">
        <v>29</v>
      </c>
      <c r="D1015">
        <v>8</v>
      </c>
      <c r="E1015">
        <v>430.06</v>
      </c>
      <c r="F1015">
        <v>279.53899999999999</v>
      </c>
      <c r="G1015" t="s">
        <v>20</v>
      </c>
      <c r="H1015" t="s">
        <v>21</v>
      </c>
      <c r="I1015">
        <v>0.05</v>
      </c>
      <c r="J1015" t="s">
        <v>66</v>
      </c>
      <c r="K1015">
        <v>3440.48</v>
      </c>
      <c r="L1015">
        <v>3268.4559999999997</v>
      </c>
      <c r="M1015">
        <v>2236.3119999999999</v>
      </c>
      <c r="N1015">
        <v>1032.1439999999998</v>
      </c>
      <c r="O1015">
        <v>172.02400000000034</v>
      </c>
      <c r="P1015" t="s">
        <v>60</v>
      </c>
      <c r="Q1015" t="s">
        <v>34</v>
      </c>
      <c r="R1015">
        <v>0</v>
      </c>
      <c r="S1015" t="s">
        <v>2416</v>
      </c>
      <c r="T1015" t="s">
        <v>2417</v>
      </c>
      <c r="U1015">
        <v>38.450000000000003</v>
      </c>
      <c r="V1015" s="18">
        <v>44958</v>
      </c>
      <c r="W1015" s="18">
        <v>44962</v>
      </c>
      <c r="X1015">
        <v>4</v>
      </c>
      <c r="Y1015" t="s">
        <v>43</v>
      </c>
    </row>
    <row r="1016" spans="1:25" x14ac:dyDescent="0.3">
      <c r="A1016" s="18">
        <v>45217</v>
      </c>
      <c r="B1016" t="s">
        <v>44</v>
      </c>
      <c r="C1016" t="s">
        <v>29</v>
      </c>
      <c r="D1016">
        <v>13</v>
      </c>
      <c r="E1016">
        <v>127.34</v>
      </c>
      <c r="F1016">
        <v>82.771000000000001</v>
      </c>
      <c r="G1016" t="s">
        <v>55</v>
      </c>
      <c r="H1016" t="s">
        <v>21</v>
      </c>
      <c r="I1016">
        <v>0</v>
      </c>
      <c r="J1016" t="s">
        <v>32</v>
      </c>
      <c r="K1016">
        <v>1655.42</v>
      </c>
      <c r="L1016">
        <v>1655.42</v>
      </c>
      <c r="M1016">
        <v>1076.0229999999999</v>
      </c>
      <c r="N1016">
        <v>579.39700000000016</v>
      </c>
      <c r="O1016">
        <v>0</v>
      </c>
      <c r="P1016" t="s">
        <v>57</v>
      </c>
      <c r="Q1016" t="s">
        <v>40</v>
      </c>
      <c r="R1016">
        <v>0</v>
      </c>
      <c r="S1016" t="s">
        <v>2420</v>
      </c>
      <c r="T1016" t="s">
        <v>2421</v>
      </c>
      <c r="U1016">
        <v>6.15</v>
      </c>
      <c r="V1016" s="18">
        <v>45217</v>
      </c>
      <c r="W1016" s="18">
        <v>45220</v>
      </c>
      <c r="X1016">
        <v>3</v>
      </c>
      <c r="Y1016" t="s">
        <v>49</v>
      </c>
    </row>
    <row r="1017" spans="1:25" x14ac:dyDescent="0.3">
      <c r="A1017" s="18">
        <v>45342</v>
      </c>
      <c r="B1017" t="s">
        <v>28</v>
      </c>
      <c r="C1017" t="s">
        <v>29</v>
      </c>
      <c r="D1017">
        <v>1</v>
      </c>
      <c r="E1017">
        <v>67.38</v>
      </c>
      <c r="F1017">
        <v>43.796999999999997</v>
      </c>
      <c r="G1017" t="s">
        <v>55</v>
      </c>
      <c r="H1017" t="s">
        <v>31</v>
      </c>
      <c r="I1017">
        <v>0.15</v>
      </c>
      <c r="J1017" t="s">
        <v>32</v>
      </c>
      <c r="K1017">
        <v>67.38</v>
      </c>
      <c r="L1017">
        <v>57.272999999999996</v>
      </c>
      <c r="M1017">
        <v>43.796999999999997</v>
      </c>
      <c r="N1017">
        <v>13.475999999999999</v>
      </c>
      <c r="O1017">
        <v>10.106999999999999</v>
      </c>
      <c r="P1017" t="s">
        <v>57</v>
      </c>
      <c r="Q1017" t="s">
        <v>40</v>
      </c>
      <c r="R1017">
        <v>0</v>
      </c>
      <c r="S1017" t="s">
        <v>2444</v>
      </c>
      <c r="T1017" t="s">
        <v>2445</v>
      </c>
      <c r="U1017">
        <v>6.14</v>
      </c>
      <c r="V1017" s="18">
        <v>45342</v>
      </c>
      <c r="W1017" s="18">
        <v>45349</v>
      </c>
      <c r="X1017">
        <v>7</v>
      </c>
      <c r="Y1017" t="s">
        <v>37</v>
      </c>
    </row>
    <row r="1018" spans="1:25" x14ac:dyDescent="0.3">
      <c r="A1018" s="18">
        <v>45798</v>
      </c>
      <c r="B1018" t="s">
        <v>18</v>
      </c>
      <c r="C1018" t="s">
        <v>29</v>
      </c>
      <c r="D1018">
        <v>11</v>
      </c>
      <c r="E1018">
        <v>34.72</v>
      </c>
      <c r="F1018">
        <v>22.568000000000001</v>
      </c>
      <c r="G1018" t="s">
        <v>20</v>
      </c>
      <c r="H1018" t="s">
        <v>21</v>
      </c>
      <c r="I1018">
        <v>0.1</v>
      </c>
      <c r="J1018" t="s">
        <v>56</v>
      </c>
      <c r="K1018">
        <v>381.91999999999996</v>
      </c>
      <c r="L1018">
        <v>343.72799999999995</v>
      </c>
      <c r="M1018">
        <v>248.24800000000002</v>
      </c>
      <c r="N1018">
        <v>95.479999999999933</v>
      </c>
      <c r="O1018">
        <v>38.192000000000007</v>
      </c>
      <c r="P1018" t="s">
        <v>33</v>
      </c>
      <c r="Q1018" t="s">
        <v>24</v>
      </c>
      <c r="R1018">
        <v>0</v>
      </c>
      <c r="S1018" t="s">
        <v>2453</v>
      </c>
      <c r="T1018" t="s">
        <v>2454</v>
      </c>
      <c r="U1018">
        <v>9.31</v>
      </c>
      <c r="V1018" s="18">
        <v>45798</v>
      </c>
      <c r="W1018" s="18">
        <v>45800</v>
      </c>
      <c r="X1018">
        <v>2</v>
      </c>
      <c r="Y1018" t="s">
        <v>27</v>
      </c>
    </row>
    <row r="1019" spans="1:25" x14ac:dyDescent="0.3">
      <c r="A1019" s="18">
        <v>45556</v>
      </c>
      <c r="B1019" t="s">
        <v>69</v>
      </c>
      <c r="C1019" t="s">
        <v>29</v>
      </c>
      <c r="D1019">
        <v>15</v>
      </c>
      <c r="E1019">
        <v>466.55</v>
      </c>
      <c r="F1019">
        <v>303.25749999999999</v>
      </c>
      <c r="G1019" t="s">
        <v>30</v>
      </c>
      <c r="H1019" t="s">
        <v>31</v>
      </c>
      <c r="I1019">
        <v>0.05</v>
      </c>
      <c r="J1019" t="s">
        <v>32</v>
      </c>
      <c r="K1019">
        <v>6998.25</v>
      </c>
      <c r="L1019">
        <v>6648.3374999999996</v>
      </c>
      <c r="M1019">
        <v>4548.8625000000002</v>
      </c>
      <c r="N1019">
        <v>2099.4749999999995</v>
      </c>
      <c r="O1019">
        <v>349.91250000000036</v>
      </c>
      <c r="P1019" t="s">
        <v>63</v>
      </c>
      <c r="Q1019" t="s">
        <v>34</v>
      </c>
      <c r="R1019">
        <v>1</v>
      </c>
      <c r="S1019" t="s">
        <v>2462</v>
      </c>
      <c r="T1019" t="s">
        <v>2463</v>
      </c>
      <c r="U1019">
        <v>36.68</v>
      </c>
      <c r="V1019" s="18">
        <v>45556</v>
      </c>
      <c r="W1019" s="18">
        <v>45562</v>
      </c>
      <c r="X1019">
        <v>6</v>
      </c>
      <c r="Y1019" t="s">
        <v>72</v>
      </c>
    </row>
    <row r="1020" spans="1:25" x14ac:dyDescent="0.3">
      <c r="A1020" s="18">
        <v>45342</v>
      </c>
      <c r="B1020" t="s">
        <v>18</v>
      </c>
      <c r="C1020" t="s">
        <v>29</v>
      </c>
      <c r="D1020">
        <v>4</v>
      </c>
      <c r="E1020">
        <v>452.77</v>
      </c>
      <c r="F1020">
        <v>294.3005</v>
      </c>
      <c r="G1020" t="s">
        <v>20</v>
      </c>
      <c r="H1020" t="s">
        <v>31</v>
      </c>
      <c r="I1020">
        <v>0</v>
      </c>
      <c r="J1020" t="s">
        <v>56</v>
      </c>
      <c r="K1020">
        <v>1811.08</v>
      </c>
      <c r="L1020">
        <v>1811.08</v>
      </c>
      <c r="M1020">
        <v>1177.202</v>
      </c>
      <c r="N1020">
        <v>633.87799999999993</v>
      </c>
      <c r="O1020">
        <v>0</v>
      </c>
      <c r="P1020" t="s">
        <v>60</v>
      </c>
      <c r="Q1020" t="s">
        <v>34</v>
      </c>
      <c r="R1020">
        <v>0</v>
      </c>
      <c r="S1020" t="s">
        <v>2479</v>
      </c>
      <c r="T1020" t="s">
        <v>2480</v>
      </c>
      <c r="U1020">
        <v>32.01</v>
      </c>
      <c r="V1020" s="18">
        <v>45342</v>
      </c>
      <c r="W1020" s="18">
        <v>45352</v>
      </c>
      <c r="X1020">
        <v>10</v>
      </c>
      <c r="Y1020" t="s">
        <v>27</v>
      </c>
    </row>
    <row r="1021" spans="1:25" x14ac:dyDescent="0.3">
      <c r="A1021" s="18">
        <v>45476</v>
      </c>
      <c r="B1021" t="s">
        <v>18</v>
      </c>
      <c r="C1021" t="s">
        <v>29</v>
      </c>
      <c r="D1021">
        <v>9</v>
      </c>
      <c r="E1021">
        <v>560.04</v>
      </c>
      <c r="F1021">
        <v>364.02600000000001</v>
      </c>
      <c r="G1021" t="s">
        <v>55</v>
      </c>
      <c r="H1021" t="s">
        <v>31</v>
      </c>
      <c r="I1021">
        <v>0.05</v>
      </c>
      <c r="J1021" t="s">
        <v>51</v>
      </c>
      <c r="K1021">
        <v>5040.3599999999997</v>
      </c>
      <c r="L1021">
        <v>4788.3419999999996</v>
      </c>
      <c r="M1021">
        <v>3276.2339999999999</v>
      </c>
      <c r="N1021">
        <v>1512.1079999999997</v>
      </c>
      <c r="O1021">
        <v>252.01800000000003</v>
      </c>
      <c r="P1021" t="s">
        <v>33</v>
      </c>
      <c r="Q1021" t="s">
        <v>40</v>
      </c>
      <c r="R1021">
        <v>0</v>
      </c>
      <c r="S1021" t="s">
        <v>2493</v>
      </c>
      <c r="T1021" t="s">
        <v>2494</v>
      </c>
      <c r="U1021">
        <v>22.81</v>
      </c>
      <c r="V1021" s="18">
        <v>45476</v>
      </c>
      <c r="W1021" s="18">
        <v>45480</v>
      </c>
      <c r="X1021">
        <v>4</v>
      </c>
      <c r="Y1021" t="s">
        <v>27</v>
      </c>
    </row>
    <row r="1022" spans="1:25" x14ac:dyDescent="0.3">
      <c r="A1022" s="18">
        <v>45372</v>
      </c>
      <c r="B1022" t="s">
        <v>18</v>
      </c>
      <c r="C1022" t="s">
        <v>29</v>
      </c>
      <c r="D1022">
        <v>3</v>
      </c>
      <c r="E1022">
        <v>105.73</v>
      </c>
      <c r="F1022">
        <v>68.724500000000006</v>
      </c>
      <c r="G1022" t="s">
        <v>55</v>
      </c>
      <c r="H1022" t="s">
        <v>31</v>
      </c>
      <c r="I1022">
        <v>0.05</v>
      </c>
      <c r="J1022" t="s">
        <v>66</v>
      </c>
      <c r="K1022">
        <v>317.19</v>
      </c>
      <c r="L1022">
        <v>301.33049999999997</v>
      </c>
      <c r="M1022">
        <v>206.17350000000002</v>
      </c>
      <c r="N1022">
        <v>95.156999999999954</v>
      </c>
      <c r="O1022">
        <v>15.859500000000025</v>
      </c>
      <c r="P1022" t="s">
        <v>60</v>
      </c>
      <c r="Q1022" t="s">
        <v>24</v>
      </c>
      <c r="R1022">
        <v>1</v>
      </c>
      <c r="S1022" t="s">
        <v>2497</v>
      </c>
      <c r="T1022" t="s">
        <v>2498</v>
      </c>
      <c r="U1022">
        <v>12.12</v>
      </c>
      <c r="V1022" s="18">
        <v>45372</v>
      </c>
      <c r="W1022" s="18">
        <v>45379</v>
      </c>
      <c r="X1022">
        <v>7</v>
      </c>
      <c r="Y1022" t="s">
        <v>27</v>
      </c>
    </row>
    <row r="1023" spans="1:25" x14ac:dyDescent="0.3">
      <c r="A1023" s="18">
        <v>45703</v>
      </c>
      <c r="B1023" t="s">
        <v>28</v>
      </c>
      <c r="C1023" t="s">
        <v>29</v>
      </c>
      <c r="D1023">
        <v>1</v>
      </c>
      <c r="E1023">
        <v>92.72</v>
      </c>
      <c r="F1023">
        <v>60.268000000000001</v>
      </c>
      <c r="G1023" t="s">
        <v>50</v>
      </c>
      <c r="H1023" t="s">
        <v>21</v>
      </c>
      <c r="I1023">
        <v>0.15</v>
      </c>
      <c r="J1023" t="s">
        <v>22</v>
      </c>
      <c r="K1023">
        <v>92.72</v>
      </c>
      <c r="L1023">
        <v>78.811999999999998</v>
      </c>
      <c r="M1023">
        <v>60.268000000000001</v>
      </c>
      <c r="N1023">
        <v>18.543999999999997</v>
      </c>
      <c r="O1023">
        <v>13.908000000000001</v>
      </c>
      <c r="P1023" t="s">
        <v>60</v>
      </c>
      <c r="Q1023" t="s">
        <v>40</v>
      </c>
      <c r="R1023">
        <v>0</v>
      </c>
      <c r="S1023" t="s">
        <v>2505</v>
      </c>
      <c r="T1023" t="s">
        <v>2506</v>
      </c>
      <c r="U1023">
        <v>48.46</v>
      </c>
      <c r="V1023" s="18">
        <v>45703</v>
      </c>
      <c r="W1023" s="18">
        <v>45707</v>
      </c>
      <c r="X1023">
        <v>4</v>
      </c>
      <c r="Y1023" t="s">
        <v>37</v>
      </c>
    </row>
    <row r="1024" spans="1:25" x14ac:dyDescent="0.3">
      <c r="A1024" s="18">
        <v>45177</v>
      </c>
      <c r="B1024" t="s">
        <v>69</v>
      </c>
      <c r="C1024" t="s">
        <v>29</v>
      </c>
      <c r="D1024">
        <v>11</v>
      </c>
      <c r="E1024">
        <v>358.59</v>
      </c>
      <c r="F1024">
        <v>233.08349999999999</v>
      </c>
      <c r="G1024" t="s">
        <v>20</v>
      </c>
      <c r="H1024" t="s">
        <v>21</v>
      </c>
      <c r="I1024">
        <v>0</v>
      </c>
      <c r="J1024" t="s">
        <v>46</v>
      </c>
      <c r="K1024">
        <v>3944.49</v>
      </c>
      <c r="L1024">
        <v>3944.49</v>
      </c>
      <c r="M1024">
        <v>2563.9184999999998</v>
      </c>
      <c r="N1024">
        <v>1380.5715</v>
      </c>
      <c r="O1024">
        <v>0</v>
      </c>
      <c r="P1024" t="s">
        <v>57</v>
      </c>
      <c r="Q1024" t="s">
        <v>2930</v>
      </c>
      <c r="R1024">
        <v>0</v>
      </c>
      <c r="S1024" t="s">
        <v>2509</v>
      </c>
      <c r="T1024" t="s">
        <v>2510</v>
      </c>
      <c r="U1024">
        <v>29.19</v>
      </c>
      <c r="V1024" s="18">
        <v>45177</v>
      </c>
      <c r="W1024" s="18">
        <v>45179</v>
      </c>
      <c r="X1024">
        <v>2</v>
      </c>
      <c r="Y1024" t="s">
        <v>72</v>
      </c>
    </row>
    <row r="1025" spans="1:25" x14ac:dyDescent="0.3">
      <c r="A1025" s="18">
        <v>45779</v>
      </c>
      <c r="B1025" t="s">
        <v>44</v>
      </c>
      <c r="C1025" t="s">
        <v>29</v>
      </c>
      <c r="D1025">
        <v>4</v>
      </c>
      <c r="E1025">
        <v>368.69</v>
      </c>
      <c r="F1025">
        <v>239.64850000000001</v>
      </c>
      <c r="G1025" t="s">
        <v>55</v>
      </c>
      <c r="H1025" t="s">
        <v>21</v>
      </c>
      <c r="I1025">
        <v>0</v>
      </c>
      <c r="J1025" t="s">
        <v>56</v>
      </c>
      <c r="K1025">
        <v>1474.76</v>
      </c>
      <c r="L1025">
        <v>1474.76</v>
      </c>
      <c r="M1025">
        <v>958.59400000000005</v>
      </c>
      <c r="N1025">
        <v>516.16599999999994</v>
      </c>
      <c r="O1025">
        <v>0</v>
      </c>
      <c r="P1025" t="s">
        <v>33</v>
      </c>
      <c r="Q1025" t="s">
        <v>40</v>
      </c>
      <c r="R1025">
        <v>0</v>
      </c>
      <c r="S1025" t="s">
        <v>2523</v>
      </c>
      <c r="T1025" t="s">
        <v>2524</v>
      </c>
      <c r="U1025">
        <v>48.57</v>
      </c>
      <c r="V1025" s="18">
        <v>45779</v>
      </c>
      <c r="W1025" s="18">
        <v>45783</v>
      </c>
      <c r="X1025">
        <v>4</v>
      </c>
      <c r="Y1025" t="s">
        <v>49</v>
      </c>
    </row>
    <row r="1026" spans="1:25" x14ac:dyDescent="0.3">
      <c r="A1026" s="18">
        <v>45765</v>
      </c>
      <c r="B1026" t="s">
        <v>44</v>
      </c>
      <c r="C1026" t="s">
        <v>29</v>
      </c>
      <c r="D1026">
        <v>5</v>
      </c>
      <c r="E1026">
        <v>504.96</v>
      </c>
      <c r="F1026">
        <v>328.22399999999999</v>
      </c>
      <c r="G1026" t="s">
        <v>50</v>
      </c>
      <c r="H1026" t="s">
        <v>31</v>
      </c>
      <c r="I1026">
        <v>0.05</v>
      </c>
      <c r="J1026" t="s">
        <v>56</v>
      </c>
      <c r="K1026">
        <v>2524.7999999999997</v>
      </c>
      <c r="L1026">
        <v>2398.5599999999995</v>
      </c>
      <c r="M1026">
        <v>1641.12</v>
      </c>
      <c r="N1026">
        <v>757.4399999999996</v>
      </c>
      <c r="O1026">
        <v>126.24000000000024</v>
      </c>
      <c r="P1026" t="s">
        <v>33</v>
      </c>
      <c r="Q1026" t="s">
        <v>24</v>
      </c>
      <c r="R1026">
        <v>0</v>
      </c>
      <c r="S1026" t="s">
        <v>2534</v>
      </c>
      <c r="T1026" t="s">
        <v>2535</v>
      </c>
      <c r="U1026">
        <v>22.12</v>
      </c>
      <c r="V1026" s="18">
        <v>45765</v>
      </c>
      <c r="W1026" s="18">
        <v>45767</v>
      </c>
      <c r="X1026">
        <v>2</v>
      </c>
      <c r="Y1026" t="s">
        <v>49</v>
      </c>
    </row>
    <row r="1027" spans="1:25" x14ac:dyDescent="0.3">
      <c r="A1027" s="18">
        <v>45784</v>
      </c>
      <c r="B1027" t="s">
        <v>69</v>
      </c>
      <c r="C1027" t="s">
        <v>29</v>
      </c>
      <c r="D1027">
        <v>14</v>
      </c>
      <c r="E1027">
        <v>142.05000000000001</v>
      </c>
      <c r="F1027">
        <v>92.33250000000001</v>
      </c>
      <c r="G1027" t="s">
        <v>55</v>
      </c>
      <c r="H1027" t="s">
        <v>31</v>
      </c>
      <c r="I1027">
        <v>0.05</v>
      </c>
      <c r="J1027" t="s">
        <v>46</v>
      </c>
      <c r="K1027">
        <v>1988.7000000000003</v>
      </c>
      <c r="L1027">
        <v>1889.2650000000001</v>
      </c>
      <c r="M1027">
        <v>1292.6550000000002</v>
      </c>
      <c r="N1027">
        <v>596.6099999999999</v>
      </c>
      <c r="O1027">
        <v>99.435000000000173</v>
      </c>
      <c r="P1027" t="s">
        <v>33</v>
      </c>
      <c r="Q1027" t="s">
        <v>34</v>
      </c>
      <c r="R1027">
        <v>0</v>
      </c>
      <c r="S1027" t="s">
        <v>2540</v>
      </c>
      <c r="T1027" t="s">
        <v>2541</v>
      </c>
      <c r="U1027">
        <v>33.65</v>
      </c>
      <c r="V1027" s="18">
        <v>45784</v>
      </c>
      <c r="W1027" s="18">
        <v>45790</v>
      </c>
      <c r="X1027">
        <v>6</v>
      </c>
      <c r="Y1027" t="s">
        <v>72</v>
      </c>
    </row>
    <row r="1028" spans="1:25" x14ac:dyDescent="0.3">
      <c r="A1028" s="18">
        <v>45794</v>
      </c>
      <c r="B1028" t="s">
        <v>28</v>
      </c>
      <c r="C1028" t="s">
        <v>29</v>
      </c>
      <c r="D1028">
        <v>6</v>
      </c>
      <c r="E1028">
        <v>94.34</v>
      </c>
      <c r="F1028">
        <v>61.321000000000005</v>
      </c>
      <c r="G1028" t="s">
        <v>50</v>
      </c>
      <c r="H1028" t="s">
        <v>31</v>
      </c>
      <c r="I1028">
        <v>0.05</v>
      </c>
      <c r="J1028" t="s">
        <v>32</v>
      </c>
      <c r="K1028">
        <v>566.04</v>
      </c>
      <c r="L1028">
        <v>537.73799999999994</v>
      </c>
      <c r="M1028">
        <v>367.92600000000004</v>
      </c>
      <c r="N1028">
        <v>169.8119999999999</v>
      </c>
      <c r="O1028">
        <v>28.302000000000021</v>
      </c>
      <c r="P1028" t="s">
        <v>63</v>
      </c>
      <c r="Q1028" t="s">
        <v>40</v>
      </c>
      <c r="R1028">
        <v>1</v>
      </c>
      <c r="S1028" t="s">
        <v>2561</v>
      </c>
      <c r="T1028" t="s">
        <v>2562</v>
      </c>
      <c r="U1028">
        <v>49.26</v>
      </c>
      <c r="V1028" s="18">
        <v>45794</v>
      </c>
      <c r="W1028" s="18">
        <v>45800</v>
      </c>
      <c r="X1028">
        <v>6</v>
      </c>
      <c r="Y1028" t="s">
        <v>37</v>
      </c>
    </row>
    <row r="1029" spans="1:25" x14ac:dyDescent="0.3">
      <c r="A1029" s="18">
        <v>45376</v>
      </c>
      <c r="B1029" t="s">
        <v>28</v>
      </c>
      <c r="C1029" t="s">
        <v>29</v>
      </c>
      <c r="D1029">
        <v>7</v>
      </c>
      <c r="E1029">
        <v>446.32</v>
      </c>
      <c r="F1029">
        <v>290.108</v>
      </c>
      <c r="G1029" t="s">
        <v>20</v>
      </c>
      <c r="H1029" t="s">
        <v>21</v>
      </c>
      <c r="I1029">
        <v>0.1</v>
      </c>
      <c r="J1029" t="s">
        <v>32</v>
      </c>
      <c r="K1029">
        <v>3124.24</v>
      </c>
      <c r="L1029">
        <v>2811.8159999999998</v>
      </c>
      <c r="M1029">
        <v>2030.7560000000001</v>
      </c>
      <c r="N1029">
        <v>781.05999999999972</v>
      </c>
      <c r="O1029">
        <v>312.42399999999998</v>
      </c>
      <c r="P1029" t="s">
        <v>60</v>
      </c>
      <c r="Q1029" t="s">
        <v>2930</v>
      </c>
      <c r="R1029">
        <v>0</v>
      </c>
      <c r="S1029" t="s">
        <v>2568</v>
      </c>
      <c r="T1029" t="s">
        <v>2569</v>
      </c>
      <c r="U1029">
        <v>47.23</v>
      </c>
      <c r="V1029" s="18">
        <v>45376</v>
      </c>
      <c r="W1029" s="18">
        <v>45383</v>
      </c>
      <c r="X1029">
        <v>7</v>
      </c>
      <c r="Y1029" t="s">
        <v>37</v>
      </c>
    </row>
    <row r="1030" spans="1:25" x14ac:dyDescent="0.3">
      <c r="A1030" s="18">
        <v>45217</v>
      </c>
      <c r="B1030" t="s">
        <v>38</v>
      </c>
      <c r="C1030" t="s">
        <v>29</v>
      </c>
      <c r="D1030">
        <v>5</v>
      </c>
      <c r="E1030">
        <v>48.06</v>
      </c>
      <c r="F1030">
        <v>31.239000000000004</v>
      </c>
      <c r="G1030" t="s">
        <v>30</v>
      </c>
      <c r="H1030" t="s">
        <v>21</v>
      </c>
      <c r="I1030">
        <v>0</v>
      </c>
      <c r="J1030" t="s">
        <v>32</v>
      </c>
      <c r="K1030">
        <v>240.3</v>
      </c>
      <c r="L1030">
        <v>240.3</v>
      </c>
      <c r="M1030">
        <v>156.19500000000002</v>
      </c>
      <c r="N1030">
        <v>84.10499999999999</v>
      </c>
      <c r="O1030">
        <v>0</v>
      </c>
      <c r="P1030" t="s">
        <v>33</v>
      </c>
      <c r="Q1030" t="s">
        <v>24</v>
      </c>
      <c r="R1030">
        <v>0</v>
      </c>
      <c r="S1030" t="s">
        <v>2587</v>
      </c>
      <c r="T1030" t="s">
        <v>2588</v>
      </c>
      <c r="U1030">
        <v>19.170000000000002</v>
      </c>
      <c r="V1030" s="18">
        <v>45217</v>
      </c>
      <c r="W1030" s="18">
        <v>45225</v>
      </c>
      <c r="X1030">
        <v>8</v>
      </c>
      <c r="Y1030" t="s">
        <v>43</v>
      </c>
    </row>
    <row r="1031" spans="1:25" x14ac:dyDescent="0.3">
      <c r="A1031" s="18">
        <v>45004</v>
      </c>
      <c r="B1031" t="s">
        <v>18</v>
      </c>
      <c r="C1031" t="s">
        <v>29</v>
      </c>
      <c r="D1031">
        <v>13</v>
      </c>
      <c r="E1031">
        <v>374.05</v>
      </c>
      <c r="F1031">
        <v>243.13250000000002</v>
      </c>
      <c r="G1031" t="s">
        <v>55</v>
      </c>
      <c r="H1031" t="s">
        <v>21</v>
      </c>
      <c r="I1031">
        <v>0.05</v>
      </c>
      <c r="J1031" t="s">
        <v>56</v>
      </c>
      <c r="K1031">
        <v>4862.6500000000005</v>
      </c>
      <c r="L1031">
        <v>4619.5174999999999</v>
      </c>
      <c r="M1031">
        <v>3160.7225000000003</v>
      </c>
      <c r="N1031">
        <v>1458.7949999999996</v>
      </c>
      <c r="O1031">
        <v>243.13250000000062</v>
      </c>
      <c r="P1031" t="s">
        <v>60</v>
      </c>
      <c r="Q1031" t="s">
        <v>24</v>
      </c>
      <c r="R1031">
        <v>0</v>
      </c>
      <c r="S1031" t="s">
        <v>2602</v>
      </c>
      <c r="T1031" t="s">
        <v>2603</v>
      </c>
      <c r="U1031">
        <v>26.32</v>
      </c>
      <c r="V1031" s="18">
        <v>45004</v>
      </c>
      <c r="W1031" s="18">
        <v>45011</v>
      </c>
      <c r="X1031">
        <v>7</v>
      </c>
      <c r="Y1031" t="s">
        <v>27</v>
      </c>
    </row>
    <row r="1032" spans="1:25" x14ac:dyDescent="0.3">
      <c r="A1032" s="18">
        <v>45254</v>
      </c>
      <c r="B1032" t="s">
        <v>44</v>
      </c>
      <c r="C1032" t="s">
        <v>29</v>
      </c>
      <c r="D1032">
        <v>5</v>
      </c>
      <c r="E1032">
        <v>533.52</v>
      </c>
      <c r="F1032">
        <v>346.78800000000001</v>
      </c>
      <c r="G1032" t="s">
        <v>55</v>
      </c>
      <c r="H1032" t="s">
        <v>21</v>
      </c>
      <c r="I1032">
        <v>0</v>
      </c>
      <c r="J1032" t="s">
        <v>51</v>
      </c>
      <c r="K1032">
        <v>2667.6</v>
      </c>
      <c r="L1032">
        <v>2667.6</v>
      </c>
      <c r="M1032">
        <v>1733.94</v>
      </c>
      <c r="N1032">
        <v>933.65999999999985</v>
      </c>
      <c r="O1032">
        <v>0</v>
      </c>
      <c r="P1032" t="s">
        <v>57</v>
      </c>
      <c r="Q1032" t="s">
        <v>24</v>
      </c>
      <c r="R1032">
        <v>1</v>
      </c>
      <c r="S1032" t="s">
        <v>2605</v>
      </c>
      <c r="T1032" t="s">
        <v>2606</v>
      </c>
      <c r="U1032">
        <v>9.08</v>
      </c>
      <c r="V1032" s="18">
        <v>45254</v>
      </c>
      <c r="W1032" s="18">
        <v>45256</v>
      </c>
      <c r="X1032">
        <v>2</v>
      </c>
      <c r="Y1032" t="s">
        <v>49</v>
      </c>
    </row>
    <row r="1033" spans="1:25" x14ac:dyDescent="0.3">
      <c r="A1033" s="18">
        <v>45206</v>
      </c>
      <c r="B1033" t="s">
        <v>28</v>
      </c>
      <c r="C1033" t="s">
        <v>29</v>
      </c>
      <c r="D1033">
        <v>3</v>
      </c>
      <c r="E1033">
        <v>464.11</v>
      </c>
      <c r="F1033">
        <v>301.67150000000004</v>
      </c>
      <c r="G1033" t="s">
        <v>20</v>
      </c>
      <c r="H1033" t="s">
        <v>21</v>
      </c>
      <c r="I1033">
        <v>0.15</v>
      </c>
      <c r="J1033" t="s">
        <v>32</v>
      </c>
      <c r="K1033">
        <v>1392.33</v>
      </c>
      <c r="L1033">
        <v>1183.4804999999999</v>
      </c>
      <c r="M1033">
        <v>905.01450000000011</v>
      </c>
      <c r="N1033">
        <v>278.46599999999978</v>
      </c>
      <c r="O1033">
        <v>208.84950000000003</v>
      </c>
      <c r="P1033" t="s">
        <v>33</v>
      </c>
      <c r="Q1033" t="s">
        <v>2930</v>
      </c>
      <c r="R1033">
        <v>0</v>
      </c>
      <c r="S1033" t="s">
        <v>2619</v>
      </c>
      <c r="T1033" t="s">
        <v>2620</v>
      </c>
      <c r="U1033">
        <v>27.45</v>
      </c>
      <c r="V1033" s="18">
        <v>45206</v>
      </c>
      <c r="W1033" s="18">
        <v>45211</v>
      </c>
      <c r="X1033">
        <v>5</v>
      </c>
      <c r="Y1033" t="s">
        <v>37</v>
      </c>
    </row>
    <row r="1034" spans="1:25" x14ac:dyDescent="0.3">
      <c r="A1034" s="18">
        <v>45053</v>
      </c>
      <c r="B1034" t="s">
        <v>38</v>
      </c>
      <c r="C1034" t="s">
        <v>29</v>
      </c>
      <c r="D1034">
        <v>7</v>
      </c>
      <c r="E1034">
        <v>82.91</v>
      </c>
      <c r="F1034">
        <v>53.891500000000001</v>
      </c>
      <c r="G1034" t="s">
        <v>30</v>
      </c>
      <c r="H1034" t="s">
        <v>31</v>
      </c>
      <c r="I1034">
        <v>0.05</v>
      </c>
      <c r="J1034" t="s">
        <v>22</v>
      </c>
      <c r="K1034">
        <v>580.37</v>
      </c>
      <c r="L1034">
        <v>551.35149999999999</v>
      </c>
      <c r="M1034">
        <v>377.2405</v>
      </c>
      <c r="N1034">
        <v>174.11099999999999</v>
      </c>
      <c r="O1034">
        <v>29.018500000000017</v>
      </c>
      <c r="P1034" t="s">
        <v>60</v>
      </c>
      <c r="Q1034" t="s">
        <v>40</v>
      </c>
      <c r="R1034">
        <v>1</v>
      </c>
      <c r="S1034" t="s">
        <v>2623</v>
      </c>
      <c r="T1034" t="s">
        <v>2624</v>
      </c>
      <c r="U1034">
        <v>17.03</v>
      </c>
      <c r="V1034" s="18">
        <v>45053</v>
      </c>
      <c r="W1034" s="18">
        <v>45063</v>
      </c>
      <c r="X1034">
        <v>10</v>
      </c>
      <c r="Y1034" t="s">
        <v>43</v>
      </c>
    </row>
    <row r="1035" spans="1:25" x14ac:dyDescent="0.3">
      <c r="A1035" s="18">
        <v>45272</v>
      </c>
      <c r="B1035" t="s">
        <v>38</v>
      </c>
      <c r="C1035" t="s">
        <v>29</v>
      </c>
      <c r="D1035">
        <v>13</v>
      </c>
      <c r="E1035">
        <v>468.16</v>
      </c>
      <c r="F1035">
        <v>304.30400000000003</v>
      </c>
      <c r="G1035" t="s">
        <v>20</v>
      </c>
      <c r="H1035" t="s">
        <v>31</v>
      </c>
      <c r="I1035">
        <v>0.15</v>
      </c>
      <c r="J1035" t="s">
        <v>32</v>
      </c>
      <c r="K1035">
        <v>6086.08</v>
      </c>
      <c r="L1035">
        <v>5173.1679999999997</v>
      </c>
      <c r="M1035">
        <v>3955.9520000000002</v>
      </c>
      <c r="N1035">
        <v>1217.2159999999994</v>
      </c>
      <c r="O1035">
        <v>912.91200000000026</v>
      </c>
      <c r="P1035" t="s">
        <v>63</v>
      </c>
      <c r="Q1035" t="s">
        <v>34</v>
      </c>
      <c r="R1035">
        <v>0</v>
      </c>
      <c r="S1035" t="s">
        <v>2625</v>
      </c>
      <c r="T1035" t="s">
        <v>375</v>
      </c>
      <c r="U1035">
        <v>29.11</v>
      </c>
      <c r="V1035" s="18">
        <v>45272</v>
      </c>
      <c r="W1035" s="18">
        <v>45281</v>
      </c>
      <c r="X1035">
        <v>9</v>
      </c>
      <c r="Y1035" t="s">
        <v>43</v>
      </c>
    </row>
    <row r="1036" spans="1:25" x14ac:dyDescent="0.3">
      <c r="A1036" s="18">
        <v>45393</v>
      </c>
      <c r="B1036" t="s">
        <v>28</v>
      </c>
      <c r="C1036" t="s">
        <v>29</v>
      </c>
      <c r="D1036">
        <v>17</v>
      </c>
      <c r="E1036">
        <v>311.61</v>
      </c>
      <c r="F1036">
        <v>202.54650000000001</v>
      </c>
      <c r="G1036" t="s">
        <v>30</v>
      </c>
      <c r="H1036" t="s">
        <v>31</v>
      </c>
      <c r="I1036">
        <v>0.05</v>
      </c>
      <c r="J1036" t="s">
        <v>22</v>
      </c>
      <c r="K1036">
        <v>5297.37</v>
      </c>
      <c r="L1036">
        <v>5032.5014999999994</v>
      </c>
      <c r="M1036">
        <v>3443.2905000000001</v>
      </c>
      <c r="N1036">
        <v>1589.2109999999993</v>
      </c>
      <c r="O1036">
        <v>264.86850000000049</v>
      </c>
      <c r="P1036" t="s">
        <v>23</v>
      </c>
      <c r="Q1036" t="s">
        <v>2930</v>
      </c>
      <c r="R1036">
        <v>1</v>
      </c>
      <c r="S1036" t="s">
        <v>2680</v>
      </c>
      <c r="T1036" t="s">
        <v>2681</v>
      </c>
      <c r="U1036">
        <v>29.9</v>
      </c>
      <c r="V1036" s="18">
        <v>45393</v>
      </c>
      <c r="W1036" s="18">
        <v>45399</v>
      </c>
      <c r="X1036">
        <v>6</v>
      </c>
      <c r="Y1036" t="s">
        <v>37</v>
      </c>
    </row>
    <row r="1037" spans="1:25" x14ac:dyDescent="0.3">
      <c r="A1037" s="18">
        <v>45788</v>
      </c>
      <c r="B1037" t="s">
        <v>38</v>
      </c>
      <c r="C1037" t="s">
        <v>29</v>
      </c>
      <c r="D1037">
        <v>13</v>
      </c>
      <c r="E1037">
        <v>169.39</v>
      </c>
      <c r="F1037">
        <v>110.1035</v>
      </c>
      <c r="G1037" t="s">
        <v>20</v>
      </c>
      <c r="H1037" t="s">
        <v>21</v>
      </c>
      <c r="I1037">
        <v>0.15</v>
      </c>
      <c r="J1037" t="s">
        <v>56</v>
      </c>
      <c r="K1037">
        <v>2202.0699999999997</v>
      </c>
      <c r="L1037">
        <v>1871.7594999999997</v>
      </c>
      <c r="M1037">
        <v>1431.3454999999999</v>
      </c>
      <c r="N1037">
        <v>440.41399999999976</v>
      </c>
      <c r="O1037">
        <v>330.31050000000005</v>
      </c>
      <c r="P1037" t="s">
        <v>57</v>
      </c>
      <c r="Q1037" t="s">
        <v>2930</v>
      </c>
      <c r="R1037">
        <v>0</v>
      </c>
      <c r="S1037" t="s">
        <v>2706</v>
      </c>
      <c r="T1037" t="s">
        <v>2707</v>
      </c>
      <c r="U1037">
        <v>6.81</v>
      </c>
      <c r="V1037" s="18">
        <v>45788</v>
      </c>
      <c r="W1037" s="18">
        <v>45798</v>
      </c>
      <c r="X1037">
        <v>10</v>
      </c>
      <c r="Y1037" t="s">
        <v>43</v>
      </c>
    </row>
    <row r="1038" spans="1:25" x14ac:dyDescent="0.3">
      <c r="A1038" s="18">
        <v>45307</v>
      </c>
      <c r="B1038" t="s">
        <v>44</v>
      </c>
      <c r="C1038" t="s">
        <v>29</v>
      </c>
      <c r="D1038">
        <v>4</v>
      </c>
      <c r="E1038">
        <v>78.05</v>
      </c>
      <c r="F1038">
        <v>50.732500000000002</v>
      </c>
      <c r="G1038" t="s">
        <v>30</v>
      </c>
      <c r="H1038" t="s">
        <v>31</v>
      </c>
      <c r="I1038">
        <v>0</v>
      </c>
      <c r="J1038" t="s">
        <v>51</v>
      </c>
      <c r="K1038">
        <v>312.2</v>
      </c>
      <c r="L1038">
        <v>312.2</v>
      </c>
      <c r="M1038">
        <v>202.93</v>
      </c>
      <c r="N1038">
        <v>109.26999999999998</v>
      </c>
      <c r="O1038">
        <v>0</v>
      </c>
      <c r="P1038" t="s">
        <v>57</v>
      </c>
      <c r="Q1038" t="s">
        <v>2930</v>
      </c>
      <c r="R1038">
        <v>0</v>
      </c>
      <c r="S1038" t="s">
        <v>2714</v>
      </c>
      <c r="T1038" t="s">
        <v>2715</v>
      </c>
      <c r="U1038">
        <v>14.03</v>
      </c>
      <c r="V1038" s="18">
        <v>45307</v>
      </c>
      <c r="W1038" s="18">
        <v>45315</v>
      </c>
      <c r="X1038">
        <v>8</v>
      </c>
      <c r="Y1038" t="s">
        <v>49</v>
      </c>
    </row>
    <row r="1039" spans="1:25" x14ac:dyDescent="0.3">
      <c r="A1039" s="18">
        <v>45521</v>
      </c>
      <c r="B1039" t="s">
        <v>18</v>
      </c>
      <c r="C1039" t="s">
        <v>29</v>
      </c>
      <c r="D1039">
        <v>7</v>
      </c>
      <c r="E1039">
        <v>106.88</v>
      </c>
      <c r="F1039">
        <v>69.471999999999994</v>
      </c>
      <c r="G1039" t="s">
        <v>50</v>
      </c>
      <c r="H1039" t="s">
        <v>31</v>
      </c>
      <c r="I1039">
        <v>0.05</v>
      </c>
      <c r="J1039" t="s">
        <v>56</v>
      </c>
      <c r="K1039">
        <v>748.16</v>
      </c>
      <c r="L1039">
        <v>710.75199999999995</v>
      </c>
      <c r="M1039">
        <v>486.30399999999997</v>
      </c>
      <c r="N1039">
        <v>224.44799999999998</v>
      </c>
      <c r="O1039">
        <v>37.408000000000015</v>
      </c>
      <c r="P1039" t="s">
        <v>63</v>
      </c>
      <c r="Q1039" t="s">
        <v>40</v>
      </c>
      <c r="R1039">
        <v>1</v>
      </c>
      <c r="S1039" t="s">
        <v>2722</v>
      </c>
      <c r="T1039" t="s">
        <v>2723</v>
      </c>
      <c r="U1039">
        <v>26.12</v>
      </c>
      <c r="V1039" s="18">
        <v>45521</v>
      </c>
      <c r="W1039" s="18">
        <v>45528</v>
      </c>
      <c r="X1039">
        <v>7</v>
      </c>
      <c r="Y1039" t="s">
        <v>27</v>
      </c>
    </row>
    <row r="1040" spans="1:25" x14ac:dyDescent="0.3">
      <c r="A1040" s="18">
        <v>45556</v>
      </c>
      <c r="B1040" t="s">
        <v>38</v>
      </c>
      <c r="C1040" t="s">
        <v>29</v>
      </c>
      <c r="D1040">
        <v>10</v>
      </c>
      <c r="E1040">
        <v>269.29000000000002</v>
      </c>
      <c r="F1040">
        <v>175.03850000000003</v>
      </c>
      <c r="G1040" t="s">
        <v>50</v>
      </c>
      <c r="H1040" t="s">
        <v>31</v>
      </c>
      <c r="I1040">
        <v>0</v>
      </c>
      <c r="J1040" t="s">
        <v>22</v>
      </c>
      <c r="K1040">
        <v>2692.9</v>
      </c>
      <c r="L1040">
        <v>2692.9</v>
      </c>
      <c r="M1040">
        <v>1750.3850000000002</v>
      </c>
      <c r="N1040">
        <v>942.51499999999987</v>
      </c>
      <c r="O1040">
        <v>0</v>
      </c>
      <c r="P1040" t="s">
        <v>60</v>
      </c>
      <c r="Q1040" t="s">
        <v>34</v>
      </c>
      <c r="R1040">
        <v>0</v>
      </c>
      <c r="S1040" t="s">
        <v>2739</v>
      </c>
      <c r="T1040" t="s">
        <v>2480</v>
      </c>
      <c r="U1040">
        <v>14.09</v>
      </c>
      <c r="V1040" s="18">
        <v>45556</v>
      </c>
      <c r="W1040" s="18">
        <v>45565</v>
      </c>
      <c r="X1040">
        <v>9</v>
      </c>
      <c r="Y1040" t="s">
        <v>43</v>
      </c>
    </row>
    <row r="1041" spans="1:25" x14ac:dyDescent="0.3">
      <c r="A1041" s="18">
        <v>45116</v>
      </c>
      <c r="B1041" t="s">
        <v>18</v>
      </c>
      <c r="C1041" t="s">
        <v>29</v>
      </c>
      <c r="D1041">
        <v>13</v>
      </c>
      <c r="E1041">
        <v>27.39</v>
      </c>
      <c r="F1041">
        <v>17.8035</v>
      </c>
      <c r="G1041" t="s">
        <v>20</v>
      </c>
      <c r="H1041" t="s">
        <v>31</v>
      </c>
      <c r="I1041">
        <v>0.15</v>
      </c>
      <c r="J1041" t="s">
        <v>46</v>
      </c>
      <c r="K1041">
        <v>356.07</v>
      </c>
      <c r="L1041">
        <v>302.65949999999998</v>
      </c>
      <c r="M1041">
        <v>231.44549999999998</v>
      </c>
      <c r="N1041">
        <v>71.213999999999999</v>
      </c>
      <c r="O1041">
        <v>53.410500000000013</v>
      </c>
      <c r="P1041" t="s">
        <v>63</v>
      </c>
      <c r="Q1041" t="s">
        <v>2930</v>
      </c>
      <c r="R1041">
        <v>0</v>
      </c>
      <c r="S1041" t="s">
        <v>2745</v>
      </c>
      <c r="T1041" t="s">
        <v>2746</v>
      </c>
      <c r="U1041">
        <v>22.95</v>
      </c>
      <c r="V1041" s="18">
        <v>45116</v>
      </c>
      <c r="W1041" s="18">
        <v>45121</v>
      </c>
      <c r="X1041">
        <v>5</v>
      </c>
      <c r="Y1041" t="s">
        <v>27</v>
      </c>
    </row>
    <row r="1042" spans="1:25" x14ac:dyDescent="0.3">
      <c r="A1042" s="18">
        <v>45691</v>
      </c>
      <c r="B1042" t="s">
        <v>18</v>
      </c>
      <c r="C1042" t="s">
        <v>29</v>
      </c>
      <c r="D1042">
        <v>10</v>
      </c>
      <c r="E1042">
        <v>407.99</v>
      </c>
      <c r="F1042">
        <v>265.19350000000003</v>
      </c>
      <c r="G1042" t="s">
        <v>50</v>
      </c>
      <c r="H1042" t="s">
        <v>31</v>
      </c>
      <c r="I1042">
        <v>0.15</v>
      </c>
      <c r="J1042" t="s">
        <v>22</v>
      </c>
      <c r="K1042">
        <v>4079.9</v>
      </c>
      <c r="L1042">
        <v>3467.915</v>
      </c>
      <c r="M1042">
        <v>2651.9350000000004</v>
      </c>
      <c r="N1042">
        <v>815.97999999999956</v>
      </c>
      <c r="O1042">
        <v>611.98500000000013</v>
      </c>
      <c r="P1042" t="s">
        <v>63</v>
      </c>
      <c r="Q1042" t="s">
        <v>2930</v>
      </c>
      <c r="R1042">
        <v>0</v>
      </c>
      <c r="S1042" t="s">
        <v>2754</v>
      </c>
      <c r="T1042" t="s">
        <v>2755</v>
      </c>
      <c r="U1042">
        <v>49.59</v>
      </c>
      <c r="V1042" s="18">
        <v>45691</v>
      </c>
      <c r="W1042" s="18">
        <v>45696</v>
      </c>
      <c r="X1042">
        <v>5</v>
      </c>
      <c r="Y1042" t="s">
        <v>27</v>
      </c>
    </row>
    <row r="1043" spans="1:25" x14ac:dyDescent="0.3">
      <c r="A1043" s="18">
        <v>45398</v>
      </c>
      <c r="B1043" t="s">
        <v>28</v>
      </c>
      <c r="C1043" t="s">
        <v>29</v>
      </c>
      <c r="D1043">
        <v>6</v>
      </c>
      <c r="E1043">
        <v>524.19000000000005</v>
      </c>
      <c r="F1043">
        <v>340.72350000000006</v>
      </c>
      <c r="G1043" t="s">
        <v>55</v>
      </c>
      <c r="H1043" t="s">
        <v>31</v>
      </c>
      <c r="I1043">
        <v>0.15</v>
      </c>
      <c r="J1043" t="s">
        <v>46</v>
      </c>
      <c r="K1043">
        <v>3145.1400000000003</v>
      </c>
      <c r="L1043">
        <v>2673.3690000000001</v>
      </c>
      <c r="M1043">
        <v>2044.3410000000003</v>
      </c>
      <c r="N1043">
        <v>629.02799999999979</v>
      </c>
      <c r="O1043">
        <v>471.77100000000019</v>
      </c>
      <c r="P1043" t="s">
        <v>63</v>
      </c>
      <c r="Q1043" t="s">
        <v>40</v>
      </c>
      <c r="R1043">
        <v>0</v>
      </c>
      <c r="S1043" t="s">
        <v>2786</v>
      </c>
      <c r="T1043" t="s">
        <v>1234</v>
      </c>
      <c r="U1043">
        <v>31.04</v>
      </c>
      <c r="V1043" s="18">
        <v>45398</v>
      </c>
      <c r="W1043" s="18">
        <v>45402</v>
      </c>
      <c r="X1043">
        <v>4</v>
      </c>
      <c r="Y1043" t="s">
        <v>37</v>
      </c>
    </row>
    <row r="1044" spans="1:25" x14ac:dyDescent="0.3">
      <c r="A1044" s="18">
        <v>45056</v>
      </c>
      <c r="B1044" t="s">
        <v>18</v>
      </c>
      <c r="C1044" t="s">
        <v>29</v>
      </c>
      <c r="D1044">
        <v>18</v>
      </c>
      <c r="E1044">
        <v>580.41999999999996</v>
      </c>
      <c r="F1044">
        <v>377.27299999999997</v>
      </c>
      <c r="G1044" t="s">
        <v>30</v>
      </c>
      <c r="H1044" t="s">
        <v>21</v>
      </c>
      <c r="I1044">
        <v>0.05</v>
      </c>
      <c r="J1044" t="s">
        <v>66</v>
      </c>
      <c r="K1044">
        <v>10447.56</v>
      </c>
      <c r="L1044">
        <v>9925.1819999999989</v>
      </c>
      <c r="M1044">
        <v>6790.9139999999998</v>
      </c>
      <c r="N1044">
        <v>3134.2679999999991</v>
      </c>
      <c r="O1044">
        <v>522.37800000000061</v>
      </c>
      <c r="P1044" t="s">
        <v>23</v>
      </c>
      <c r="Q1044" t="s">
        <v>34</v>
      </c>
      <c r="R1044">
        <v>0</v>
      </c>
      <c r="S1044" t="s">
        <v>2792</v>
      </c>
      <c r="T1044" t="s">
        <v>2793</v>
      </c>
      <c r="U1044">
        <v>37.81</v>
      </c>
      <c r="V1044" s="18">
        <v>45056</v>
      </c>
      <c r="W1044" s="18">
        <v>45063</v>
      </c>
      <c r="X1044">
        <v>7</v>
      </c>
      <c r="Y1044" t="s">
        <v>27</v>
      </c>
    </row>
    <row r="1045" spans="1:25" x14ac:dyDescent="0.3">
      <c r="A1045" s="18">
        <v>45111</v>
      </c>
      <c r="B1045" t="s">
        <v>18</v>
      </c>
      <c r="C1045" t="s">
        <v>29</v>
      </c>
      <c r="D1045">
        <v>6</v>
      </c>
      <c r="E1045">
        <v>346.86</v>
      </c>
      <c r="F1045">
        <v>225.459</v>
      </c>
      <c r="G1045" t="s">
        <v>50</v>
      </c>
      <c r="H1045" t="s">
        <v>31</v>
      </c>
      <c r="I1045">
        <v>0.05</v>
      </c>
      <c r="J1045" t="s">
        <v>22</v>
      </c>
      <c r="K1045">
        <v>2081.16</v>
      </c>
      <c r="L1045">
        <v>1977.1019999999999</v>
      </c>
      <c r="M1045">
        <v>1352.7539999999999</v>
      </c>
      <c r="N1045">
        <v>624.34799999999996</v>
      </c>
      <c r="O1045">
        <v>104.05799999999999</v>
      </c>
      <c r="P1045" t="s">
        <v>33</v>
      </c>
      <c r="Q1045" t="s">
        <v>24</v>
      </c>
      <c r="R1045">
        <v>0</v>
      </c>
      <c r="S1045" t="s">
        <v>2804</v>
      </c>
      <c r="T1045" t="s">
        <v>2805</v>
      </c>
      <c r="U1045">
        <v>29.18</v>
      </c>
      <c r="V1045" s="18">
        <v>45111</v>
      </c>
      <c r="W1045" s="18">
        <v>45119</v>
      </c>
      <c r="X1045">
        <v>8</v>
      </c>
      <c r="Y1045" t="s">
        <v>27</v>
      </c>
    </row>
    <row r="1046" spans="1:25" x14ac:dyDescent="0.3">
      <c r="A1046" s="18">
        <v>45831</v>
      </c>
      <c r="B1046" t="s">
        <v>18</v>
      </c>
      <c r="C1046" t="s">
        <v>29</v>
      </c>
      <c r="D1046">
        <v>20</v>
      </c>
      <c r="E1046">
        <v>243.47</v>
      </c>
      <c r="F1046">
        <v>158.25550000000001</v>
      </c>
      <c r="G1046" t="s">
        <v>30</v>
      </c>
      <c r="H1046" t="s">
        <v>21</v>
      </c>
      <c r="I1046">
        <v>0.05</v>
      </c>
      <c r="J1046" t="s">
        <v>32</v>
      </c>
      <c r="K1046">
        <v>4869.3999999999996</v>
      </c>
      <c r="L1046">
        <v>4625.9299999999994</v>
      </c>
      <c r="M1046">
        <v>3165.11</v>
      </c>
      <c r="N1046">
        <v>1460.8199999999993</v>
      </c>
      <c r="O1046">
        <v>243.47000000000025</v>
      </c>
      <c r="P1046" t="s">
        <v>33</v>
      </c>
      <c r="Q1046" t="s">
        <v>24</v>
      </c>
      <c r="R1046">
        <v>1</v>
      </c>
      <c r="S1046" t="s">
        <v>2832</v>
      </c>
      <c r="T1046" t="s">
        <v>2535</v>
      </c>
      <c r="U1046">
        <v>32.28</v>
      </c>
      <c r="V1046" s="18">
        <v>45831</v>
      </c>
      <c r="W1046" s="18">
        <v>45841</v>
      </c>
      <c r="X1046">
        <v>10</v>
      </c>
      <c r="Y1046" t="s">
        <v>27</v>
      </c>
    </row>
    <row r="1047" spans="1:25" x14ac:dyDescent="0.3">
      <c r="A1047" s="18">
        <v>45800</v>
      </c>
      <c r="B1047" t="s">
        <v>28</v>
      </c>
      <c r="C1047" t="s">
        <v>29</v>
      </c>
      <c r="D1047">
        <v>16</v>
      </c>
      <c r="E1047">
        <v>231.76</v>
      </c>
      <c r="F1047">
        <v>150.64400000000001</v>
      </c>
      <c r="G1047" t="s">
        <v>20</v>
      </c>
      <c r="H1047" t="s">
        <v>31</v>
      </c>
      <c r="I1047">
        <v>0.15</v>
      </c>
      <c r="J1047" t="s">
        <v>66</v>
      </c>
      <c r="K1047">
        <v>3708.16</v>
      </c>
      <c r="L1047">
        <v>3151.9359999999997</v>
      </c>
      <c r="M1047">
        <v>2410.3040000000001</v>
      </c>
      <c r="N1047">
        <v>741.63199999999961</v>
      </c>
      <c r="O1047">
        <v>556.22400000000016</v>
      </c>
      <c r="P1047" t="s">
        <v>23</v>
      </c>
      <c r="Q1047" t="s">
        <v>40</v>
      </c>
      <c r="R1047">
        <v>1</v>
      </c>
      <c r="S1047" t="s">
        <v>2845</v>
      </c>
      <c r="T1047" t="s">
        <v>2846</v>
      </c>
      <c r="U1047">
        <v>9.42</v>
      </c>
      <c r="V1047" s="18">
        <v>45800</v>
      </c>
      <c r="W1047" s="18">
        <v>45804</v>
      </c>
      <c r="X1047">
        <v>4</v>
      </c>
      <c r="Y1047" t="s">
        <v>37</v>
      </c>
    </row>
    <row r="1048" spans="1:25" x14ac:dyDescent="0.3">
      <c r="A1048" s="18">
        <v>45743</v>
      </c>
      <c r="B1048" t="s">
        <v>18</v>
      </c>
      <c r="C1048" t="s">
        <v>29</v>
      </c>
      <c r="D1048">
        <v>11</v>
      </c>
      <c r="E1048">
        <v>548.08000000000004</v>
      </c>
      <c r="F1048">
        <v>356.25200000000007</v>
      </c>
      <c r="G1048" t="s">
        <v>55</v>
      </c>
      <c r="H1048" t="s">
        <v>21</v>
      </c>
      <c r="I1048">
        <v>0.05</v>
      </c>
      <c r="J1048" t="s">
        <v>22</v>
      </c>
      <c r="K1048">
        <v>6028.88</v>
      </c>
      <c r="L1048">
        <v>5727.4359999999997</v>
      </c>
      <c r="M1048">
        <v>3918.7720000000008</v>
      </c>
      <c r="N1048">
        <v>1808.6639999999989</v>
      </c>
      <c r="O1048">
        <v>301.44400000000041</v>
      </c>
      <c r="P1048" t="s">
        <v>63</v>
      </c>
      <c r="Q1048" t="s">
        <v>2930</v>
      </c>
      <c r="R1048">
        <v>0</v>
      </c>
      <c r="S1048" t="s">
        <v>2857</v>
      </c>
      <c r="T1048" t="s">
        <v>2858</v>
      </c>
      <c r="U1048">
        <v>25.82</v>
      </c>
      <c r="V1048" s="18">
        <v>45743</v>
      </c>
      <c r="W1048" s="18">
        <v>45753</v>
      </c>
      <c r="X1048">
        <v>10</v>
      </c>
      <c r="Y1048" t="s">
        <v>27</v>
      </c>
    </row>
    <row r="1049" spans="1:25" x14ac:dyDescent="0.3">
      <c r="A1049" s="18">
        <v>45838</v>
      </c>
      <c r="B1049" t="s">
        <v>28</v>
      </c>
      <c r="C1049" t="s">
        <v>29</v>
      </c>
      <c r="D1049">
        <v>20</v>
      </c>
      <c r="E1049">
        <v>444.77</v>
      </c>
      <c r="F1049">
        <v>289.10050000000001</v>
      </c>
      <c r="G1049" t="s">
        <v>20</v>
      </c>
      <c r="H1049" t="s">
        <v>21</v>
      </c>
      <c r="I1049">
        <v>0.1</v>
      </c>
      <c r="J1049" t="s">
        <v>56</v>
      </c>
      <c r="K1049">
        <v>8895.4</v>
      </c>
      <c r="L1049">
        <v>8005.86</v>
      </c>
      <c r="M1049">
        <v>5782.01</v>
      </c>
      <c r="N1049">
        <v>2223.8499999999995</v>
      </c>
      <c r="O1049">
        <v>889.54</v>
      </c>
      <c r="P1049" t="s">
        <v>23</v>
      </c>
      <c r="Q1049" t="s">
        <v>2930</v>
      </c>
      <c r="R1049">
        <v>1</v>
      </c>
      <c r="S1049" t="s">
        <v>2874</v>
      </c>
      <c r="T1049" t="s">
        <v>2875</v>
      </c>
      <c r="U1049">
        <v>20.05</v>
      </c>
      <c r="V1049" s="18">
        <v>45838</v>
      </c>
      <c r="W1049" s="18">
        <v>45845</v>
      </c>
      <c r="X1049">
        <v>7</v>
      </c>
      <c r="Y1049" t="s">
        <v>37</v>
      </c>
    </row>
    <row r="1050" spans="1:25" x14ac:dyDescent="0.3">
      <c r="A1050" s="18">
        <v>45034</v>
      </c>
      <c r="B1050" t="s">
        <v>28</v>
      </c>
      <c r="C1050" t="s">
        <v>29</v>
      </c>
      <c r="D1050">
        <v>9</v>
      </c>
      <c r="E1050">
        <v>509.44</v>
      </c>
      <c r="F1050">
        <v>331.13600000000002</v>
      </c>
      <c r="G1050" t="s">
        <v>20</v>
      </c>
      <c r="H1050" t="s">
        <v>31</v>
      </c>
      <c r="I1050">
        <v>0.15</v>
      </c>
      <c r="J1050" t="s">
        <v>22</v>
      </c>
      <c r="K1050">
        <v>4584.96</v>
      </c>
      <c r="L1050">
        <v>3897.2159999999999</v>
      </c>
      <c r="M1050">
        <v>2980.2240000000002</v>
      </c>
      <c r="N1050">
        <v>916.99199999999973</v>
      </c>
      <c r="O1050">
        <v>687.74400000000014</v>
      </c>
      <c r="P1050" t="s">
        <v>57</v>
      </c>
      <c r="Q1050" t="s">
        <v>34</v>
      </c>
      <c r="R1050">
        <v>0</v>
      </c>
      <c r="S1050" t="s">
        <v>2878</v>
      </c>
      <c r="T1050" t="s">
        <v>2879</v>
      </c>
      <c r="U1050">
        <v>13</v>
      </c>
      <c r="V1050" s="18">
        <v>45034</v>
      </c>
      <c r="W1050" s="18">
        <v>45043</v>
      </c>
      <c r="X1050">
        <v>9</v>
      </c>
      <c r="Y1050" t="s">
        <v>37</v>
      </c>
    </row>
    <row r="1051" spans="1:25" x14ac:dyDescent="0.3">
      <c r="A1051" s="18">
        <v>45623</v>
      </c>
      <c r="B1051" t="s">
        <v>28</v>
      </c>
      <c r="C1051" t="s">
        <v>29</v>
      </c>
      <c r="D1051">
        <v>13</v>
      </c>
      <c r="E1051">
        <v>196.8</v>
      </c>
      <c r="F1051">
        <v>127.92000000000002</v>
      </c>
      <c r="G1051" t="s">
        <v>20</v>
      </c>
      <c r="H1051" t="s">
        <v>31</v>
      </c>
      <c r="I1051">
        <v>0.1</v>
      </c>
      <c r="J1051" t="s">
        <v>56</v>
      </c>
      <c r="K1051">
        <v>2558.4</v>
      </c>
      <c r="L1051">
        <v>2302.56</v>
      </c>
      <c r="M1051">
        <v>1662.9600000000003</v>
      </c>
      <c r="N1051">
        <v>639.59999999999968</v>
      </c>
      <c r="O1051">
        <v>255.84000000000015</v>
      </c>
      <c r="P1051" t="s">
        <v>63</v>
      </c>
      <c r="Q1051" t="s">
        <v>2930</v>
      </c>
      <c r="R1051">
        <v>0</v>
      </c>
      <c r="S1051" t="s">
        <v>2905</v>
      </c>
      <c r="T1051" t="s">
        <v>2906</v>
      </c>
      <c r="U1051">
        <v>10.119999999999999</v>
      </c>
      <c r="V1051" s="18">
        <v>45623</v>
      </c>
      <c r="W1051" s="18">
        <v>45633</v>
      </c>
      <c r="X1051">
        <v>10</v>
      </c>
      <c r="Y1051" t="s">
        <v>37</v>
      </c>
    </row>
    <row r="1052" spans="1:25" x14ac:dyDescent="0.3">
      <c r="A1052" s="18">
        <v>45494</v>
      </c>
      <c r="B1052" t="s">
        <v>69</v>
      </c>
      <c r="C1052" t="s">
        <v>29</v>
      </c>
      <c r="D1052">
        <v>16</v>
      </c>
      <c r="E1052">
        <v>183.62</v>
      </c>
      <c r="F1052">
        <v>119.35300000000001</v>
      </c>
      <c r="G1052" t="s">
        <v>30</v>
      </c>
      <c r="H1052" t="s">
        <v>21</v>
      </c>
      <c r="I1052">
        <v>0.05</v>
      </c>
      <c r="J1052" t="s">
        <v>66</v>
      </c>
      <c r="K1052">
        <v>2937.92</v>
      </c>
      <c r="L1052">
        <v>2791.0239999999999</v>
      </c>
      <c r="M1052">
        <v>1909.6480000000001</v>
      </c>
      <c r="N1052">
        <v>881.37599999999975</v>
      </c>
      <c r="O1052">
        <v>146.89600000000019</v>
      </c>
      <c r="P1052" t="s">
        <v>33</v>
      </c>
      <c r="Q1052" t="s">
        <v>40</v>
      </c>
      <c r="R1052">
        <v>0</v>
      </c>
      <c r="S1052" t="s">
        <v>2909</v>
      </c>
      <c r="T1052" t="s">
        <v>2910</v>
      </c>
      <c r="U1052">
        <v>6.56</v>
      </c>
      <c r="V1052" s="18">
        <v>45494</v>
      </c>
      <c r="W1052" s="18">
        <v>45504</v>
      </c>
      <c r="X1052">
        <v>10</v>
      </c>
      <c r="Y1052" t="s">
        <v>72</v>
      </c>
    </row>
    <row r="1053" spans="1:25" x14ac:dyDescent="0.3">
      <c r="A1053" s="18">
        <v>45337</v>
      </c>
      <c r="B1053" t="s">
        <v>44</v>
      </c>
      <c r="C1053" t="s">
        <v>130</v>
      </c>
      <c r="D1053">
        <v>14</v>
      </c>
      <c r="E1053">
        <v>428.13</v>
      </c>
      <c r="F1053">
        <v>278.28449999999998</v>
      </c>
      <c r="G1053" t="s">
        <v>50</v>
      </c>
      <c r="H1053" t="s">
        <v>31</v>
      </c>
      <c r="I1053">
        <v>0.1</v>
      </c>
      <c r="J1053" t="s">
        <v>66</v>
      </c>
      <c r="K1053">
        <v>5993.82</v>
      </c>
      <c r="L1053">
        <v>5394.4380000000001</v>
      </c>
      <c r="M1053">
        <v>3895.9829999999997</v>
      </c>
      <c r="N1053">
        <v>1498.4550000000004</v>
      </c>
      <c r="O1053">
        <v>599.38199999999961</v>
      </c>
      <c r="P1053" t="s">
        <v>63</v>
      </c>
      <c r="Q1053" t="s">
        <v>2930</v>
      </c>
      <c r="R1053">
        <v>1</v>
      </c>
      <c r="S1053" t="s">
        <v>131</v>
      </c>
      <c r="T1053" t="s">
        <v>132</v>
      </c>
      <c r="U1053">
        <v>24.77</v>
      </c>
      <c r="V1053" s="18">
        <v>45337</v>
      </c>
      <c r="W1053" s="18">
        <v>45347</v>
      </c>
      <c r="X1053">
        <v>10</v>
      </c>
      <c r="Y1053" t="s">
        <v>49</v>
      </c>
    </row>
    <row r="1054" spans="1:25" x14ac:dyDescent="0.3">
      <c r="A1054" s="18">
        <v>45148</v>
      </c>
      <c r="B1054" t="s">
        <v>28</v>
      </c>
      <c r="C1054" t="s">
        <v>130</v>
      </c>
      <c r="D1054">
        <v>5</v>
      </c>
      <c r="E1054">
        <v>470.32</v>
      </c>
      <c r="F1054">
        <v>305.70800000000003</v>
      </c>
      <c r="G1054" t="s">
        <v>30</v>
      </c>
      <c r="H1054" t="s">
        <v>31</v>
      </c>
      <c r="I1054">
        <v>0.1</v>
      </c>
      <c r="J1054" t="s">
        <v>22</v>
      </c>
      <c r="K1054">
        <v>2351.6</v>
      </c>
      <c r="L1054">
        <v>2116.44</v>
      </c>
      <c r="M1054">
        <v>1528.5400000000002</v>
      </c>
      <c r="N1054">
        <v>587.89999999999986</v>
      </c>
      <c r="O1054">
        <v>235.15999999999985</v>
      </c>
      <c r="P1054" t="s">
        <v>60</v>
      </c>
      <c r="Q1054" t="s">
        <v>34</v>
      </c>
      <c r="R1054">
        <v>0</v>
      </c>
      <c r="S1054" t="s">
        <v>135</v>
      </c>
      <c r="T1054" t="s">
        <v>136</v>
      </c>
      <c r="U1054">
        <v>17.77</v>
      </c>
      <c r="V1054" s="18">
        <v>45148</v>
      </c>
      <c r="W1054" s="18">
        <v>45152</v>
      </c>
      <c r="X1054">
        <v>4</v>
      </c>
      <c r="Y1054" t="s">
        <v>37</v>
      </c>
    </row>
    <row r="1055" spans="1:25" x14ac:dyDescent="0.3">
      <c r="A1055" s="18">
        <v>45459</v>
      </c>
      <c r="B1055" t="s">
        <v>44</v>
      </c>
      <c r="C1055" t="s">
        <v>130</v>
      </c>
      <c r="D1055">
        <v>20</v>
      </c>
      <c r="E1055">
        <v>65.17</v>
      </c>
      <c r="F1055">
        <v>42.360500000000002</v>
      </c>
      <c r="G1055" t="s">
        <v>50</v>
      </c>
      <c r="H1055" t="s">
        <v>21</v>
      </c>
      <c r="I1055">
        <v>0.05</v>
      </c>
      <c r="J1055" t="s">
        <v>22</v>
      </c>
      <c r="K1055">
        <v>1303.4000000000001</v>
      </c>
      <c r="L1055">
        <v>1238.23</v>
      </c>
      <c r="M1055">
        <v>847.21</v>
      </c>
      <c r="N1055">
        <v>391.02</v>
      </c>
      <c r="O1055">
        <v>65.170000000000073</v>
      </c>
      <c r="P1055" t="s">
        <v>33</v>
      </c>
      <c r="Q1055" t="s">
        <v>24</v>
      </c>
      <c r="R1055">
        <v>0</v>
      </c>
      <c r="S1055" t="s">
        <v>137</v>
      </c>
      <c r="T1055" t="s">
        <v>138</v>
      </c>
      <c r="U1055">
        <v>21.72</v>
      </c>
      <c r="V1055" s="18">
        <v>45459</v>
      </c>
      <c r="W1055" s="18">
        <v>45468</v>
      </c>
      <c r="X1055">
        <v>9</v>
      </c>
      <c r="Y1055" t="s">
        <v>49</v>
      </c>
    </row>
    <row r="1056" spans="1:25" x14ac:dyDescent="0.3">
      <c r="A1056" s="18">
        <v>45066</v>
      </c>
      <c r="B1056" t="s">
        <v>44</v>
      </c>
      <c r="C1056" t="s">
        <v>130</v>
      </c>
      <c r="D1056">
        <v>4</v>
      </c>
      <c r="E1056">
        <v>459.31</v>
      </c>
      <c r="F1056">
        <v>298.55150000000003</v>
      </c>
      <c r="G1056" t="s">
        <v>55</v>
      </c>
      <c r="H1056" t="s">
        <v>21</v>
      </c>
      <c r="I1056">
        <v>0.15</v>
      </c>
      <c r="J1056" t="s">
        <v>51</v>
      </c>
      <c r="K1056">
        <v>1837.24</v>
      </c>
      <c r="L1056">
        <v>1561.654</v>
      </c>
      <c r="M1056">
        <v>1194.2060000000001</v>
      </c>
      <c r="N1056">
        <v>367.44799999999987</v>
      </c>
      <c r="O1056">
        <v>275.58600000000001</v>
      </c>
      <c r="P1056" t="s">
        <v>33</v>
      </c>
      <c r="Q1056" t="s">
        <v>40</v>
      </c>
      <c r="R1056">
        <v>1</v>
      </c>
      <c r="S1056" t="s">
        <v>141</v>
      </c>
      <c r="T1056" t="s">
        <v>142</v>
      </c>
      <c r="U1056">
        <v>27.39</v>
      </c>
      <c r="V1056" s="18">
        <v>45066</v>
      </c>
      <c r="W1056" s="18">
        <v>45073</v>
      </c>
      <c r="X1056">
        <v>7</v>
      </c>
      <c r="Y1056" t="s">
        <v>49</v>
      </c>
    </row>
    <row r="1057" spans="1:25" x14ac:dyDescent="0.3">
      <c r="A1057" s="18">
        <v>45293</v>
      </c>
      <c r="B1057" t="s">
        <v>44</v>
      </c>
      <c r="C1057" t="s">
        <v>130</v>
      </c>
      <c r="D1057">
        <v>19</v>
      </c>
      <c r="E1057">
        <v>351.93</v>
      </c>
      <c r="F1057">
        <v>228.75450000000001</v>
      </c>
      <c r="G1057" t="s">
        <v>30</v>
      </c>
      <c r="H1057" t="s">
        <v>21</v>
      </c>
      <c r="I1057">
        <v>0</v>
      </c>
      <c r="J1057" t="s">
        <v>32</v>
      </c>
      <c r="K1057">
        <v>6686.67</v>
      </c>
      <c r="L1057">
        <v>6686.67</v>
      </c>
      <c r="M1057">
        <v>4346.3355000000001</v>
      </c>
      <c r="N1057">
        <v>2340.3344999999999</v>
      </c>
      <c r="O1057">
        <v>0</v>
      </c>
      <c r="P1057" t="s">
        <v>57</v>
      </c>
      <c r="Q1057" t="s">
        <v>2930</v>
      </c>
      <c r="R1057">
        <v>0</v>
      </c>
      <c r="S1057" t="s">
        <v>213</v>
      </c>
      <c r="T1057" t="s">
        <v>214</v>
      </c>
      <c r="U1057">
        <v>39.979999999999997</v>
      </c>
      <c r="V1057" s="18">
        <v>45293</v>
      </c>
      <c r="W1057" s="18">
        <v>45296</v>
      </c>
      <c r="X1057">
        <v>3</v>
      </c>
      <c r="Y1057" t="s">
        <v>49</v>
      </c>
    </row>
    <row r="1058" spans="1:25" x14ac:dyDescent="0.3">
      <c r="A1058" s="18">
        <v>45403</v>
      </c>
      <c r="B1058" t="s">
        <v>69</v>
      </c>
      <c r="C1058" t="s">
        <v>130</v>
      </c>
      <c r="D1058">
        <v>17</v>
      </c>
      <c r="E1058">
        <v>309.52</v>
      </c>
      <c r="F1058">
        <v>201.18799999999999</v>
      </c>
      <c r="G1058" t="s">
        <v>20</v>
      </c>
      <c r="H1058" t="s">
        <v>21</v>
      </c>
      <c r="I1058">
        <v>0.05</v>
      </c>
      <c r="J1058" t="s">
        <v>22</v>
      </c>
      <c r="K1058">
        <v>5261.84</v>
      </c>
      <c r="L1058">
        <v>4998.7479999999996</v>
      </c>
      <c r="M1058">
        <v>3420.1959999999999</v>
      </c>
      <c r="N1058">
        <v>1578.5519999999997</v>
      </c>
      <c r="O1058">
        <v>263.09200000000055</v>
      </c>
      <c r="P1058" t="s">
        <v>23</v>
      </c>
      <c r="Q1058" t="s">
        <v>24</v>
      </c>
      <c r="R1058">
        <v>0</v>
      </c>
      <c r="S1058" t="s">
        <v>245</v>
      </c>
      <c r="T1058" t="s">
        <v>246</v>
      </c>
      <c r="U1058">
        <v>6.11</v>
      </c>
      <c r="V1058" s="18">
        <v>45403</v>
      </c>
      <c r="W1058" s="18">
        <v>45409</v>
      </c>
      <c r="X1058">
        <v>6</v>
      </c>
      <c r="Y1058" t="s">
        <v>72</v>
      </c>
    </row>
    <row r="1059" spans="1:25" x14ac:dyDescent="0.3">
      <c r="A1059" s="18">
        <v>45021</v>
      </c>
      <c r="B1059" t="s">
        <v>69</v>
      </c>
      <c r="C1059" t="s">
        <v>130</v>
      </c>
      <c r="D1059">
        <v>3</v>
      </c>
      <c r="E1059">
        <v>221</v>
      </c>
      <c r="F1059">
        <v>143.65</v>
      </c>
      <c r="G1059" t="s">
        <v>20</v>
      </c>
      <c r="H1059" t="s">
        <v>21</v>
      </c>
      <c r="I1059">
        <v>0</v>
      </c>
      <c r="J1059" t="s">
        <v>46</v>
      </c>
      <c r="K1059">
        <v>663</v>
      </c>
      <c r="L1059">
        <v>663</v>
      </c>
      <c r="M1059">
        <v>430.95000000000005</v>
      </c>
      <c r="N1059">
        <v>232.04999999999995</v>
      </c>
      <c r="O1059">
        <v>0</v>
      </c>
      <c r="P1059" t="s">
        <v>63</v>
      </c>
      <c r="Q1059" t="s">
        <v>24</v>
      </c>
      <c r="R1059">
        <v>0</v>
      </c>
      <c r="S1059" t="s">
        <v>257</v>
      </c>
      <c r="T1059" t="s">
        <v>258</v>
      </c>
      <c r="U1059">
        <v>32.31</v>
      </c>
      <c r="V1059" s="18">
        <v>45021</v>
      </c>
      <c r="W1059" s="18">
        <v>45024</v>
      </c>
      <c r="X1059">
        <v>3</v>
      </c>
      <c r="Y1059" t="s">
        <v>72</v>
      </c>
    </row>
    <row r="1060" spans="1:25" x14ac:dyDescent="0.3">
      <c r="A1060" s="18">
        <v>45817</v>
      </c>
      <c r="B1060" t="s">
        <v>44</v>
      </c>
      <c r="C1060" t="s">
        <v>130</v>
      </c>
      <c r="D1060">
        <v>2</v>
      </c>
      <c r="E1060">
        <v>73.94</v>
      </c>
      <c r="F1060">
        <v>48.061</v>
      </c>
      <c r="G1060" t="s">
        <v>20</v>
      </c>
      <c r="H1060" t="s">
        <v>21</v>
      </c>
      <c r="I1060">
        <v>0.05</v>
      </c>
      <c r="J1060" t="s">
        <v>51</v>
      </c>
      <c r="K1060">
        <v>147.88</v>
      </c>
      <c r="L1060">
        <v>140.48599999999999</v>
      </c>
      <c r="M1060">
        <v>96.122</v>
      </c>
      <c r="N1060">
        <v>44.36399999999999</v>
      </c>
      <c r="O1060">
        <v>7.3940000000000055</v>
      </c>
      <c r="P1060" t="s">
        <v>60</v>
      </c>
      <c r="Q1060" t="s">
        <v>34</v>
      </c>
      <c r="R1060">
        <v>0</v>
      </c>
      <c r="S1060" t="s">
        <v>267</v>
      </c>
      <c r="T1060" t="s">
        <v>268</v>
      </c>
      <c r="U1060">
        <v>28.05</v>
      </c>
      <c r="V1060" s="18">
        <v>45817</v>
      </c>
      <c r="W1060" s="18">
        <v>45824</v>
      </c>
      <c r="X1060">
        <v>7</v>
      </c>
      <c r="Y1060" t="s">
        <v>49</v>
      </c>
    </row>
    <row r="1061" spans="1:25" x14ac:dyDescent="0.3">
      <c r="A1061" s="18">
        <v>45820</v>
      </c>
      <c r="B1061" t="s">
        <v>18</v>
      </c>
      <c r="C1061" t="s">
        <v>130</v>
      </c>
      <c r="D1061">
        <v>16</v>
      </c>
      <c r="E1061">
        <v>459.49</v>
      </c>
      <c r="F1061">
        <v>298.66849999999999</v>
      </c>
      <c r="G1061" t="s">
        <v>30</v>
      </c>
      <c r="H1061" t="s">
        <v>21</v>
      </c>
      <c r="I1061">
        <v>0.1</v>
      </c>
      <c r="J1061" t="s">
        <v>22</v>
      </c>
      <c r="K1061">
        <v>7351.84</v>
      </c>
      <c r="L1061">
        <v>6616.6559999999999</v>
      </c>
      <c r="M1061">
        <v>4778.6959999999999</v>
      </c>
      <c r="N1061">
        <v>1837.96</v>
      </c>
      <c r="O1061">
        <v>735.1840000000002</v>
      </c>
      <c r="P1061" t="s">
        <v>23</v>
      </c>
      <c r="Q1061" t="s">
        <v>34</v>
      </c>
      <c r="R1061">
        <v>0</v>
      </c>
      <c r="S1061" t="s">
        <v>269</v>
      </c>
      <c r="T1061" t="s">
        <v>270</v>
      </c>
      <c r="U1061">
        <v>26.99</v>
      </c>
      <c r="V1061" s="18">
        <v>45820</v>
      </c>
      <c r="W1061" s="18">
        <v>45822</v>
      </c>
      <c r="X1061">
        <v>2</v>
      </c>
      <c r="Y1061" t="s">
        <v>27</v>
      </c>
    </row>
    <row r="1062" spans="1:25" x14ac:dyDescent="0.3">
      <c r="A1062" s="18">
        <v>45374</v>
      </c>
      <c r="B1062" t="s">
        <v>38</v>
      </c>
      <c r="C1062" t="s">
        <v>130</v>
      </c>
      <c r="D1062">
        <v>14</v>
      </c>
      <c r="E1062">
        <v>37.54</v>
      </c>
      <c r="F1062">
        <v>24.401</v>
      </c>
      <c r="G1062" t="s">
        <v>20</v>
      </c>
      <c r="H1062" t="s">
        <v>31</v>
      </c>
      <c r="I1062">
        <v>0.15</v>
      </c>
      <c r="J1062" t="s">
        <v>32</v>
      </c>
      <c r="K1062">
        <v>525.55999999999995</v>
      </c>
      <c r="L1062">
        <v>446.72599999999994</v>
      </c>
      <c r="M1062">
        <v>341.61399999999998</v>
      </c>
      <c r="N1062">
        <v>105.11199999999997</v>
      </c>
      <c r="O1062">
        <v>78.834000000000003</v>
      </c>
      <c r="P1062" t="s">
        <v>57</v>
      </c>
      <c r="Q1062" t="s">
        <v>2930</v>
      </c>
      <c r="R1062">
        <v>1</v>
      </c>
      <c r="S1062" t="s">
        <v>273</v>
      </c>
      <c r="T1062" t="s">
        <v>274</v>
      </c>
      <c r="U1062">
        <v>49.6</v>
      </c>
      <c r="V1062" s="18">
        <v>45374</v>
      </c>
      <c r="W1062" s="18">
        <v>45384</v>
      </c>
      <c r="X1062">
        <v>10</v>
      </c>
      <c r="Y1062" t="s">
        <v>43</v>
      </c>
    </row>
    <row r="1063" spans="1:25" x14ac:dyDescent="0.3">
      <c r="A1063" s="18">
        <v>45515</v>
      </c>
      <c r="B1063" t="s">
        <v>69</v>
      </c>
      <c r="C1063" t="s">
        <v>130</v>
      </c>
      <c r="D1063">
        <v>2</v>
      </c>
      <c r="E1063">
        <v>289.14</v>
      </c>
      <c r="F1063">
        <v>187.941</v>
      </c>
      <c r="G1063" t="s">
        <v>50</v>
      </c>
      <c r="H1063" t="s">
        <v>31</v>
      </c>
      <c r="I1063">
        <v>0.05</v>
      </c>
      <c r="J1063" t="s">
        <v>56</v>
      </c>
      <c r="K1063">
        <v>578.28</v>
      </c>
      <c r="L1063">
        <v>549.36599999999999</v>
      </c>
      <c r="M1063">
        <v>375.88200000000001</v>
      </c>
      <c r="N1063">
        <v>173.48399999999998</v>
      </c>
      <c r="O1063">
        <v>28.913999999999987</v>
      </c>
      <c r="P1063" t="s">
        <v>23</v>
      </c>
      <c r="Q1063" t="s">
        <v>34</v>
      </c>
      <c r="R1063">
        <v>0</v>
      </c>
      <c r="S1063" t="s">
        <v>289</v>
      </c>
      <c r="T1063" t="s">
        <v>290</v>
      </c>
      <c r="U1063">
        <v>5.13</v>
      </c>
      <c r="V1063" s="18">
        <v>45515</v>
      </c>
      <c r="W1063" s="18">
        <v>45517</v>
      </c>
      <c r="X1063">
        <v>2</v>
      </c>
      <c r="Y1063" t="s">
        <v>72</v>
      </c>
    </row>
    <row r="1064" spans="1:25" x14ac:dyDescent="0.3">
      <c r="A1064" s="18">
        <v>44980</v>
      </c>
      <c r="B1064" t="s">
        <v>18</v>
      </c>
      <c r="C1064" t="s">
        <v>130</v>
      </c>
      <c r="D1064">
        <v>1</v>
      </c>
      <c r="E1064">
        <v>109</v>
      </c>
      <c r="F1064">
        <v>70.850000000000009</v>
      </c>
      <c r="G1064" t="s">
        <v>20</v>
      </c>
      <c r="H1064" t="s">
        <v>31</v>
      </c>
      <c r="I1064">
        <v>0.15</v>
      </c>
      <c r="J1064" t="s">
        <v>46</v>
      </c>
      <c r="K1064">
        <v>109</v>
      </c>
      <c r="L1064">
        <v>92.649999999999991</v>
      </c>
      <c r="M1064">
        <v>70.850000000000009</v>
      </c>
      <c r="N1064">
        <v>21.799999999999983</v>
      </c>
      <c r="O1064">
        <v>16.350000000000009</v>
      </c>
      <c r="P1064" t="s">
        <v>63</v>
      </c>
      <c r="Q1064" t="s">
        <v>40</v>
      </c>
      <c r="R1064">
        <v>1</v>
      </c>
      <c r="S1064" t="s">
        <v>301</v>
      </c>
      <c r="T1064" t="s">
        <v>302</v>
      </c>
      <c r="U1064">
        <v>8.0299999999999994</v>
      </c>
      <c r="V1064" s="18">
        <v>44980</v>
      </c>
      <c r="W1064" s="18">
        <v>44984</v>
      </c>
      <c r="X1064">
        <v>4</v>
      </c>
      <c r="Y1064" t="s">
        <v>27</v>
      </c>
    </row>
    <row r="1065" spans="1:25" x14ac:dyDescent="0.3">
      <c r="A1065" s="18">
        <v>45503</v>
      </c>
      <c r="B1065" t="s">
        <v>44</v>
      </c>
      <c r="C1065" t="s">
        <v>130</v>
      </c>
      <c r="D1065">
        <v>16</v>
      </c>
      <c r="E1065">
        <v>163.86</v>
      </c>
      <c r="F1065">
        <v>106.50900000000001</v>
      </c>
      <c r="G1065" t="s">
        <v>50</v>
      </c>
      <c r="H1065" t="s">
        <v>31</v>
      </c>
      <c r="I1065">
        <v>0.15</v>
      </c>
      <c r="J1065" t="s">
        <v>56</v>
      </c>
      <c r="K1065">
        <v>2621.76</v>
      </c>
      <c r="L1065">
        <v>2228.4960000000001</v>
      </c>
      <c r="M1065">
        <v>1704.1440000000002</v>
      </c>
      <c r="N1065">
        <v>524.35199999999986</v>
      </c>
      <c r="O1065">
        <v>393.26400000000012</v>
      </c>
      <c r="P1065" t="s">
        <v>33</v>
      </c>
      <c r="Q1065" t="s">
        <v>24</v>
      </c>
      <c r="R1065">
        <v>0</v>
      </c>
      <c r="S1065" t="s">
        <v>307</v>
      </c>
      <c r="T1065" t="s">
        <v>308</v>
      </c>
      <c r="U1065">
        <v>37.950000000000003</v>
      </c>
      <c r="V1065" s="18">
        <v>45503</v>
      </c>
      <c r="W1065" s="18">
        <v>45510</v>
      </c>
      <c r="X1065">
        <v>7</v>
      </c>
      <c r="Y1065" t="s">
        <v>49</v>
      </c>
    </row>
    <row r="1066" spans="1:25" x14ac:dyDescent="0.3">
      <c r="A1066" s="18">
        <v>45530</v>
      </c>
      <c r="B1066" t="s">
        <v>18</v>
      </c>
      <c r="C1066" t="s">
        <v>130</v>
      </c>
      <c r="D1066">
        <v>20</v>
      </c>
      <c r="E1066">
        <v>488.9</v>
      </c>
      <c r="F1066">
        <v>317.78499999999997</v>
      </c>
      <c r="G1066" t="s">
        <v>50</v>
      </c>
      <c r="H1066" t="s">
        <v>21</v>
      </c>
      <c r="I1066">
        <v>0.15</v>
      </c>
      <c r="J1066" t="s">
        <v>22</v>
      </c>
      <c r="K1066">
        <v>9778</v>
      </c>
      <c r="L1066">
        <v>8311.2999999999993</v>
      </c>
      <c r="M1066">
        <v>6355.6999999999989</v>
      </c>
      <c r="N1066">
        <v>1955.6000000000004</v>
      </c>
      <c r="O1066">
        <v>1466.7000000000007</v>
      </c>
      <c r="P1066" t="s">
        <v>33</v>
      </c>
      <c r="Q1066" t="s">
        <v>24</v>
      </c>
      <c r="R1066">
        <v>0</v>
      </c>
      <c r="S1066" t="s">
        <v>311</v>
      </c>
      <c r="T1066" t="s">
        <v>312</v>
      </c>
      <c r="U1066">
        <v>21.77</v>
      </c>
      <c r="V1066" s="18">
        <v>45530</v>
      </c>
      <c r="W1066" s="18">
        <v>45536</v>
      </c>
      <c r="X1066">
        <v>6</v>
      </c>
      <c r="Y1066" t="s">
        <v>27</v>
      </c>
    </row>
    <row r="1067" spans="1:25" x14ac:dyDescent="0.3">
      <c r="A1067" s="18">
        <v>45744</v>
      </c>
      <c r="B1067" t="s">
        <v>28</v>
      </c>
      <c r="C1067" t="s">
        <v>130</v>
      </c>
      <c r="D1067">
        <v>20</v>
      </c>
      <c r="E1067">
        <v>312.56</v>
      </c>
      <c r="F1067">
        <v>203.16400000000002</v>
      </c>
      <c r="G1067" t="s">
        <v>55</v>
      </c>
      <c r="H1067" t="s">
        <v>31</v>
      </c>
      <c r="I1067">
        <v>0.15</v>
      </c>
      <c r="J1067" t="s">
        <v>46</v>
      </c>
      <c r="K1067">
        <v>6251.2</v>
      </c>
      <c r="L1067">
        <v>5313.5199999999995</v>
      </c>
      <c r="M1067">
        <v>4063.28</v>
      </c>
      <c r="N1067">
        <v>1250.2399999999993</v>
      </c>
      <c r="O1067">
        <v>937.68000000000029</v>
      </c>
      <c r="P1067" t="s">
        <v>33</v>
      </c>
      <c r="Q1067" t="s">
        <v>40</v>
      </c>
      <c r="R1067">
        <v>0</v>
      </c>
      <c r="S1067" t="s">
        <v>359</v>
      </c>
      <c r="T1067" t="s">
        <v>53</v>
      </c>
      <c r="U1067">
        <v>47.39</v>
      </c>
      <c r="V1067" s="18">
        <v>45744</v>
      </c>
      <c r="W1067" s="18">
        <v>45746</v>
      </c>
      <c r="X1067">
        <v>2</v>
      </c>
      <c r="Y1067" t="s">
        <v>37</v>
      </c>
    </row>
    <row r="1068" spans="1:25" x14ac:dyDescent="0.3">
      <c r="A1068" s="18">
        <v>45528</v>
      </c>
      <c r="B1068" t="s">
        <v>44</v>
      </c>
      <c r="C1068" t="s">
        <v>130</v>
      </c>
      <c r="D1068">
        <v>5</v>
      </c>
      <c r="E1068">
        <v>15.92</v>
      </c>
      <c r="F1068">
        <v>10.348000000000001</v>
      </c>
      <c r="G1068" t="s">
        <v>55</v>
      </c>
      <c r="H1068" t="s">
        <v>31</v>
      </c>
      <c r="I1068">
        <v>0</v>
      </c>
      <c r="J1068" t="s">
        <v>22</v>
      </c>
      <c r="K1068">
        <v>79.599999999999994</v>
      </c>
      <c r="L1068">
        <v>79.599999999999994</v>
      </c>
      <c r="M1068">
        <v>51.74</v>
      </c>
      <c r="N1068">
        <v>27.859999999999992</v>
      </c>
      <c r="O1068">
        <v>0</v>
      </c>
      <c r="P1068" t="s">
        <v>57</v>
      </c>
      <c r="Q1068" t="s">
        <v>2930</v>
      </c>
      <c r="R1068">
        <v>1</v>
      </c>
      <c r="S1068" t="s">
        <v>378</v>
      </c>
      <c r="T1068" t="s">
        <v>379</v>
      </c>
      <c r="U1068">
        <v>8.66</v>
      </c>
      <c r="V1068" s="18">
        <v>45528</v>
      </c>
      <c r="W1068" s="18">
        <v>45530</v>
      </c>
      <c r="X1068">
        <v>2</v>
      </c>
      <c r="Y1068" t="s">
        <v>49</v>
      </c>
    </row>
    <row r="1069" spans="1:25" x14ac:dyDescent="0.3">
      <c r="A1069" s="18">
        <v>45830</v>
      </c>
      <c r="B1069" t="s">
        <v>38</v>
      </c>
      <c r="C1069" t="s">
        <v>130</v>
      </c>
      <c r="D1069">
        <v>17</v>
      </c>
      <c r="E1069">
        <v>527.88</v>
      </c>
      <c r="F1069">
        <v>343.12200000000001</v>
      </c>
      <c r="G1069" t="s">
        <v>55</v>
      </c>
      <c r="H1069" t="s">
        <v>31</v>
      </c>
      <c r="I1069">
        <v>0.05</v>
      </c>
      <c r="J1069" t="s">
        <v>66</v>
      </c>
      <c r="K1069">
        <v>8973.9599999999991</v>
      </c>
      <c r="L1069">
        <v>8525.2619999999988</v>
      </c>
      <c r="M1069">
        <v>5833.0740000000005</v>
      </c>
      <c r="N1069">
        <v>2692.1879999999983</v>
      </c>
      <c r="O1069">
        <v>448.69800000000032</v>
      </c>
      <c r="P1069" t="s">
        <v>63</v>
      </c>
      <c r="Q1069" t="s">
        <v>40</v>
      </c>
      <c r="R1069">
        <v>0</v>
      </c>
      <c r="S1069" t="s">
        <v>404</v>
      </c>
      <c r="T1069" t="s">
        <v>405</v>
      </c>
      <c r="U1069">
        <v>21.32</v>
      </c>
      <c r="V1069" s="18">
        <v>45830</v>
      </c>
      <c r="W1069" s="18">
        <v>45836</v>
      </c>
      <c r="X1069">
        <v>6</v>
      </c>
      <c r="Y1069" t="s">
        <v>43</v>
      </c>
    </row>
    <row r="1070" spans="1:25" x14ac:dyDescent="0.3">
      <c r="A1070" s="18">
        <v>45720</v>
      </c>
      <c r="B1070" t="s">
        <v>44</v>
      </c>
      <c r="C1070" t="s">
        <v>130</v>
      </c>
      <c r="D1070">
        <v>8</v>
      </c>
      <c r="E1070">
        <v>486.07</v>
      </c>
      <c r="F1070">
        <v>315.94549999999998</v>
      </c>
      <c r="G1070" t="s">
        <v>20</v>
      </c>
      <c r="H1070" t="s">
        <v>31</v>
      </c>
      <c r="I1070">
        <v>0</v>
      </c>
      <c r="J1070" t="s">
        <v>51</v>
      </c>
      <c r="K1070">
        <v>3888.56</v>
      </c>
      <c r="L1070">
        <v>3888.56</v>
      </c>
      <c r="M1070">
        <v>2527.5639999999999</v>
      </c>
      <c r="N1070">
        <v>1360.9960000000001</v>
      </c>
      <c r="O1070">
        <v>0</v>
      </c>
      <c r="P1070" t="s">
        <v>60</v>
      </c>
      <c r="Q1070" t="s">
        <v>24</v>
      </c>
      <c r="R1070">
        <v>0</v>
      </c>
      <c r="S1070" t="s">
        <v>408</v>
      </c>
      <c r="T1070" t="s">
        <v>409</v>
      </c>
      <c r="U1070">
        <v>10.68</v>
      </c>
      <c r="V1070" s="18">
        <v>45720</v>
      </c>
      <c r="W1070" s="18">
        <v>45726</v>
      </c>
      <c r="X1070">
        <v>6</v>
      </c>
      <c r="Y1070" t="s">
        <v>49</v>
      </c>
    </row>
    <row r="1071" spans="1:25" x14ac:dyDescent="0.3">
      <c r="A1071" s="18">
        <v>45602</v>
      </c>
      <c r="B1071" t="s">
        <v>28</v>
      </c>
      <c r="C1071" t="s">
        <v>130</v>
      </c>
      <c r="D1071">
        <v>3</v>
      </c>
      <c r="E1071">
        <v>503.55</v>
      </c>
      <c r="F1071">
        <v>327.3075</v>
      </c>
      <c r="G1071" t="s">
        <v>50</v>
      </c>
      <c r="H1071" t="s">
        <v>21</v>
      </c>
      <c r="I1071">
        <v>0.1</v>
      </c>
      <c r="J1071" t="s">
        <v>66</v>
      </c>
      <c r="K1071">
        <v>1510.65</v>
      </c>
      <c r="L1071">
        <v>1359.585</v>
      </c>
      <c r="M1071">
        <v>981.92250000000001</v>
      </c>
      <c r="N1071">
        <v>377.66250000000002</v>
      </c>
      <c r="O1071">
        <v>151.06500000000005</v>
      </c>
      <c r="P1071" t="s">
        <v>57</v>
      </c>
      <c r="Q1071" t="s">
        <v>40</v>
      </c>
      <c r="R1071">
        <v>0</v>
      </c>
      <c r="S1071" t="s">
        <v>416</v>
      </c>
      <c r="T1071" t="s">
        <v>417</v>
      </c>
      <c r="U1071">
        <v>37.49</v>
      </c>
      <c r="V1071" s="18">
        <v>45602</v>
      </c>
      <c r="W1071" s="18">
        <v>45609</v>
      </c>
      <c r="X1071">
        <v>7</v>
      </c>
      <c r="Y1071" t="s">
        <v>37</v>
      </c>
    </row>
    <row r="1072" spans="1:25" x14ac:dyDescent="0.3">
      <c r="A1072" s="18">
        <v>45269</v>
      </c>
      <c r="B1072" t="s">
        <v>69</v>
      </c>
      <c r="C1072" t="s">
        <v>130</v>
      </c>
      <c r="D1072">
        <v>18</v>
      </c>
      <c r="E1072">
        <v>421.93</v>
      </c>
      <c r="F1072">
        <v>274.25450000000001</v>
      </c>
      <c r="G1072" t="s">
        <v>55</v>
      </c>
      <c r="H1072" t="s">
        <v>31</v>
      </c>
      <c r="I1072">
        <v>0.05</v>
      </c>
      <c r="J1072" t="s">
        <v>66</v>
      </c>
      <c r="K1072">
        <v>7594.74</v>
      </c>
      <c r="L1072">
        <v>7215.0029999999997</v>
      </c>
      <c r="M1072">
        <v>4936.5810000000001</v>
      </c>
      <c r="N1072">
        <v>2278.4219999999996</v>
      </c>
      <c r="O1072">
        <v>379.73700000000008</v>
      </c>
      <c r="P1072" t="s">
        <v>33</v>
      </c>
      <c r="Q1072" t="s">
        <v>40</v>
      </c>
      <c r="R1072">
        <v>0</v>
      </c>
      <c r="S1072" t="s">
        <v>422</v>
      </c>
      <c r="T1072" t="s">
        <v>423</v>
      </c>
      <c r="U1072">
        <v>23.42</v>
      </c>
      <c r="V1072" s="18">
        <v>45269</v>
      </c>
      <c r="W1072" s="18">
        <v>45278</v>
      </c>
      <c r="X1072">
        <v>9</v>
      </c>
      <c r="Y1072" t="s">
        <v>72</v>
      </c>
    </row>
    <row r="1073" spans="1:25" x14ac:dyDescent="0.3">
      <c r="A1073" s="18">
        <v>45743</v>
      </c>
      <c r="B1073" t="s">
        <v>18</v>
      </c>
      <c r="C1073" t="s">
        <v>130</v>
      </c>
      <c r="D1073">
        <v>5</v>
      </c>
      <c r="E1073">
        <v>87.17</v>
      </c>
      <c r="F1073">
        <v>56.660500000000006</v>
      </c>
      <c r="G1073" t="s">
        <v>55</v>
      </c>
      <c r="H1073" t="s">
        <v>21</v>
      </c>
      <c r="I1073">
        <v>0</v>
      </c>
      <c r="J1073" t="s">
        <v>51</v>
      </c>
      <c r="K1073">
        <v>435.85</v>
      </c>
      <c r="L1073">
        <v>435.85</v>
      </c>
      <c r="M1073">
        <v>283.30250000000001</v>
      </c>
      <c r="N1073">
        <v>152.54750000000001</v>
      </c>
      <c r="O1073">
        <v>0</v>
      </c>
      <c r="P1073" t="s">
        <v>60</v>
      </c>
      <c r="Q1073" t="s">
        <v>2930</v>
      </c>
      <c r="R1073">
        <v>0</v>
      </c>
      <c r="S1073" t="s">
        <v>436</v>
      </c>
      <c r="T1073" t="s">
        <v>437</v>
      </c>
      <c r="U1073">
        <v>13.01</v>
      </c>
      <c r="V1073" s="18">
        <v>45743</v>
      </c>
      <c r="W1073" s="18">
        <v>45745</v>
      </c>
      <c r="X1073">
        <v>2</v>
      </c>
      <c r="Y1073" t="s">
        <v>27</v>
      </c>
    </row>
    <row r="1074" spans="1:25" x14ac:dyDescent="0.3">
      <c r="A1074" s="18">
        <v>45639</v>
      </c>
      <c r="B1074" t="s">
        <v>28</v>
      </c>
      <c r="C1074" t="s">
        <v>130</v>
      </c>
      <c r="D1074">
        <v>15</v>
      </c>
      <c r="E1074">
        <v>57.14</v>
      </c>
      <c r="F1074">
        <v>37.140999999999998</v>
      </c>
      <c r="G1074" t="s">
        <v>20</v>
      </c>
      <c r="H1074" t="s">
        <v>21</v>
      </c>
      <c r="I1074">
        <v>0.15</v>
      </c>
      <c r="J1074" t="s">
        <v>51</v>
      </c>
      <c r="K1074">
        <v>857.1</v>
      </c>
      <c r="L1074">
        <v>728.53499999999997</v>
      </c>
      <c r="M1074">
        <v>557.11500000000001</v>
      </c>
      <c r="N1074">
        <v>171.41999999999996</v>
      </c>
      <c r="O1074">
        <v>128.56500000000005</v>
      </c>
      <c r="P1074" t="s">
        <v>60</v>
      </c>
      <c r="Q1074" t="s">
        <v>24</v>
      </c>
      <c r="R1074">
        <v>0</v>
      </c>
      <c r="S1074" t="s">
        <v>440</v>
      </c>
      <c r="T1074" t="s">
        <v>441</v>
      </c>
      <c r="U1074">
        <v>7.02</v>
      </c>
      <c r="V1074" s="18">
        <v>45639</v>
      </c>
      <c r="W1074" s="18">
        <v>45648</v>
      </c>
      <c r="X1074">
        <v>9</v>
      </c>
      <c r="Y1074" t="s">
        <v>37</v>
      </c>
    </row>
    <row r="1075" spans="1:25" x14ac:dyDescent="0.3">
      <c r="A1075" s="18">
        <v>45690</v>
      </c>
      <c r="B1075" t="s">
        <v>44</v>
      </c>
      <c r="C1075" t="s">
        <v>130</v>
      </c>
      <c r="D1075">
        <v>7</v>
      </c>
      <c r="E1075">
        <v>248.1</v>
      </c>
      <c r="F1075">
        <v>161.26500000000001</v>
      </c>
      <c r="G1075" t="s">
        <v>50</v>
      </c>
      <c r="H1075" t="s">
        <v>31</v>
      </c>
      <c r="I1075">
        <v>0</v>
      </c>
      <c r="J1075" t="s">
        <v>56</v>
      </c>
      <c r="K1075">
        <v>1736.7</v>
      </c>
      <c r="L1075">
        <v>1736.7</v>
      </c>
      <c r="M1075">
        <v>1128.855</v>
      </c>
      <c r="N1075">
        <v>607.84500000000003</v>
      </c>
      <c r="O1075">
        <v>0</v>
      </c>
      <c r="P1075" t="s">
        <v>63</v>
      </c>
      <c r="Q1075" t="s">
        <v>40</v>
      </c>
      <c r="R1075">
        <v>0</v>
      </c>
      <c r="S1075" t="s">
        <v>448</v>
      </c>
      <c r="T1075" t="s">
        <v>449</v>
      </c>
      <c r="U1075">
        <v>31.8</v>
      </c>
      <c r="V1075" s="18">
        <v>45690</v>
      </c>
      <c r="W1075" s="18">
        <v>45694</v>
      </c>
      <c r="X1075">
        <v>4</v>
      </c>
      <c r="Y1075" t="s">
        <v>49</v>
      </c>
    </row>
    <row r="1076" spans="1:25" x14ac:dyDescent="0.3">
      <c r="A1076" s="18">
        <v>45027</v>
      </c>
      <c r="B1076" t="s">
        <v>69</v>
      </c>
      <c r="C1076" t="s">
        <v>130</v>
      </c>
      <c r="D1076">
        <v>3</v>
      </c>
      <c r="E1076">
        <v>486.52</v>
      </c>
      <c r="F1076">
        <v>316.238</v>
      </c>
      <c r="G1076" t="s">
        <v>20</v>
      </c>
      <c r="H1076" t="s">
        <v>21</v>
      </c>
      <c r="I1076">
        <v>0.1</v>
      </c>
      <c r="J1076" t="s">
        <v>51</v>
      </c>
      <c r="K1076">
        <v>1459.56</v>
      </c>
      <c r="L1076">
        <v>1313.604</v>
      </c>
      <c r="M1076">
        <v>948.71399999999994</v>
      </c>
      <c r="N1076">
        <v>364.8900000000001</v>
      </c>
      <c r="O1076">
        <v>145.9559999999999</v>
      </c>
      <c r="P1076" t="s">
        <v>33</v>
      </c>
      <c r="Q1076" t="s">
        <v>2930</v>
      </c>
      <c r="R1076">
        <v>0</v>
      </c>
      <c r="S1076" t="s">
        <v>450</v>
      </c>
      <c r="T1076" t="s">
        <v>451</v>
      </c>
      <c r="U1076">
        <v>16.5</v>
      </c>
      <c r="V1076" s="18">
        <v>45027</v>
      </c>
      <c r="W1076" s="18">
        <v>45036</v>
      </c>
      <c r="X1076">
        <v>9</v>
      </c>
      <c r="Y1076" t="s">
        <v>72</v>
      </c>
    </row>
    <row r="1077" spans="1:25" x14ac:dyDescent="0.3">
      <c r="A1077" s="18">
        <v>44965</v>
      </c>
      <c r="B1077" t="s">
        <v>44</v>
      </c>
      <c r="C1077" t="s">
        <v>130</v>
      </c>
      <c r="D1077">
        <v>19</v>
      </c>
      <c r="E1077">
        <v>165.38</v>
      </c>
      <c r="F1077">
        <v>107.497</v>
      </c>
      <c r="G1077" t="s">
        <v>20</v>
      </c>
      <c r="H1077" t="s">
        <v>21</v>
      </c>
      <c r="I1077">
        <v>0.15</v>
      </c>
      <c r="J1077" t="s">
        <v>32</v>
      </c>
      <c r="K1077">
        <v>3142.22</v>
      </c>
      <c r="L1077">
        <v>2670.8869999999997</v>
      </c>
      <c r="M1077">
        <v>2042.443</v>
      </c>
      <c r="N1077">
        <v>628.44399999999973</v>
      </c>
      <c r="O1077">
        <v>471.33300000000008</v>
      </c>
      <c r="P1077" t="s">
        <v>23</v>
      </c>
      <c r="Q1077" t="s">
        <v>2930</v>
      </c>
      <c r="R1077">
        <v>0</v>
      </c>
      <c r="S1077" t="s">
        <v>454</v>
      </c>
      <c r="T1077" t="s">
        <v>455</v>
      </c>
      <c r="U1077">
        <v>25.2</v>
      </c>
      <c r="V1077" s="18">
        <v>44965</v>
      </c>
      <c r="W1077" s="18">
        <v>44971</v>
      </c>
      <c r="X1077">
        <v>6</v>
      </c>
      <c r="Y1077" t="s">
        <v>49</v>
      </c>
    </row>
    <row r="1078" spans="1:25" x14ac:dyDescent="0.3">
      <c r="A1078" s="18">
        <v>45152</v>
      </c>
      <c r="B1078" t="s">
        <v>44</v>
      </c>
      <c r="C1078" t="s">
        <v>130</v>
      </c>
      <c r="D1078">
        <v>9</v>
      </c>
      <c r="E1078">
        <v>461.79</v>
      </c>
      <c r="F1078">
        <v>300.1635</v>
      </c>
      <c r="G1078" t="s">
        <v>50</v>
      </c>
      <c r="H1078" t="s">
        <v>21</v>
      </c>
      <c r="I1078">
        <v>0.15</v>
      </c>
      <c r="J1078" t="s">
        <v>46</v>
      </c>
      <c r="K1078">
        <v>4156.1100000000006</v>
      </c>
      <c r="L1078">
        <v>3532.6935000000003</v>
      </c>
      <c r="M1078">
        <v>2701.4715000000001</v>
      </c>
      <c r="N1078">
        <v>831.22200000000021</v>
      </c>
      <c r="O1078">
        <v>623.41650000000027</v>
      </c>
      <c r="P1078" t="s">
        <v>33</v>
      </c>
      <c r="Q1078" t="s">
        <v>2930</v>
      </c>
      <c r="R1078">
        <v>0</v>
      </c>
      <c r="S1078" t="s">
        <v>458</v>
      </c>
      <c r="T1078" t="s">
        <v>459</v>
      </c>
      <c r="U1078">
        <v>47.81</v>
      </c>
      <c r="V1078" s="18">
        <v>45152</v>
      </c>
      <c r="W1078" s="18">
        <v>45156</v>
      </c>
      <c r="X1078">
        <v>4</v>
      </c>
      <c r="Y1078" t="s">
        <v>49</v>
      </c>
    </row>
    <row r="1079" spans="1:25" x14ac:dyDescent="0.3">
      <c r="A1079" s="18">
        <v>45096</v>
      </c>
      <c r="B1079" t="s">
        <v>69</v>
      </c>
      <c r="C1079" t="s">
        <v>130</v>
      </c>
      <c r="D1079">
        <v>17</v>
      </c>
      <c r="E1079">
        <v>595.57000000000005</v>
      </c>
      <c r="F1079">
        <v>387.12050000000005</v>
      </c>
      <c r="G1079" t="s">
        <v>55</v>
      </c>
      <c r="H1079" t="s">
        <v>31</v>
      </c>
      <c r="I1079">
        <v>0.15</v>
      </c>
      <c r="J1079" t="s">
        <v>66</v>
      </c>
      <c r="K1079">
        <v>10124.69</v>
      </c>
      <c r="L1079">
        <v>8605.9865000000009</v>
      </c>
      <c r="M1079">
        <v>6581.0485000000008</v>
      </c>
      <c r="N1079">
        <v>2024.9380000000001</v>
      </c>
      <c r="O1079">
        <v>1518.7034999999996</v>
      </c>
      <c r="P1079" t="s">
        <v>57</v>
      </c>
      <c r="Q1079" t="s">
        <v>40</v>
      </c>
      <c r="R1079">
        <v>0</v>
      </c>
      <c r="S1079" t="s">
        <v>473</v>
      </c>
      <c r="T1079" t="s">
        <v>474</v>
      </c>
      <c r="U1079">
        <v>9.73</v>
      </c>
      <c r="V1079" s="18">
        <v>45096</v>
      </c>
      <c r="W1079" s="18">
        <v>45105</v>
      </c>
      <c r="X1079">
        <v>9</v>
      </c>
      <c r="Y1079" t="s">
        <v>72</v>
      </c>
    </row>
    <row r="1080" spans="1:25" x14ac:dyDescent="0.3">
      <c r="A1080" s="18">
        <v>45289</v>
      </c>
      <c r="B1080" t="s">
        <v>18</v>
      </c>
      <c r="C1080" t="s">
        <v>130</v>
      </c>
      <c r="D1080">
        <v>1</v>
      </c>
      <c r="E1080">
        <v>180.12</v>
      </c>
      <c r="F1080">
        <v>117.078</v>
      </c>
      <c r="G1080" t="s">
        <v>30</v>
      </c>
      <c r="H1080" t="s">
        <v>21</v>
      </c>
      <c r="I1080">
        <v>0.1</v>
      </c>
      <c r="J1080" t="s">
        <v>22</v>
      </c>
      <c r="K1080">
        <v>180.12</v>
      </c>
      <c r="L1080">
        <v>162.108</v>
      </c>
      <c r="M1080">
        <v>117.078</v>
      </c>
      <c r="N1080">
        <v>45.03</v>
      </c>
      <c r="O1080">
        <v>18.012</v>
      </c>
      <c r="P1080" t="s">
        <v>60</v>
      </c>
      <c r="Q1080" t="s">
        <v>2930</v>
      </c>
      <c r="R1080">
        <v>0</v>
      </c>
      <c r="S1080" t="s">
        <v>475</v>
      </c>
      <c r="T1080" t="s">
        <v>476</v>
      </c>
      <c r="U1080">
        <v>27.07</v>
      </c>
      <c r="V1080" s="18">
        <v>45289</v>
      </c>
      <c r="W1080" s="18">
        <v>45298</v>
      </c>
      <c r="X1080">
        <v>9</v>
      </c>
      <c r="Y1080" t="s">
        <v>27</v>
      </c>
    </row>
    <row r="1081" spans="1:25" x14ac:dyDescent="0.3">
      <c r="A1081" s="18">
        <v>45749</v>
      </c>
      <c r="B1081" t="s">
        <v>38</v>
      </c>
      <c r="C1081" t="s">
        <v>130</v>
      </c>
      <c r="D1081">
        <v>12</v>
      </c>
      <c r="E1081">
        <v>413.45</v>
      </c>
      <c r="F1081">
        <v>268.74250000000001</v>
      </c>
      <c r="G1081" t="s">
        <v>55</v>
      </c>
      <c r="H1081" t="s">
        <v>31</v>
      </c>
      <c r="I1081">
        <v>0.15</v>
      </c>
      <c r="J1081" t="s">
        <v>66</v>
      </c>
      <c r="K1081">
        <v>4961.3999999999996</v>
      </c>
      <c r="L1081">
        <v>4217.1899999999996</v>
      </c>
      <c r="M1081">
        <v>3224.91</v>
      </c>
      <c r="N1081">
        <v>992.27999999999975</v>
      </c>
      <c r="O1081">
        <v>744.21</v>
      </c>
      <c r="P1081" t="s">
        <v>63</v>
      </c>
      <c r="Q1081" t="s">
        <v>24</v>
      </c>
      <c r="R1081">
        <v>0</v>
      </c>
      <c r="S1081" t="s">
        <v>499</v>
      </c>
      <c r="T1081" t="s">
        <v>500</v>
      </c>
      <c r="U1081">
        <v>23.25</v>
      </c>
      <c r="V1081" s="18">
        <v>45749</v>
      </c>
      <c r="W1081" s="18">
        <v>45757</v>
      </c>
      <c r="X1081">
        <v>8</v>
      </c>
      <c r="Y1081" t="s">
        <v>43</v>
      </c>
    </row>
    <row r="1082" spans="1:25" x14ac:dyDescent="0.3">
      <c r="A1082" s="18">
        <v>45618</v>
      </c>
      <c r="B1082" t="s">
        <v>28</v>
      </c>
      <c r="C1082" t="s">
        <v>130</v>
      </c>
      <c r="D1082">
        <v>19</v>
      </c>
      <c r="E1082">
        <v>364.32</v>
      </c>
      <c r="F1082">
        <v>236.80799999999999</v>
      </c>
      <c r="G1082" t="s">
        <v>20</v>
      </c>
      <c r="H1082" t="s">
        <v>31</v>
      </c>
      <c r="I1082">
        <v>0.15</v>
      </c>
      <c r="J1082" t="s">
        <v>46</v>
      </c>
      <c r="K1082">
        <v>6922.08</v>
      </c>
      <c r="L1082">
        <v>5883.768</v>
      </c>
      <c r="M1082">
        <v>4499.3519999999999</v>
      </c>
      <c r="N1082">
        <v>1384.4160000000002</v>
      </c>
      <c r="O1082">
        <v>1038.3119999999999</v>
      </c>
      <c r="P1082" t="s">
        <v>60</v>
      </c>
      <c r="Q1082" t="s">
        <v>2930</v>
      </c>
      <c r="R1082">
        <v>1</v>
      </c>
      <c r="S1082" t="s">
        <v>507</v>
      </c>
      <c r="T1082" t="s">
        <v>508</v>
      </c>
      <c r="U1082">
        <v>39.76</v>
      </c>
      <c r="V1082" s="18">
        <v>45618</v>
      </c>
      <c r="W1082" s="18">
        <v>45621</v>
      </c>
      <c r="X1082">
        <v>3</v>
      </c>
      <c r="Y1082" t="s">
        <v>37</v>
      </c>
    </row>
    <row r="1083" spans="1:25" x14ac:dyDescent="0.3">
      <c r="A1083" s="18">
        <v>45748</v>
      </c>
      <c r="B1083" t="s">
        <v>69</v>
      </c>
      <c r="C1083" t="s">
        <v>130</v>
      </c>
      <c r="D1083">
        <v>8</v>
      </c>
      <c r="E1083">
        <v>96.19</v>
      </c>
      <c r="F1083">
        <v>62.523499999999999</v>
      </c>
      <c r="G1083" t="s">
        <v>30</v>
      </c>
      <c r="H1083" t="s">
        <v>21</v>
      </c>
      <c r="I1083">
        <v>0.05</v>
      </c>
      <c r="J1083" t="s">
        <v>51</v>
      </c>
      <c r="K1083">
        <v>769.52</v>
      </c>
      <c r="L1083">
        <v>731.04399999999998</v>
      </c>
      <c r="M1083">
        <v>500.18799999999999</v>
      </c>
      <c r="N1083">
        <v>230.85599999999999</v>
      </c>
      <c r="O1083">
        <v>38.475999999999999</v>
      </c>
      <c r="P1083" t="s">
        <v>60</v>
      </c>
      <c r="Q1083" t="s">
        <v>34</v>
      </c>
      <c r="R1083">
        <v>0</v>
      </c>
      <c r="S1083" t="s">
        <v>515</v>
      </c>
      <c r="T1083" t="s">
        <v>516</v>
      </c>
      <c r="U1083">
        <v>34.07</v>
      </c>
      <c r="V1083" s="18">
        <v>45748</v>
      </c>
      <c r="W1083" s="18">
        <v>45751</v>
      </c>
      <c r="X1083">
        <v>3</v>
      </c>
      <c r="Y1083" t="s">
        <v>72</v>
      </c>
    </row>
    <row r="1084" spans="1:25" x14ac:dyDescent="0.3">
      <c r="A1084" s="18">
        <v>45161</v>
      </c>
      <c r="B1084" t="s">
        <v>69</v>
      </c>
      <c r="C1084" t="s">
        <v>130</v>
      </c>
      <c r="D1084">
        <v>14</v>
      </c>
      <c r="E1084">
        <v>471.17</v>
      </c>
      <c r="F1084">
        <v>306.26050000000004</v>
      </c>
      <c r="G1084" t="s">
        <v>30</v>
      </c>
      <c r="H1084" t="s">
        <v>21</v>
      </c>
      <c r="I1084">
        <v>0.05</v>
      </c>
      <c r="J1084" t="s">
        <v>51</v>
      </c>
      <c r="K1084">
        <v>6596.38</v>
      </c>
      <c r="L1084">
        <v>6266.5609999999997</v>
      </c>
      <c r="M1084">
        <v>4287.6470000000008</v>
      </c>
      <c r="N1084">
        <v>1978.9139999999989</v>
      </c>
      <c r="O1084">
        <v>329.81900000000041</v>
      </c>
      <c r="P1084" t="s">
        <v>33</v>
      </c>
      <c r="Q1084" t="s">
        <v>24</v>
      </c>
      <c r="R1084">
        <v>0</v>
      </c>
      <c r="S1084" t="s">
        <v>517</v>
      </c>
      <c r="T1084" t="s">
        <v>518</v>
      </c>
      <c r="U1084">
        <v>26.38</v>
      </c>
      <c r="V1084" s="18">
        <v>45161</v>
      </c>
      <c r="W1084" s="18">
        <v>45164</v>
      </c>
      <c r="X1084">
        <v>3</v>
      </c>
      <c r="Y1084" t="s">
        <v>72</v>
      </c>
    </row>
    <row r="1085" spans="1:25" x14ac:dyDescent="0.3">
      <c r="A1085" s="18">
        <v>45048</v>
      </c>
      <c r="B1085" t="s">
        <v>44</v>
      </c>
      <c r="C1085" t="s">
        <v>130</v>
      </c>
      <c r="D1085">
        <v>13</v>
      </c>
      <c r="E1085">
        <v>134.19999999999999</v>
      </c>
      <c r="F1085">
        <v>87.22999999999999</v>
      </c>
      <c r="G1085" t="s">
        <v>30</v>
      </c>
      <c r="H1085" t="s">
        <v>21</v>
      </c>
      <c r="I1085">
        <v>0.05</v>
      </c>
      <c r="J1085" t="s">
        <v>22</v>
      </c>
      <c r="K1085">
        <v>1744.6</v>
      </c>
      <c r="L1085">
        <v>1657.37</v>
      </c>
      <c r="M1085">
        <v>1133.9899999999998</v>
      </c>
      <c r="N1085">
        <v>523.38000000000011</v>
      </c>
      <c r="O1085">
        <v>87.230000000000018</v>
      </c>
      <c r="P1085" t="s">
        <v>57</v>
      </c>
      <c r="Q1085" t="s">
        <v>40</v>
      </c>
      <c r="R1085">
        <v>0</v>
      </c>
      <c r="S1085" t="s">
        <v>539</v>
      </c>
      <c r="T1085" t="s">
        <v>540</v>
      </c>
      <c r="U1085">
        <v>9.6</v>
      </c>
      <c r="V1085" s="18">
        <v>45048</v>
      </c>
      <c r="W1085" s="18">
        <v>45056</v>
      </c>
      <c r="X1085">
        <v>8</v>
      </c>
      <c r="Y1085" t="s">
        <v>49</v>
      </c>
    </row>
    <row r="1086" spans="1:25" x14ac:dyDescent="0.3">
      <c r="A1086" s="18">
        <v>45804</v>
      </c>
      <c r="B1086" t="s">
        <v>69</v>
      </c>
      <c r="C1086" t="s">
        <v>130</v>
      </c>
      <c r="D1086">
        <v>10</v>
      </c>
      <c r="E1086">
        <v>351.23</v>
      </c>
      <c r="F1086">
        <v>228.29950000000002</v>
      </c>
      <c r="G1086" t="s">
        <v>20</v>
      </c>
      <c r="H1086" t="s">
        <v>31</v>
      </c>
      <c r="I1086">
        <v>0.15</v>
      </c>
      <c r="J1086" t="s">
        <v>46</v>
      </c>
      <c r="K1086">
        <v>3512.3</v>
      </c>
      <c r="L1086">
        <v>2985.4549999999999</v>
      </c>
      <c r="M1086">
        <v>2282.9950000000003</v>
      </c>
      <c r="N1086">
        <v>702.45999999999958</v>
      </c>
      <c r="O1086">
        <v>526.84500000000025</v>
      </c>
      <c r="P1086" t="s">
        <v>23</v>
      </c>
      <c r="Q1086" t="s">
        <v>2930</v>
      </c>
      <c r="R1086">
        <v>0</v>
      </c>
      <c r="S1086" t="s">
        <v>541</v>
      </c>
      <c r="T1086" t="s">
        <v>542</v>
      </c>
      <c r="U1086">
        <v>42.74</v>
      </c>
      <c r="V1086" s="18">
        <v>45804</v>
      </c>
      <c r="W1086" s="18">
        <v>45810</v>
      </c>
      <c r="X1086">
        <v>6</v>
      </c>
      <c r="Y1086" t="s">
        <v>72</v>
      </c>
    </row>
    <row r="1087" spans="1:25" x14ac:dyDescent="0.3">
      <c r="A1087" s="18">
        <v>45620</v>
      </c>
      <c r="B1087" t="s">
        <v>28</v>
      </c>
      <c r="C1087" t="s">
        <v>130</v>
      </c>
      <c r="D1087">
        <v>12</v>
      </c>
      <c r="E1087">
        <v>330.36</v>
      </c>
      <c r="F1087">
        <v>214.73400000000001</v>
      </c>
      <c r="G1087" t="s">
        <v>55</v>
      </c>
      <c r="H1087" t="s">
        <v>31</v>
      </c>
      <c r="I1087">
        <v>0.05</v>
      </c>
      <c r="J1087" t="s">
        <v>56</v>
      </c>
      <c r="K1087">
        <v>3964.32</v>
      </c>
      <c r="L1087">
        <v>3766.1039999999998</v>
      </c>
      <c r="M1087">
        <v>2576.808</v>
      </c>
      <c r="N1087">
        <v>1189.2959999999998</v>
      </c>
      <c r="O1087">
        <v>198.21600000000035</v>
      </c>
      <c r="P1087" t="s">
        <v>63</v>
      </c>
      <c r="Q1087" t="s">
        <v>40</v>
      </c>
      <c r="R1087">
        <v>0</v>
      </c>
      <c r="S1087" t="s">
        <v>567</v>
      </c>
      <c r="T1087" t="s">
        <v>568</v>
      </c>
      <c r="U1087">
        <v>48.33</v>
      </c>
      <c r="V1087" s="18">
        <v>45620</v>
      </c>
      <c r="W1087" s="18">
        <v>45626</v>
      </c>
      <c r="X1087">
        <v>6</v>
      </c>
      <c r="Y1087" t="s">
        <v>37</v>
      </c>
    </row>
    <row r="1088" spans="1:25" x14ac:dyDescent="0.3">
      <c r="A1088" s="18">
        <v>45644</v>
      </c>
      <c r="B1088" t="s">
        <v>38</v>
      </c>
      <c r="C1088" t="s">
        <v>130</v>
      </c>
      <c r="D1088">
        <v>7</v>
      </c>
      <c r="E1088">
        <v>467.6</v>
      </c>
      <c r="F1088">
        <v>303.94</v>
      </c>
      <c r="G1088" t="s">
        <v>30</v>
      </c>
      <c r="H1088" t="s">
        <v>31</v>
      </c>
      <c r="I1088">
        <v>0.1</v>
      </c>
      <c r="J1088" t="s">
        <v>51</v>
      </c>
      <c r="K1088">
        <v>3273.2000000000003</v>
      </c>
      <c r="L1088">
        <v>2945.88</v>
      </c>
      <c r="M1088">
        <v>2127.58</v>
      </c>
      <c r="N1088">
        <v>818.30000000000018</v>
      </c>
      <c r="O1088">
        <v>327.32000000000016</v>
      </c>
      <c r="P1088" t="s">
        <v>60</v>
      </c>
      <c r="Q1088" t="s">
        <v>2930</v>
      </c>
      <c r="R1088">
        <v>0</v>
      </c>
      <c r="S1088" t="s">
        <v>573</v>
      </c>
      <c r="T1088" t="s">
        <v>574</v>
      </c>
      <c r="U1088">
        <v>15.64</v>
      </c>
      <c r="V1088" s="18">
        <v>45644</v>
      </c>
      <c r="W1088" s="18">
        <v>45652</v>
      </c>
      <c r="X1088">
        <v>8</v>
      </c>
      <c r="Y1088" t="s">
        <v>43</v>
      </c>
    </row>
    <row r="1089" spans="1:25" x14ac:dyDescent="0.3">
      <c r="A1089" s="18">
        <v>44959</v>
      </c>
      <c r="B1089" t="s">
        <v>38</v>
      </c>
      <c r="C1089" t="s">
        <v>130</v>
      </c>
      <c r="D1089">
        <v>10</v>
      </c>
      <c r="E1089">
        <v>538.47</v>
      </c>
      <c r="F1089">
        <v>350.00550000000004</v>
      </c>
      <c r="G1089" t="s">
        <v>55</v>
      </c>
      <c r="H1089" t="s">
        <v>31</v>
      </c>
      <c r="I1089">
        <v>0.1</v>
      </c>
      <c r="J1089" t="s">
        <v>66</v>
      </c>
      <c r="K1089">
        <v>5384.7000000000007</v>
      </c>
      <c r="L1089">
        <v>4846.2300000000005</v>
      </c>
      <c r="M1089">
        <v>3500.0550000000003</v>
      </c>
      <c r="N1089">
        <v>1346.1750000000002</v>
      </c>
      <c r="O1089">
        <v>538.47000000000025</v>
      </c>
      <c r="P1089" t="s">
        <v>33</v>
      </c>
      <c r="Q1089" t="s">
        <v>40</v>
      </c>
      <c r="R1089">
        <v>1</v>
      </c>
      <c r="S1089" t="s">
        <v>587</v>
      </c>
      <c r="T1089" t="s">
        <v>588</v>
      </c>
      <c r="U1089">
        <v>17.25</v>
      </c>
      <c r="V1089" s="18">
        <v>44959</v>
      </c>
      <c r="W1089" s="18">
        <v>44969</v>
      </c>
      <c r="X1089">
        <v>10</v>
      </c>
      <c r="Y1089" t="s">
        <v>43</v>
      </c>
    </row>
    <row r="1090" spans="1:25" x14ac:dyDescent="0.3">
      <c r="A1090" s="18">
        <v>45442</v>
      </c>
      <c r="B1090" t="s">
        <v>28</v>
      </c>
      <c r="C1090" t="s">
        <v>130</v>
      </c>
      <c r="D1090">
        <v>4</v>
      </c>
      <c r="E1090">
        <v>312.08999999999997</v>
      </c>
      <c r="F1090">
        <v>202.85849999999999</v>
      </c>
      <c r="G1090" t="s">
        <v>50</v>
      </c>
      <c r="H1090" t="s">
        <v>21</v>
      </c>
      <c r="I1090">
        <v>0.15</v>
      </c>
      <c r="J1090" t="s">
        <v>56</v>
      </c>
      <c r="K1090">
        <v>1248.3599999999999</v>
      </c>
      <c r="L1090">
        <v>1061.106</v>
      </c>
      <c r="M1090">
        <v>811.43399999999997</v>
      </c>
      <c r="N1090">
        <v>249.67200000000003</v>
      </c>
      <c r="O1090">
        <v>187.25399999999991</v>
      </c>
      <c r="P1090" t="s">
        <v>60</v>
      </c>
      <c r="Q1090" t="s">
        <v>34</v>
      </c>
      <c r="R1090">
        <v>1</v>
      </c>
      <c r="S1090" t="s">
        <v>591</v>
      </c>
      <c r="T1090" t="s">
        <v>134</v>
      </c>
      <c r="U1090">
        <v>17.989999999999998</v>
      </c>
      <c r="V1090" s="18">
        <v>45442</v>
      </c>
      <c r="W1090" s="18">
        <v>45449</v>
      </c>
      <c r="X1090">
        <v>7</v>
      </c>
      <c r="Y1090" t="s">
        <v>37</v>
      </c>
    </row>
    <row r="1091" spans="1:25" x14ac:dyDescent="0.3">
      <c r="A1091" s="18">
        <v>45133</v>
      </c>
      <c r="B1091" t="s">
        <v>38</v>
      </c>
      <c r="C1091" t="s">
        <v>130</v>
      </c>
      <c r="D1091">
        <v>6</v>
      </c>
      <c r="E1091">
        <v>355.26</v>
      </c>
      <c r="F1091">
        <v>230.91900000000001</v>
      </c>
      <c r="G1091" t="s">
        <v>55</v>
      </c>
      <c r="H1091" t="s">
        <v>31</v>
      </c>
      <c r="I1091">
        <v>0.1</v>
      </c>
      <c r="J1091" t="s">
        <v>66</v>
      </c>
      <c r="K1091">
        <v>2131.56</v>
      </c>
      <c r="L1091">
        <v>1918.404</v>
      </c>
      <c r="M1091">
        <v>1385.5140000000001</v>
      </c>
      <c r="N1091">
        <v>532.88999999999987</v>
      </c>
      <c r="O1091">
        <v>213.15599999999995</v>
      </c>
      <c r="P1091" t="s">
        <v>23</v>
      </c>
      <c r="Q1091" t="s">
        <v>40</v>
      </c>
      <c r="R1091">
        <v>0</v>
      </c>
      <c r="S1091" t="s">
        <v>602</v>
      </c>
      <c r="T1091" t="s">
        <v>603</v>
      </c>
      <c r="U1091">
        <v>30.49</v>
      </c>
      <c r="V1091" s="18">
        <v>45133</v>
      </c>
      <c r="W1091" s="18">
        <v>45136</v>
      </c>
      <c r="X1091">
        <v>3</v>
      </c>
      <c r="Y1091" t="s">
        <v>43</v>
      </c>
    </row>
    <row r="1092" spans="1:25" x14ac:dyDescent="0.3">
      <c r="A1092" s="18">
        <v>45183</v>
      </c>
      <c r="B1092" t="s">
        <v>38</v>
      </c>
      <c r="C1092" t="s">
        <v>130</v>
      </c>
      <c r="D1092">
        <v>10</v>
      </c>
      <c r="E1092">
        <v>230.87</v>
      </c>
      <c r="F1092">
        <v>150.06550000000001</v>
      </c>
      <c r="G1092" t="s">
        <v>30</v>
      </c>
      <c r="H1092" t="s">
        <v>31</v>
      </c>
      <c r="I1092">
        <v>0.15</v>
      </c>
      <c r="J1092" t="s">
        <v>66</v>
      </c>
      <c r="K1092">
        <v>2308.6999999999998</v>
      </c>
      <c r="L1092">
        <v>1962.3949999999998</v>
      </c>
      <c r="M1092">
        <v>1500.6550000000002</v>
      </c>
      <c r="N1092">
        <v>461.73999999999955</v>
      </c>
      <c r="O1092">
        <v>346.30500000000006</v>
      </c>
      <c r="P1092" t="s">
        <v>60</v>
      </c>
      <c r="Q1092" t="s">
        <v>34</v>
      </c>
      <c r="R1092">
        <v>0</v>
      </c>
      <c r="S1092" t="s">
        <v>612</v>
      </c>
      <c r="T1092" t="s">
        <v>502</v>
      </c>
      <c r="U1092">
        <v>28.33</v>
      </c>
      <c r="V1092" s="18">
        <v>45183</v>
      </c>
      <c r="W1092" s="18">
        <v>45188</v>
      </c>
      <c r="X1092">
        <v>5</v>
      </c>
      <c r="Y1092" t="s">
        <v>43</v>
      </c>
    </row>
    <row r="1093" spans="1:25" x14ac:dyDescent="0.3">
      <c r="A1093" s="18">
        <v>45774</v>
      </c>
      <c r="B1093" t="s">
        <v>69</v>
      </c>
      <c r="C1093" t="s">
        <v>130</v>
      </c>
      <c r="D1093">
        <v>16</v>
      </c>
      <c r="E1093">
        <v>329.54</v>
      </c>
      <c r="F1093">
        <v>214.20100000000002</v>
      </c>
      <c r="G1093" t="s">
        <v>30</v>
      </c>
      <c r="H1093" t="s">
        <v>21</v>
      </c>
      <c r="I1093">
        <v>0.15</v>
      </c>
      <c r="J1093" t="s">
        <v>66</v>
      </c>
      <c r="K1093">
        <v>5272.64</v>
      </c>
      <c r="L1093">
        <v>4481.7440000000006</v>
      </c>
      <c r="M1093">
        <v>3427.2160000000003</v>
      </c>
      <c r="N1093">
        <v>1054.5280000000002</v>
      </c>
      <c r="O1093">
        <v>790.89599999999973</v>
      </c>
      <c r="P1093" t="s">
        <v>60</v>
      </c>
      <c r="Q1093" t="s">
        <v>24</v>
      </c>
      <c r="R1093">
        <v>1</v>
      </c>
      <c r="S1093" t="s">
        <v>623</v>
      </c>
      <c r="T1093" t="s">
        <v>624</v>
      </c>
      <c r="U1093">
        <v>39.39</v>
      </c>
      <c r="V1093" s="18">
        <v>45774</v>
      </c>
      <c r="W1093" s="18">
        <v>45780</v>
      </c>
      <c r="X1093">
        <v>6</v>
      </c>
      <c r="Y1093" t="s">
        <v>72</v>
      </c>
    </row>
    <row r="1094" spans="1:25" x14ac:dyDescent="0.3">
      <c r="A1094" s="18">
        <v>45239</v>
      </c>
      <c r="B1094" t="s">
        <v>18</v>
      </c>
      <c r="C1094" t="s">
        <v>130</v>
      </c>
      <c r="D1094">
        <v>3</v>
      </c>
      <c r="E1094">
        <v>142.27000000000001</v>
      </c>
      <c r="F1094">
        <v>92.475500000000011</v>
      </c>
      <c r="G1094" t="s">
        <v>55</v>
      </c>
      <c r="H1094" t="s">
        <v>31</v>
      </c>
      <c r="I1094">
        <v>0.05</v>
      </c>
      <c r="J1094" t="s">
        <v>66</v>
      </c>
      <c r="K1094">
        <v>426.81000000000006</v>
      </c>
      <c r="L1094">
        <v>405.46950000000004</v>
      </c>
      <c r="M1094">
        <v>277.42650000000003</v>
      </c>
      <c r="N1094">
        <v>128.04300000000001</v>
      </c>
      <c r="O1094">
        <v>21.34050000000002</v>
      </c>
      <c r="P1094" t="s">
        <v>23</v>
      </c>
      <c r="Q1094" t="s">
        <v>34</v>
      </c>
      <c r="R1094">
        <v>0</v>
      </c>
      <c r="S1094" t="s">
        <v>643</v>
      </c>
      <c r="T1094" t="s">
        <v>644</v>
      </c>
      <c r="U1094">
        <v>32.799999999999997</v>
      </c>
      <c r="V1094" s="18">
        <v>45239</v>
      </c>
      <c r="W1094" s="18">
        <v>45245</v>
      </c>
      <c r="X1094">
        <v>6</v>
      </c>
      <c r="Y1094" t="s">
        <v>27</v>
      </c>
    </row>
    <row r="1095" spans="1:25" x14ac:dyDescent="0.3">
      <c r="A1095" s="18">
        <v>45260</v>
      </c>
      <c r="B1095" t="s">
        <v>44</v>
      </c>
      <c r="C1095" t="s">
        <v>130</v>
      </c>
      <c r="D1095">
        <v>15</v>
      </c>
      <c r="E1095">
        <v>354.09</v>
      </c>
      <c r="F1095">
        <v>230.1585</v>
      </c>
      <c r="G1095" t="s">
        <v>20</v>
      </c>
      <c r="H1095" t="s">
        <v>31</v>
      </c>
      <c r="I1095">
        <v>0.05</v>
      </c>
      <c r="J1095" t="s">
        <v>51</v>
      </c>
      <c r="K1095">
        <v>5311.3499999999995</v>
      </c>
      <c r="L1095">
        <v>5045.7824999999993</v>
      </c>
      <c r="M1095">
        <v>3452.3775000000001</v>
      </c>
      <c r="N1095">
        <v>1593.4049999999993</v>
      </c>
      <c r="O1095">
        <v>265.56750000000011</v>
      </c>
      <c r="P1095" t="s">
        <v>23</v>
      </c>
      <c r="Q1095" t="s">
        <v>2930</v>
      </c>
      <c r="R1095">
        <v>1</v>
      </c>
      <c r="S1095" t="s">
        <v>645</v>
      </c>
      <c r="T1095" t="s">
        <v>646</v>
      </c>
      <c r="U1095">
        <v>25.3</v>
      </c>
      <c r="V1095" s="18">
        <v>45260</v>
      </c>
      <c r="W1095" s="18">
        <v>45268</v>
      </c>
      <c r="X1095">
        <v>8</v>
      </c>
      <c r="Y1095" t="s">
        <v>49</v>
      </c>
    </row>
    <row r="1096" spans="1:25" x14ac:dyDescent="0.3">
      <c r="A1096" s="18">
        <v>45236</v>
      </c>
      <c r="B1096" t="s">
        <v>28</v>
      </c>
      <c r="C1096" t="s">
        <v>130</v>
      </c>
      <c r="D1096">
        <v>5</v>
      </c>
      <c r="E1096">
        <v>95.19</v>
      </c>
      <c r="F1096">
        <v>61.8735</v>
      </c>
      <c r="G1096" t="s">
        <v>30</v>
      </c>
      <c r="H1096" t="s">
        <v>31</v>
      </c>
      <c r="I1096">
        <v>0.15</v>
      </c>
      <c r="J1096" t="s">
        <v>46</v>
      </c>
      <c r="K1096">
        <v>475.95</v>
      </c>
      <c r="L1096">
        <v>404.5575</v>
      </c>
      <c r="M1096">
        <v>309.36750000000001</v>
      </c>
      <c r="N1096">
        <v>95.19</v>
      </c>
      <c r="O1096">
        <v>71.392499999999984</v>
      </c>
      <c r="P1096" t="s">
        <v>57</v>
      </c>
      <c r="Q1096" t="s">
        <v>40</v>
      </c>
      <c r="R1096">
        <v>0</v>
      </c>
      <c r="S1096" t="s">
        <v>677</v>
      </c>
      <c r="T1096" t="s">
        <v>678</v>
      </c>
      <c r="U1096">
        <v>48.55</v>
      </c>
      <c r="V1096" s="18">
        <v>45236</v>
      </c>
      <c r="W1096" s="18">
        <v>45246</v>
      </c>
      <c r="X1096">
        <v>10</v>
      </c>
      <c r="Y1096" t="s">
        <v>37</v>
      </c>
    </row>
    <row r="1097" spans="1:25" x14ac:dyDescent="0.3">
      <c r="A1097" s="18">
        <v>45278</v>
      </c>
      <c r="B1097" t="s">
        <v>69</v>
      </c>
      <c r="C1097" t="s">
        <v>130</v>
      </c>
      <c r="D1097">
        <v>7</v>
      </c>
      <c r="E1097">
        <v>393.39</v>
      </c>
      <c r="F1097">
        <v>255.70349999999999</v>
      </c>
      <c r="G1097" t="s">
        <v>20</v>
      </c>
      <c r="H1097" t="s">
        <v>31</v>
      </c>
      <c r="I1097">
        <v>0.1</v>
      </c>
      <c r="J1097" t="s">
        <v>32</v>
      </c>
      <c r="K1097">
        <v>2753.73</v>
      </c>
      <c r="L1097">
        <v>2478.357</v>
      </c>
      <c r="M1097">
        <v>1789.9244999999999</v>
      </c>
      <c r="N1097">
        <v>688.43250000000012</v>
      </c>
      <c r="O1097">
        <v>275.37300000000005</v>
      </c>
      <c r="P1097" t="s">
        <v>63</v>
      </c>
      <c r="Q1097" t="s">
        <v>34</v>
      </c>
      <c r="R1097">
        <v>0</v>
      </c>
      <c r="S1097" t="s">
        <v>681</v>
      </c>
      <c r="T1097" t="s">
        <v>682</v>
      </c>
      <c r="U1097">
        <v>34.35</v>
      </c>
      <c r="V1097" s="18">
        <v>45278</v>
      </c>
      <c r="W1097" s="18">
        <v>45281</v>
      </c>
      <c r="X1097">
        <v>3</v>
      </c>
      <c r="Y1097" t="s">
        <v>72</v>
      </c>
    </row>
    <row r="1098" spans="1:25" x14ac:dyDescent="0.3">
      <c r="A1098" s="18">
        <v>45030</v>
      </c>
      <c r="B1098" t="s">
        <v>28</v>
      </c>
      <c r="C1098" t="s">
        <v>130</v>
      </c>
      <c r="D1098">
        <v>17</v>
      </c>
      <c r="E1098">
        <v>464.16</v>
      </c>
      <c r="F1098">
        <v>301.70400000000001</v>
      </c>
      <c r="G1098" t="s">
        <v>30</v>
      </c>
      <c r="H1098" t="s">
        <v>31</v>
      </c>
      <c r="I1098">
        <v>0.15</v>
      </c>
      <c r="J1098" t="s">
        <v>51</v>
      </c>
      <c r="K1098">
        <v>7890.72</v>
      </c>
      <c r="L1098">
        <v>6707.1120000000001</v>
      </c>
      <c r="M1098">
        <v>5128.9679999999998</v>
      </c>
      <c r="N1098">
        <v>1578.1440000000002</v>
      </c>
      <c r="O1098">
        <v>1183.6080000000002</v>
      </c>
      <c r="P1098" t="s">
        <v>60</v>
      </c>
      <c r="Q1098" t="s">
        <v>24</v>
      </c>
      <c r="R1098">
        <v>1</v>
      </c>
      <c r="S1098" t="s">
        <v>695</v>
      </c>
      <c r="T1098" t="s">
        <v>696</v>
      </c>
      <c r="U1098">
        <v>46.83</v>
      </c>
      <c r="V1098" s="18">
        <v>45030</v>
      </c>
      <c r="W1098" s="18">
        <v>45034</v>
      </c>
      <c r="X1098">
        <v>4</v>
      </c>
      <c r="Y1098" t="s">
        <v>37</v>
      </c>
    </row>
    <row r="1099" spans="1:25" x14ac:dyDescent="0.3">
      <c r="A1099" s="18">
        <v>45071</v>
      </c>
      <c r="B1099" t="s">
        <v>18</v>
      </c>
      <c r="C1099" t="s">
        <v>130</v>
      </c>
      <c r="D1099">
        <v>13</v>
      </c>
      <c r="E1099">
        <v>211.06</v>
      </c>
      <c r="F1099">
        <v>137.18899999999999</v>
      </c>
      <c r="G1099" t="s">
        <v>20</v>
      </c>
      <c r="H1099" t="s">
        <v>31</v>
      </c>
      <c r="I1099">
        <v>0.1</v>
      </c>
      <c r="J1099" t="s">
        <v>66</v>
      </c>
      <c r="K1099">
        <v>2743.78</v>
      </c>
      <c r="L1099">
        <v>2469.402</v>
      </c>
      <c r="M1099">
        <v>1783.4569999999999</v>
      </c>
      <c r="N1099">
        <v>685.94500000000016</v>
      </c>
      <c r="O1099">
        <v>274.37800000000016</v>
      </c>
      <c r="P1099" t="s">
        <v>33</v>
      </c>
      <c r="Q1099" t="s">
        <v>2930</v>
      </c>
      <c r="R1099">
        <v>1</v>
      </c>
      <c r="S1099" t="s">
        <v>713</v>
      </c>
      <c r="T1099" t="s">
        <v>714</v>
      </c>
      <c r="U1099">
        <v>19.579999999999998</v>
      </c>
      <c r="V1099" s="18">
        <v>45071</v>
      </c>
      <c r="W1099" s="18">
        <v>45075</v>
      </c>
      <c r="X1099">
        <v>4</v>
      </c>
      <c r="Y1099" t="s">
        <v>27</v>
      </c>
    </row>
    <row r="1100" spans="1:25" x14ac:dyDescent="0.3">
      <c r="A1100" s="18">
        <v>45468</v>
      </c>
      <c r="B1100" t="s">
        <v>18</v>
      </c>
      <c r="C1100" t="s">
        <v>130</v>
      </c>
      <c r="D1100">
        <v>16</v>
      </c>
      <c r="E1100">
        <v>104.83</v>
      </c>
      <c r="F1100">
        <v>68.139499999999998</v>
      </c>
      <c r="G1100" t="s">
        <v>30</v>
      </c>
      <c r="H1100" t="s">
        <v>21</v>
      </c>
      <c r="I1100">
        <v>0</v>
      </c>
      <c r="J1100" t="s">
        <v>51</v>
      </c>
      <c r="K1100">
        <v>1677.28</v>
      </c>
      <c r="L1100">
        <v>1677.28</v>
      </c>
      <c r="M1100">
        <v>1090.232</v>
      </c>
      <c r="N1100">
        <v>587.048</v>
      </c>
      <c r="O1100">
        <v>0</v>
      </c>
      <c r="P1100" t="s">
        <v>33</v>
      </c>
      <c r="Q1100" t="s">
        <v>24</v>
      </c>
      <c r="R1100">
        <v>0</v>
      </c>
      <c r="S1100" t="s">
        <v>729</v>
      </c>
      <c r="T1100" t="s">
        <v>582</v>
      </c>
      <c r="U1100">
        <v>33.99</v>
      </c>
      <c r="V1100" s="18">
        <v>45468</v>
      </c>
      <c r="W1100" s="18">
        <v>45473</v>
      </c>
      <c r="X1100">
        <v>5</v>
      </c>
      <c r="Y1100" t="s">
        <v>27</v>
      </c>
    </row>
    <row r="1101" spans="1:25" x14ac:dyDescent="0.3">
      <c r="A1101" s="18">
        <v>45320</v>
      </c>
      <c r="B1101" t="s">
        <v>44</v>
      </c>
      <c r="C1101" t="s">
        <v>130</v>
      </c>
      <c r="D1101">
        <v>16</v>
      </c>
      <c r="E1101">
        <v>598.48</v>
      </c>
      <c r="F1101">
        <v>389.012</v>
      </c>
      <c r="G1101" t="s">
        <v>30</v>
      </c>
      <c r="H1101" t="s">
        <v>31</v>
      </c>
      <c r="I1101">
        <v>0.1</v>
      </c>
      <c r="J1101" t="s">
        <v>46</v>
      </c>
      <c r="K1101">
        <v>9575.68</v>
      </c>
      <c r="L1101">
        <v>8618.112000000001</v>
      </c>
      <c r="M1101">
        <v>6224.192</v>
      </c>
      <c r="N1101">
        <v>2393.920000000001</v>
      </c>
      <c r="O1101">
        <v>957.5679999999993</v>
      </c>
      <c r="P1101" t="s">
        <v>63</v>
      </c>
      <c r="Q1101" t="s">
        <v>2930</v>
      </c>
      <c r="R1101">
        <v>0</v>
      </c>
      <c r="S1101" t="s">
        <v>730</v>
      </c>
      <c r="T1101" t="s">
        <v>731</v>
      </c>
      <c r="U1101">
        <v>47.86</v>
      </c>
      <c r="V1101" s="18">
        <v>45320</v>
      </c>
      <c r="W1101" s="18">
        <v>45329</v>
      </c>
      <c r="X1101">
        <v>9</v>
      </c>
      <c r="Y1101" t="s">
        <v>49</v>
      </c>
    </row>
    <row r="1102" spans="1:25" x14ac:dyDescent="0.3">
      <c r="A1102" s="18">
        <v>45741</v>
      </c>
      <c r="B1102" t="s">
        <v>18</v>
      </c>
      <c r="C1102" t="s">
        <v>130</v>
      </c>
      <c r="D1102">
        <v>3</v>
      </c>
      <c r="E1102">
        <v>378.74</v>
      </c>
      <c r="F1102">
        <v>246.18100000000001</v>
      </c>
      <c r="G1102" t="s">
        <v>55</v>
      </c>
      <c r="H1102" t="s">
        <v>21</v>
      </c>
      <c r="I1102">
        <v>0.15</v>
      </c>
      <c r="J1102" t="s">
        <v>46</v>
      </c>
      <c r="K1102">
        <v>1136.22</v>
      </c>
      <c r="L1102">
        <v>965.78700000000003</v>
      </c>
      <c r="M1102">
        <v>738.54300000000001</v>
      </c>
      <c r="N1102">
        <v>227.24400000000003</v>
      </c>
      <c r="O1102">
        <v>170.43299999999999</v>
      </c>
      <c r="P1102" t="s">
        <v>23</v>
      </c>
      <c r="Q1102" t="s">
        <v>34</v>
      </c>
      <c r="R1102">
        <v>0</v>
      </c>
      <c r="S1102" t="s">
        <v>742</v>
      </c>
      <c r="T1102" t="s">
        <v>743</v>
      </c>
      <c r="U1102">
        <v>8.2200000000000006</v>
      </c>
      <c r="V1102" s="18">
        <v>45741</v>
      </c>
      <c r="W1102" s="18">
        <v>45743</v>
      </c>
      <c r="X1102">
        <v>2</v>
      </c>
      <c r="Y1102" t="s">
        <v>27</v>
      </c>
    </row>
    <row r="1103" spans="1:25" x14ac:dyDescent="0.3">
      <c r="A1103" s="18">
        <v>45734</v>
      </c>
      <c r="B1103" t="s">
        <v>38</v>
      </c>
      <c r="C1103" t="s">
        <v>130</v>
      </c>
      <c r="D1103">
        <v>16</v>
      </c>
      <c r="E1103">
        <v>420.79</v>
      </c>
      <c r="F1103">
        <v>273.51350000000002</v>
      </c>
      <c r="G1103" t="s">
        <v>20</v>
      </c>
      <c r="H1103" t="s">
        <v>21</v>
      </c>
      <c r="I1103">
        <v>0.15</v>
      </c>
      <c r="J1103" t="s">
        <v>51</v>
      </c>
      <c r="K1103">
        <v>6732.64</v>
      </c>
      <c r="L1103">
        <v>5722.7439999999997</v>
      </c>
      <c r="M1103">
        <v>4376.2160000000003</v>
      </c>
      <c r="N1103">
        <v>1346.5279999999993</v>
      </c>
      <c r="O1103">
        <v>1009.8960000000006</v>
      </c>
      <c r="P1103" t="s">
        <v>63</v>
      </c>
      <c r="Q1103" t="s">
        <v>24</v>
      </c>
      <c r="R1103">
        <v>1</v>
      </c>
      <c r="S1103" t="s">
        <v>760</v>
      </c>
      <c r="T1103" t="s">
        <v>148</v>
      </c>
      <c r="U1103">
        <v>22.13</v>
      </c>
      <c r="V1103" s="18">
        <v>45734</v>
      </c>
      <c r="W1103" s="18">
        <v>45741</v>
      </c>
      <c r="X1103">
        <v>7</v>
      </c>
      <c r="Y1103" t="s">
        <v>43</v>
      </c>
    </row>
    <row r="1104" spans="1:25" x14ac:dyDescent="0.3">
      <c r="A1104" s="18">
        <v>45078</v>
      </c>
      <c r="B1104" t="s">
        <v>28</v>
      </c>
      <c r="C1104" t="s">
        <v>130</v>
      </c>
      <c r="D1104">
        <v>2</v>
      </c>
      <c r="E1104">
        <v>279.38</v>
      </c>
      <c r="F1104">
        <v>181.59700000000001</v>
      </c>
      <c r="G1104" t="s">
        <v>55</v>
      </c>
      <c r="H1104" t="s">
        <v>31</v>
      </c>
      <c r="I1104">
        <v>0.1</v>
      </c>
      <c r="J1104" t="s">
        <v>51</v>
      </c>
      <c r="K1104">
        <v>558.76</v>
      </c>
      <c r="L1104">
        <v>502.88400000000001</v>
      </c>
      <c r="M1104">
        <v>363.19400000000002</v>
      </c>
      <c r="N1104">
        <v>139.69</v>
      </c>
      <c r="O1104">
        <v>55.875999999999976</v>
      </c>
      <c r="P1104" t="s">
        <v>23</v>
      </c>
      <c r="Q1104" t="s">
        <v>24</v>
      </c>
      <c r="R1104">
        <v>0</v>
      </c>
      <c r="S1104" t="s">
        <v>812</v>
      </c>
      <c r="T1104" t="s">
        <v>813</v>
      </c>
      <c r="U1104">
        <v>22.95</v>
      </c>
      <c r="V1104" s="18">
        <v>45078</v>
      </c>
      <c r="W1104" s="18">
        <v>45083</v>
      </c>
      <c r="X1104">
        <v>5</v>
      </c>
      <c r="Y1104" t="s">
        <v>37</v>
      </c>
    </row>
    <row r="1105" spans="1:25" x14ac:dyDescent="0.3">
      <c r="A1105" s="18">
        <v>45747</v>
      </c>
      <c r="B1105" t="s">
        <v>18</v>
      </c>
      <c r="C1105" t="s">
        <v>130</v>
      </c>
      <c r="D1105">
        <v>15</v>
      </c>
      <c r="E1105">
        <v>511.88</v>
      </c>
      <c r="F1105">
        <v>332.72199999999998</v>
      </c>
      <c r="G1105" t="s">
        <v>50</v>
      </c>
      <c r="H1105" t="s">
        <v>21</v>
      </c>
      <c r="I1105">
        <v>0.05</v>
      </c>
      <c r="J1105" t="s">
        <v>66</v>
      </c>
      <c r="K1105">
        <v>7678.2</v>
      </c>
      <c r="L1105">
        <v>7294.2899999999991</v>
      </c>
      <c r="M1105">
        <v>4990.83</v>
      </c>
      <c r="N1105">
        <v>2303.4599999999991</v>
      </c>
      <c r="O1105">
        <v>383.91000000000076</v>
      </c>
      <c r="P1105" t="s">
        <v>63</v>
      </c>
      <c r="Q1105" t="s">
        <v>34</v>
      </c>
      <c r="R1105">
        <v>0</v>
      </c>
      <c r="S1105" t="s">
        <v>816</v>
      </c>
      <c r="T1105" t="s">
        <v>817</v>
      </c>
      <c r="U1105">
        <v>10.220000000000001</v>
      </c>
      <c r="V1105" s="18">
        <v>45747</v>
      </c>
      <c r="W1105" s="18">
        <v>45756</v>
      </c>
      <c r="X1105">
        <v>9</v>
      </c>
      <c r="Y1105" t="s">
        <v>27</v>
      </c>
    </row>
    <row r="1106" spans="1:25" x14ac:dyDescent="0.3">
      <c r="A1106" s="18">
        <v>45488</v>
      </c>
      <c r="B1106" t="s">
        <v>18</v>
      </c>
      <c r="C1106" t="s">
        <v>130</v>
      </c>
      <c r="D1106">
        <v>10</v>
      </c>
      <c r="E1106">
        <v>325.97000000000003</v>
      </c>
      <c r="F1106">
        <v>211.88050000000001</v>
      </c>
      <c r="G1106" t="s">
        <v>55</v>
      </c>
      <c r="H1106" t="s">
        <v>31</v>
      </c>
      <c r="I1106">
        <v>0</v>
      </c>
      <c r="J1106" t="s">
        <v>66</v>
      </c>
      <c r="K1106">
        <v>3259.7000000000003</v>
      </c>
      <c r="L1106">
        <v>3259.7000000000003</v>
      </c>
      <c r="M1106">
        <v>2118.8050000000003</v>
      </c>
      <c r="N1106">
        <v>1140.895</v>
      </c>
      <c r="O1106">
        <v>0</v>
      </c>
      <c r="P1106" t="s">
        <v>63</v>
      </c>
      <c r="Q1106" t="s">
        <v>24</v>
      </c>
      <c r="R1106">
        <v>1</v>
      </c>
      <c r="S1106" t="s">
        <v>818</v>
      </c>
      <c r="T1106" t="s">
        <v>819</v>
      </c>
      <c r="U1106">
        <v>49.95</v>
      </c>
      <c r="V1106" s="18">
        <v>45488</v>
      </c>
      <c r="W1106" s="18">
        <v>45495</v>
      </c>
      <c r="X1106">
        <v>7</v>
      </c>
      <c r="Y1106" t="s">
        <v>27</v>
      </c>
    </row>
    <row r="1107" spans="1:25" x14ac:dyDescent="0.3">
      <c r="A1107" s="18">
        <v>45383</v>
      </c>
      <c r="B1107" t="s">
        <v>38</v>
      </c>
      <c r="C1107" t="s">
        <v>130</v>
      </c>
      <c r="D1107">
        <v>18</v>
      </c>
      <c r="E1107">
        <v>155.04</v>
      </c>
      <c r="F1107">
        <v>100.776</v>
      </c>
      <c r="G1107" t="s">
        <v>20</v>
      </c>
      <c r="H1107" t="s">
        <v>21</v>
      </c>
      <c r="I1107">
        <v>0.15</v>
      </c>
      <c r="J1107" t="s">
        <v>46</v>
      </c>
      <c r="K1107">
        <v>2790.72</v>
      </c>
      <c r="L1107">
        <v>2372.1119999999996</v>
      </c>
      <c r="M1107">
        <v>1813.9679999999998</v>
      </c>
      <c r="N1107">
        <v>558.14399999999978</v>
      </c>
      <c r="O1107">
        <v>418.60800000000017</v>
      </c>
      <c r="P1107" t="s">
        <v>63</v>
      </c>
      <c r="Q1107" t="s">
        <v>40</v>
      </c>
      <c r="R1107">
        <v>0</v>
      </c>
      <c r="S1107" t="s">
        <v>826</v>
      </c>
      <c r="T1107" t="s">
        <v>827</v>
      </c>
      <c r="U1107">
        <v>39.99</v>
      </c>
      <c r="V1107" s="18">
        <v>45383</v>
      </c>
      <c r="W1107" s="18">
        <v>45386</v>
      </c>
      <c r="X1107">
        <v>3</v>
      </c>
      <c r="Y1107" t="s">
        <v>43</v>
      </c>
    </row>
    <row r="1108" spans="1:25" x14ac:dyDescent="0.3">
      <c r="A1108" s="18">
        <v>45605</v>
      </c>
      <c r="B1108" t="s">
        <v>18</v>
      </c>
      <c r="C1108" t="s">
        <v>130</v>
      </c>
      <c r="D1108">
        <v>15</v>
      </c>
      <c r="E1108">
        <v>380.03</v>
      </c>
      <c r="F1108">
        <v>247.01949999999999</v>
      </c>
      <c r="G1108" t="s">
        <v>30</v>
      </c>
      <c r="H1108" t="s">
        <v>31</v>
      </c>
      <c r="I1108">
        <v>0</v>
      </c>
      <c r="J1108" t="s">
        <v>66</v>
      </c>
      <c r="K1108">
        <v>5700.45</v>
      </c>
      <c r="L1108">
        <v>5700.45</v>
      </c>
      <c r="M1108">
        <v>3705.2925</v>
      </c>
      <c r="N1108">
        <v>1995.1574999999998</v>
      </c>
      <c r="O1108">
        <v>0</v>
      </c>
      <c r="P1108" t="s">
        <v>23</v>
      </c>
      <c r="Q1108" t="s">
        <v>2930</v>
      </c>
      <c r="R1108">
        <v>0</v>
      </c>
      <c r="S1108" t="s">
        <v>848</v>
      </c>
      <c r="T1108" t="s">
        <v>849</v>
      </c>
      <c r="U1108">
        <v>25.72</v>
      </c>
      <c r="V1108" s="18">
        <v>45605</v>
      </c>
      <c r="W1108" s="18">
        <v>45608</v>
      </c>
      <c r="X1108">
        <v>3</v>
      </c>
      <c r="Y1108" t="s">
        <v>27</v>
      </c>
    </row>
    <row r="1109" spans="1:25" x14ac:dyDescent="0.3">
      <c r="A1109" s="18">
        <v>45029</v>
      </c>
      <c r="B1109" t="s">
        <v>18</v>
      </c>
      <c r="C1109" t="s">
        <v>130</v>
      </c>
      <c r="D1109">
        <v>1</v>
      </c>
      <c r="E1109">
        <v>396.09</v>
      </c>
      <c r="F1109">
        <v>257.45850000000002</v>
      </c>
      <c r="G1109" t="s">
        <v>55</v>
      </c>
      <c r="H1109" t="s">
        <v>21</v>
      </c>
      <c r="I1109">
        <v>0.15</v>
      </c>
      <c r="J1109" t="s">
        <v>46</v>
      </c>
      <c r="K1109">
        <v>396.09</v>
      </c>
      <c r="L1109">
        <v>336.67649999999998</v>
      </c>
      <c r="M1109">
        <v>257.45850000000002</v>
      </c>
      <c r="N1109">
        <v>79.217999999999961</v>
      </c>
      <c r="O1109">
        <v>59.413499999999999</v>
      </c>
      <c r="P1109" t="s">
        <v>57</v>
      </c>
      <c r="Q1109" t="s">
        <v>40</v>
      </c>
      <c r="R1109">
        <v>0</v>
      </c>
      <c r="S1109" t="s">
        <v>862</v>
      </c>
      <c r="T1109" t="s">
        <v>863</v>
      </c>
      <c r="U1109">
        <v>39.380000000000003</v>
      </c>
      <c r="V1109" s="18">
        <v>45029</v>
      </c>
      <c r="W1109" s="18">
        <v>45035</v>
      </c>
      <c r="X1109">
        <v>6</v>
      </c>
      <c r="Y1109" t="s">
        <v>27</v>
      </c>
    </row>
    <row r="1110" spans="1:25" x14ac:dyDescent="0.3">
      <c r="A1110" s="18">
        <v>45761</v>
      </c>
      <c r="B1110" t="s">
        <v>38</v>
      </c>
      <c r="C1110" t="s">
        <v>130</v>
      </c>
      <c r="D1110">
        <v>5</v>
      </c>
      <c r="E1110">
        <v>412.24</v>
      </c>
      <c r="F1110">
        <v>267.95600000000002</v>
      </c>
      <c r="G1110" t="s">
        <v>20</v>
      </c>
      <c r="H1110" t="s">
        <v>21</v>
      </c>
      <c r="I1110">
        <v>0.15</v>
      </c>
      <c r="J1110" t="s">
        <v>51</v>
      </c>
      <c r="K1110">
        <v>2061.1999999999998</v>
      </c>
      <c r="L1110">
        <v>1752.0199999999998</v>
      </c>
      <c r="M1110">
        <v>1339.7800000000002</v>
      </c>
      <c r="N1110">
        <v>412.23999999999955</v>
      </c>
      <c r="O1110">
        <v>309.18000000000006</v>
      </c>
      <c r="P1110" t="s">
        <v>63</v>
      </c>
      <c r="Q1110" t="s">
        <v>24</v>
      </c>
      <c r="R1110">
        <v>0</v>
      </c>
      <c r="S1110" t="s">
        <v>866</v>
      </c>
      <c r="T1110" t="s">
        <v>465</v>
      </c>
      <c r="U1110">
        <v>29.31</v>
      </c>
      <c r="V1110" s="18">
        <v>45761</v>
      </c>
      <c r="W1110" s="18">
        <v>45766</v>
      </c>
      <c r="X1110">
        <v>5</v>
      </c>
      <c r="Y1110" t="s">
        <v>43</v>
      </c>
    </row>
    <row r="1111" spans="1:25" x14ac:dyDescent="0.3">
      <c r="A1111" s="18">
        <v>45143</v>
      </c>
      <c r="B1111" t="s">
        <v>28</v>
      </c>
      <c r="C1111" t="s">
        <v>130</v>
      </c>
      <c r="D1111">
        <v>20</v>
      </c>
      <c r="E1111">
        <v>121.14</v>
      </c>
      <c r="F1111">
        <v>78.741</v>
      </c>
      <c r="G1111" t="s">
        <v>50</v>
      </c>
      <c r="H1111" t="s">
        <v>31</v>
      </c>
      <c r="I1111">
        <v>0.1</v>
      </c>
      <c r="J1111" t="s">
        <v>66</v>
      </c>
      <c r="K1111">
        <v>2422.8000000000002</v>
      </c>
      <c r="L1111">
        <v>2180.5200000000004</v>
      </c>
      <c r="M1111">
        <v>1574.82</v>
      </c>
      <c r="N1111">
        <v>605.7000000000005</v>
      </c>
      <c r="O1111">
        <v>242.27999999999975</v>
      </c>
      <c r="P1111" t="s">
        <v>57</v>
      </c>
      <c r="Q1111" t="s">
        <v>24</v>
      </c>
      <c r="R1111">
        <v>0</v>
      </c>
      <c r="S1111" t="s">
        <v>886</v>
      </c>
      <c r="T1111" t="s">
        <v>887</v>
      </c>
      <c r="U1111">
        <v>21.47</v>
      </c>
      <c r="V1111" s="18">
        <v>45143</v>
      </c>
      <c r="W1111" s="18">
        <v>45152</v>
      </c>
      <c r="X1111">
        <v>9</v>
      </c>
      <c r="Y1111" t="s">
        <v>37</v>
      </c>
    </row>
    <row r="1112" spans="1:25" x14ac:dyDescent="0.3">
      <c r="A1112" s="18">
        <v>45246</v>
      </c>
      <c r="B1112" t="s">
        <v>44</v>
      </c>
      <c r="C1112" t="s">
        <v>130</v>
      </c>
      <c r="D1112">
        <v>14</v>
      </c>
      <c r="E1112">
        <v>595.39</v>
      </c>
      <c r="F1112">
        <v>387.00350000000003</v>
      </c>
      <c r="G1112" t="s">
        <v>30</v>
      </c>
      <c r="H1112" t="s">
        <v>21</v>
      </c>
      <c r="I1112">
        <v>0.1</v>
      </c>
      <c r="J1112" t="s">
        <v>66</v>
      </c>
      <c r="K1112">
        <v>8335.4599999999991</v>
      </c>
      <c r="L1112">
        <v>7501.9139999999998</v>
      </c>
      <c r="M1112">
        <v>5418.0490000000009</v>
      </c>
      <c r="N1112">
        <v>2083.8649999999989</v>
      </c>
      <c r="O1112">
        <v>833.54599999999937</v>
      </c>
      <c r="P1112" t="s">
        <v>57</v>
      </c>
      <c r="Q1112" t="s">
        <v>34</v>
      </c>
      <c r="R1112">
        <v>0</v>
      </c>
      <c r="S1112" t="s">
        <v>906</v>
      </c>
      <c r="T1112" t="s">
        <v>907</v>
      </c>
      <c r="U1112">
        <v>9.51</v>
      </c>
      <c r="V1112" s="18">
        <v>45246</v>
      </c>
      <c r="W1112" s="18">
        <v>45252</v>
      </c>
      <c r="X1112">
        <v>6</v>
      </c>
      <c r="Y1112" t="s">
        <v>49</v>
      </c>
    </row>
    <row r="1113" spans="1:25" x14ac:dyDescent="0.3">
      <c r="A1113" s="18">
        <v>45794</v>
      </c>
      <c r="B1113" t="s">
        <v>18</v>
      </c>
      <c r="C1113" t="s">
        <v>130</v>
      </c>
      <c r="D1113">
        <v>15</v>
      </c>
      <c r="E1113">
        <v>506.81</v>
      </c>
      <c r="F1113">
        <v>329.42650000000003</v>
      </c>
      <c r="G1113" t="s">
        <v>30</v>
      </c>
      <c r="H1113" t="s">
        <v>31</v>
      </c>
      <c r="I1113">
        <v>0.15</v>
      </c>
      <c r="J1113" t="s">
        <v>66</v>
      </c>
      <c r="K1113">
        <v>7602.15</v>
      </c>
      <c r="L1113">
        <v>6461.8274999999994</v>
      </c>
      <c r="M1113">
        <v>4941.3975000000009</v>
      </c>
      <c r="N1113">
        <v>1520.4299999999985</v>
      </c>
      <c r="O1113">
        <v>1140.3225000000002</v>
      </c>
      <c r="P1113" t="s">
        <v>63</v>
      </c>
      <c r="Q1113" t="s">
        <v>24</v>
      </c>
      <c r="R1113">
        <v>1</v>
      </c>
      <c r="S1113" t="s">
        <v>912</v>
      </c>
      <c r="T1113" t="s">
        <v>913</v>
      </c>
      <c r="U1113">
        <v>41.03</v>
      </c>
      <c r="V1113" s="18">
        <v>45794</v>
      </c>
      <c r="W1113" s="18">
        <v>45804</v>
      </c>
      <c r="X1113">
        <v>10</v>
      </c>
      <c r="Y1113" t="s">
        <v>27</v>
      </c>
    </row>
    <row r="1114" spans="1:25" x14ac:dyDescent="0.3">
      <c r="A1114" s="18">
        <v>45797</v>
      </c>
      <c r="B1114" t="s">
        <v>44</v>
      </c>
      <c r="C1114" t="s">
        <v>130</v>
      </c>
      <c r="D1114">
        <v>19</v>
      </c>
      <c r="E1114">
        <v>322.31</v>
      </c>
      <c r="F1114">
        <v>209.50150000000002</v>
      </c>
      <c r="G1114" t="s">
        <v>20</v>
      </c>
      <c r="H1114" t="s">
        <v>31</v>
      </c>
      <c r="I1114">
        <v>0.15</v>
      </c>
      <c r="J1114" t="s">
        <v>66</v>
      </c>
      <c r="K1114">
        <v>6123.89</v>
      </c>
      <c r="L1114">
        <v>5205.3065000000006</v>
      </c>
      <c r="M1114">
        <v>3980.5285000000003</v>
      </c>
      <c r="N1114">
        <v>1224.7780000000002</v>
      </c>
      <c r="O1114">
        <v>918.58349999999973</v>
      </c>
      <c r="P1114" t="s">
        <v>63</v>
      </c>
      <c r="Q1114" t="s">
        <v>24</v>
      </c>
      <c r="R1114">
        <v>0</v>
      </c>
      <c r="S1114" t="s">
        <v>928</v>
      </c>
      <c r="T1114" t="s">
        <v>929</v>
      </c>
      <c r="U1114">
        <v>33.950000000000003</v>
      </c>
      <c r="V1114" s="18">
        <v>45797</v>
      </c>
      <c r="W1114" s="18">
        <v>45799</v>
      </c>
      <c r="X1114">
        <v>2</v>
      </c>
      <c r="Y1114" t="s">
        <v>49</v>
      </c>
    </row>
    <row r="1115" spans="1:25" x14ac:dyDescent="0.3">
      <c r="A1115" s="18">
        <v>45319</v>
      </c>
      <c r="B1115" t="s">
        <v>69</v>
      </c>
      <c r="C1115" t="s">
        <v>130</v>
      </c>
      <c r="D1115">
        <v>20</v>
      </c>
      <c r="E1115">
        <v>424.7</v>
      </c>
      <c r="F1115">
        <v>276.05500000000001</v>
      </c>
      <c r="G1115" t="s">
        <v>20</v>
      </c>
      <c r="H1115" t="s">
        <v>21</v>
      </c>
      <c r="I1115">
        <v>0.15</v>
      </c>
      <c r="J1115" t="s">
        <v>66</v>
      </c>
      <c r="K1115">
        <v>8494</v>
      </c>
      <c r="L1115">
        <v>7219.9</v>
      </c>
      <c r="M1115">
        <v>5521.1</v>
      </c>
      <c r="N1115">
        <v>1698.7999999999993</v>
      </c>
      <c r="O1115">
        <v>1274.1000000000004</v>
      </c>
      <c r="P1115" t="s">
        <v>23</v>
      </c>
      <c r="Q1115" t="s">
        <v>24</v>
      </c>
      <c r="R1115">
        <v>0</v>
      </c>
      <c r="S1115" t="s">
        <v>936</v>
      </c>
      <c r="T1115" t="s">
        <v>937</v>
      </c>
      <c r="U1115">
        <v>42.03</v>
      </c>
      <c r="V1115" s="18">
        <v>45319</v>
      </c>
      <c r="W1115" s="18">
        <v>45327</v>
      </c>
      <c r="X1115">
        <v>8</v>
      </c>
      <c r="Y1115" t="s">
        <v>72</v>
      </c>
    </row>
    <row r="1116" spans="1:25" x14ac:dyDescent="0.3">
      <c r="A1116" s="18">
        <v>45234</v>
      </c>
      <c r="B1116" t="s">
        <v>38</v>
      </c>
      <c r="C1116" t="s">
        <v>130</v>
      </c>
      <c r="D1116">
        <v>13</v>
      </c>
      <c r="E1116">
        <v>179.37</v>
      </c>
      <c r="F1116">
        <v>116.59050000000001</v>
      </c>
      <c r="G1116" t="s">
        <v>30</v>
      </c>
      <c r="H1116" t="s">
        <v>31</v>
      </c>
      <c r="I1116">
        <v>0.05</v>
      </c>
      <c r="J1116" t="s">
        <v>22</v>
      </c>
      <c r="K1116">
        <v>2331.81</v>
      </c>
      <c r="L1116">
        <v>2215.2194999999997</v>
      </c>
      <c r="M1116">
        <v>1515.6765</v>
      </c>
      <c r="N1116">
        <v>699.54299999999967</v>
      </c>
      <c r="O1116">
        <v>116.59050000000025</v>
      </c>
      <c r="P1116" t="s">
        <v>23</v>
      </c>
      <c r="Q1116" t="s">
        <v>24</v>
      </c>
      <c r="R1116">
        <v>0</v>
      </c>
      <c r="S1116" t="s">
        <v>956</v>
      </c>
      <c r="T1116" t="s">
        <v>957</v>
      </c>
      <c r="U1116">
        <v>35.28</v>
      </c>
      <c r="V1116" s="18">
        <v>45234</v>
      </c>
      <c r="W1116" s="18">
        <v>45242</v>
      </c>
      <c r="X1116">
        <v>8</v>
      </c>
      <c r="Y1116" t="s">
        <v>43</v>
      </c>
    </row>
    <row r="1117" spans="1:25" x14ac:dyDescent="0.3">
      <c r="A1117" s="18">
        <v>45813</v>
      </c>
      <c r="B1117" t="s">
        <v>18</v>
      </c>
      <c r="C1117" t="s">
        <v>130</v>
      </c>
      <c r="D1117">
        <v>19</v>
      </c>
      <c r="E1117">
        <v>491.15</v>
      </c>
      <c r="F1117">
        <v>319.2475</v>
      </c>
      <c r="G1117" t="s">
        <v>50</v>
      </c>
      <c r="H1117" t="s">
        <v>31</v>
      </c>
      <c r="I1117">
        <v>0</v>
      </c>
      <c r="J1117" t="s">
        <v>46</v>
      </c>
      <c r="K1117">
        <v>9331.85</v>
      </c>
      <c r="L1117">
        <v>9331.85</v>
      </c>
      <c r="M1117">
        <v>6065.7025000000003</v>
      </c>
      <c r="N1117">
        <v>3266.1475</v>
      </c>
      <c r="O1117">
        <v>0</v>
      </c>
      <c r="P1117" t="s">
        <v>23</v>
      </c>
      <c r="Q1117" t="s">
        <v>2930</v>
      </c>
      <c r="R1117">
        <v>0</v>
      </c>
      <c r="S1117" t="s">
        <v>958</v>
      </c>
      <c r="T1117" t="s">
        <v>959</v>
      </c>
      <c r="U1117">
        <v>48.68</v>
      </c>
      <c r="V1117" s="18">
        <v>45813</v>
      </c>
      <c r="W1117" s="18">
        <v>45823</v>
      </c>
      <c r="X1117">
        <v>10</v>
      </c>
      <c r="Y1117" t="s">
        <v>27</v>
      </c>
    </row>
    <row r="1118" spans="1:25" x14ac:dyDescent="0.3">
      <c r="A1118" s="18">
        <v>45100</v>
      </c>
      <c r="B1118" t="s">
        <v>38</v>
      </c>
      <c r="C1118" t="s">
        <v>130</v>
      </c>
      <c r="D1118">
        <v>5</v>
      </c>
      <c r="E1118">
        <v>360.34</v>
      </c>
      <c r="F1118">
        <v>234.221</v>
      </c>
      <c r="G1118" t="s">
        <v>50</v>
      </c>
      <c r="H1118" t="s">
        <v>21</v>
      </c>
      <c r="I1118">
        <v>0</v>
      </c>
      <c r="J1118" t="s">
        <v>51</v>
      </c>
      <c r="K1118">
        <v>1801.6999999999998</v>
      </c>
      <c r="L1118">
        <v>1801.6999999999998</v>
      </c>
      <c r="M1118">
        <v>1171.105</v>
      </c>
      <c r="N1118">
        <v>630.5949999999998</v>
      </c>
      <c r="O1118">
        <v>0</v>
      </c>
      <c r="P1118" t="s">
        <v>33</v>
      </c>
      <c r="Q1118" t="s">
        <v>2930</v>
      </c>
      <c r="R1118">
        <v>0</v>
      </c>
      <c r="S1118" t="s">
        <v>960</v>
      </c>
      <c r="T1118" t="s">
        <v>961</v>
      </c>
      <c r="U1118">
        <v>33.76</v>
      </c>
      <c r="V1118" s="18">
        <v>45100</v>
      </c>
      <c r="W1118" s="18">
        <v>45105</v>
      </c>
      <c r="X1118">
        <v>5</v>
      </c>
      <c r="Y1118" t="s">
        <v>43</v>
      </c>
    </row>
    <row r="1119" spans="1:25" x14ac:dyDescent="0.3">
      <c r="A1119" s="18">
        <v>45715</v>
      </c>
      <c r="B1119" t="s">
        <v>28</v>
      </c>
      <c r="C1119" t="s">
        <v>130</v>
      </c>
      <c r="D1119">
        <v>12</v>
      </c>
      <c r="E1119">
        <v>384.2</v>
      </c>
      <c r="F1119">
        <v>249.73</v>
      </c>
      <c r="G1119" t="s">
        <v>30</v>
      </c>
      <c r="H1119" t="s">
        <v>31</v>
      </c>
      <c r="I1119">
        <v>0</v>
      </c>
      <c r="J1119" t="s">
        <v>22</v>
      </c>
      <c r="K1119">
        <v>4610.3999999999996</v>
      </c>
      <c r="L1119">
        <v>4610.3999999999996</v>
      </c>
      <c r="M1119">
        <v>2996.7599999999998</v>
      </c>
      <c r="N1119">
        <v>1613.6399999999999</v>
      </c>
      <c r="O1119">
        <v>0</v>
      </c>
      <c r="P1119" t="s">
        <v>63</v>
      </c>
      <c r="Q1119" t="s">
        <v>24</v>
      </c>
      <c r="R1119">
        <v>0</v>
      </c>
      <c r="S1119" t="s">
        <v>972</v>
      </c>
      <c r="T1119" t="s">
        <v>666</v>
      </c>
      <c r="U1119">
        <v>38.99</v>
      </c>
      <c r="V1119" s="18">
        <v>45715</v>
      </c>
      <c r="W1119" s="18">
        <v>45718</v>
      </c>
      <c r="X1119">
        <v>3</v>
      </c>
      <c r="Y1119" t="s">
        <v>37</v>
      </c>
    </row>
    <row r="1120" spans="1:25" x14ac:dyDescent="0.3">
      <c r="A1120" s="18">
        <v>45230</v>
      </c>
      <c r="B1120" t="s">
        <v>69</v>
      </c>
      <c r="C1120" t="s">
        <v>130</v>
      </c>
      <c r="D1120">
        <v>6</v>
      </c>
      <c r="E1120">
        <v>202.97</v>
      </c>
      <c r="F1120">
        <v>131.93049999999999</v>
      </c>
      <c r="G1120" t="s">
        <v>50</v>
      </c>
      <c r="H1120" t="s">
        <v>31</v>
      </c>
      <c r="I1120">
        <v>0.1</v>
      </c>
      <c r="J1120" t="s">
        <v>22</v>
      </c>
      <c r="K1120">
        <v>1217.82</v>
      </c>
      <c r="L1120">
        <v>1096.038</v>
      </c>
      <c r="M1120">
        <v>791.58299999999997</v>
      </c>
      <c r="N1120">
        <v>304.45500000000004</v>
      </c>
      <c r="O1120">
        <v>121.78199999999993</v>
      </c>
      <c r="P1120" t="s">
        <v>33</v>
      </c>
      <c r="Q1120" t="s">
        <v>40</v>
      </c>
      <c r="R1120">
        <v>0</v>
      </c>
      <c r="S1120" t="s">
        <v>975</v>
      </c>
      <c r="T1120" t="s">
        <v>976</v>
      </c>
      <c r="U1120">
        <v>43.55</v>
      </c>
      <c r="V1120" s="18">
        <v>45230</v>
      </c>
      <c r="W1120" s="18">
        <v>45240</v>
      </c>
      <c r="X1120">
        <v>10</v>
      </c>
      <c r="Y1120" t="s">
        <v>72</v>
      </c>
    </row>
    <row r="1121" spans="1:25" x14ac:dyDescent="0.3">
      <c r="A1121" s="18">
        <v>45264</v>
      </c>
      <c r="B1121" t="s">
        <v>69</v>
      </c>
      <c r="C1121" t="s">
        <v>130</v>
      </c>
      <c r="D1121">
        <v>1</v>
      </c>
      <c r="E1121">
        <v>268.19</v>
      </c>
      <c r="F1121">
        <v>174.3235</v>
      </c>
      <c r="G1121" t="s">
        <v>20</v>
      </c>
      <c r="H1121" t="s">
        <v>21</v>
      </c>
      <c r="I1121">
        <v>0.1</v>
      </c>
      <c r="J1121" t="s">
        <v>51</v>
      </c>
      <c r="K1121">
        <v>268.19</v>
      </c>
      <c r="L1121">
        <v>241.37100000000001</v>
      </c>
      <c r="M1121">
        <v>174.3235</v>
      </c>
      <c r="N1121">
        <v>67.047500000000014</v>
      </c>
      <c r="O1121">
        <v>26.818999999999988</v>
      </c>
      <c r="P1121" t="s">
        <v>33</v>
      </c>
      <c r="Q1121" t="s">
        <v>40</v>
      </c>
      <c r="R1121">
        <v>0</v>
      </c>
      <c r="S1121" t="s">
        <v>989</v>
      </c>
      <c r="T1121" t="s">
        <v>990</v>
      </c>
      <c r="U1121">
        <v>9.48</v>
      </c>
      <c r="V1121" s="18">
        <v>45264</v>
      </c>
      <c r="W1121" s="18">
        <v>45273</v>
      </c>
      <c r="X1121">
        <v>9</v>
      </c>
      <c r="Y1121" t="s">
        <v>72</v>
      </c>
    </row>
    <row r="1122" spans="1:25" x14ac:dyDescent="0.3">
      <c r="A1122" s="18">
        <v>45464</v>
      </c>
      <c r="B1122" t="s">
        <v>28</v>
      </c>
      <c r="C1122" t="s">
        <v>130</v>
      </c>
      <c r="D1122">
        <v>17</v>
      </c>
      <c r="E1122">
        <v>432.65</v>
      </c>
      <c r="F1122">
        <v>281.22249999999997</v>
      </c>
      <c r="G1122" t="s">
        <v>30</v>
      </c>
      <c r="H1122" t="s">
        <v>31</v>
      </c>
      <c r="I1122">
        <v>0.15</v>
      </c>
      <c r="J1122" t="s">
        <v>46</v>
      </c>
      <c r="K1122">
        <v>7355.0499999999993</v>
      </c>
      <c r="L1122">
        <v>6251.7924999999996</v>
      </c>
      <c r="M1122">
        <v>4780.7824999999993</v>
      </c>
      <c r="N1122">
        <v>1471.0100000000002</v>
      </c>
      <c r="O1122">
        <v>1103.2574999999997</v>
      </c>
      <c r="P1122" t="s">
        <v>63</v>
      </c>
      <c r="Q1122" t="s">
        <v>24</v>
      </c>
      <c r="R1122">
        <v>0</v>
      </c>
      <c r="S1122" t="s">
        <v>991</v>
      </c>
      <c r="T1122" t="s">
        <v>992</v>
      </c>
      <c r="U1122">
        <v>18.850000000000001</v>
      </c>
      <c r="V1122" s="18">
        <v>45464</v>
      </c>
      <c r="W1122" s="18">
        <v>45472</v>
      </c>
      <c r="X1122">
        <v>8</v>
      </c>
      <c r="Y1122" t="s">
        <v>37</v>
      </c>
    </row>
    <row r="1123" spans="1:25" x14ac:dyDescent="0.3">
      <c r="A1123" s="18">
        <v>45709</v>
      </c>
      <c r="B1123" t="s">
        <v>18</v>
      </c>
      <c r="C1123" t="s">
        <v>130</v>
      </c>
      <c r="D1123">
        <v>13</v>
      </c>
      <c r="E1123">
        <v>105.93</v>
      </c>
      <c r="F1123">
        <v>68.854500000000002</v>
      </c>
      <c r="G1123" t="s">
        <v>50</v>
      </c>
      <c r="H1123" t="s">
        <v>31</v>
      </c>
      <c r="I1123">
        <v>0</v>
      </c>
      <c r="J1123" t="s">
        <v>66</v>
      </c>
      <c r="K1123">
        <v>1377.0900000000001</v>
      </c>
      <c r="L1123">
        <v>1377.0900000000001</v>
      </c>
      <c r="M1123">
        <v>895.10850000000005</v>
      </c>
      <c r="N1123">
        <v>481.9815000000001</v>
      </c>
      <c r="O1123">
        <v>0</v>
      </c>
      <c r="P1123" t="s">
        <v>60</v>
      </c>
      <c r="Q1123" t="s">
        <v>24</v>
      </c>
      <c r="R1123">
        <v>0</v>
      </c>
      <c r="S1123" t="s">
        <v>1010</v>
      </c>
      <c r="T1123" t="s">
        <v>1011</v>
      </c>
      <c r="U1123">
        <v>38.96</v>
      </c>
      <c r="V1123" s="18">
        <v>45709</v>
      </c>
      <c r="W1123" s="18">
        <v>45719</v>
      </c>
      <c r="X1123">
        <v>10</v>
      </c>
      <c r="Y1123" t="s">
        <v>27</v>
      </c>
    </row>
    <row r="1124" spans="1:25" x14ac:dyDescent="0.3">
      <c r="A1124" s="18">
        <v>45095</v>
      </c>
      <c r="B1124" t="s">
        <v>28</v>
      </c>
      <c r="C1124" t="s">
        <v>130</v>
      </c>
      <c r="D1124">
        <v>13</v>
      </c>
      <c r="E1124">
        <v>181.68</v>
      </c>
      <c r="F1124">
        <v>118.09200000000001</v>
      </c>
      <c r="G1124" t="s">
        <v>50</v>
      </c>
      <c r="H1124" t="s">
        <v>21</v>
      </c>
      <c r="I1124">
        <v>0.05</v>
      </c>
      <c r="J1124" t="s">
        <v>56</v>
      </c>
      <c r="K1124">
        <v>2361.84</v>
      </c>
      <c r="L1124">
        <v>2243.748</v>
      </c>
      <c r="M1124">
        <v>1535.1960000000001</v>
      </c>
      <c r="N1124">
        <v>708.55199999999991</v>
      </c>
      <c r="O1124">
        <v>118.0920000000001</v>
      </c>
      <c r="P1124" t="s">
        <v>33</v>
      </c>
      <c r="Q1124" t="s">
        <v>34</v>
      </c>
      <c r="R1124">
        <v>0</v>
      </c>
      <c r="S1124" t="s">
        <v>1033</v>
      </c>
      <c r="T1124" t="s">
        <v>1034</v>
      </c>
      <c r="U1124">
        <v>14.69</v>
      </c>
      <c r="V1124" s="18">
        <v>45095</v>
      </c>
      <c r="W1124" s="18">
        <v>45100</v>
      </c>
      <c r="X1124">
        <v>5</v>
      </c>
      <c r="Y1124" t="s">
        <v>37</v>
      </c>
    </row>
    <row r="1125" spans="1:25" x14ac:dyDescent="0.3">
      <c r="A1125" s="18">
        <v>45473</v>
      </c>
      <c r="B1125" t="s">
        <v>44</v>
      </c>
      <c r="C1125" t="s">
        <v>130</v>
      </c>
      <c r="D1125">
        <v>17</v>
      </c>
      <c r="E1125">
        <v>472.33</v>
      </c>
      <c r="F1125">
        <v>307.0145</v>
      </c>
      <c r="G1125" t="s">
        <v>50</v>
      </c>
      <c r="H1125" t="s">
        <v>31</v>
      </c>
      <c r="I1125">
        <v>0.15</v>
      </c>
      <c r="J1125" t="s">
        <v>51</v>
      </c>
      <c r="K1125">
        <v>8029.61</v>
      </c>
      <c r="L1125">
        <v>6825.1684999999998</v>
      </c>
      <c r="M1125">
        <v>5219.2465000000002</v>
      </c>
      <c r="N1125">
        <v>1605.9219999999996</v>
      </c>
      <c r="O1125">
        <v>1204.4414999999999</v>
      </c>
      <c r="P1125" t="s">
        <v>60</v>
      </c>
      <c r="Q1125" t="s">
        <v>40</v>
      </c>
      <c r="R1125">
        <v>0</v>
      </c>
      <c r="S1125" t="s">
        <v>1050</v>
      </c>
      <c r="T1125" t="s">
        <v>1051</v>
      </c>
      <c r="U1125">
        <v>22.63</v>
      </c>
      <c r="V1125" s="18">
        <v>45473</v>
      </c>
      <c r="W1125" s="18">
        <v>45477</v>
      </c>
      <c r="X1125">
        <v>4</v>
      </c>
      <c r="Y1125" t="s">
        <v>49</v>
      </c>
    </row>
    <row r="1126" spans="1:25" x14ac:dyDescent="0.3">
      <c r="A1126" s="18">
        <v>45292</v>
      </c>
      <c r="B1126" t="s">
        <v>69</v>
      </c>
      <c r="C1126" t="s">
        <v>130</v>
      </c>
      <c r="D1126">
        <v>13</v>
      </c>
      <c r="E1126">
        <v>204.67</v>
      </c>
      <c r="F1126">
        <v>133.03549999999998</v>
      </c>
      <c r="G1126" t="s">
        <v>30</v>
      </c>
      <c r="H1126" t="s">
        <v>31</v>
      </c>
      <c r="I1126">
        <v>0.15</v>
      </c>
      <c r="J1126" t="s">
        <v>32</v>
      </c>
      <c r="K1126">
        <v>2660.71</v>
      </c>
      <c r="L1126">
        <v>2261.6035000000002</v>
      </c>
      <c r="M1126">
        <v>1729.4614999999999</v>
      </c>
      <c r="N1126">
        <v>532.14200000000028</v>
      </c>
      <c r="O1126">
        <v>399.10649999999987</v>
      </c>
      <c r="P1126" t="s">
        <v>23</v>
      </c>
      <c r="Q1126" t="s">
        <v>2930</v>
      </c>
      <c r="R1126">
        <v>0</v>
      </c>
      <c r="S1126" t="s">
        <v>1100</v>
      </c>
      <c r="T1126" t="s">
        <v>1101</v>
      </c>
      <c r="U1126">
        <v>6.76</v>
      </c>
      <c r="V1126" s="18">
        <v>45292</v>
      </c>
      <c r="W1126" s="18">
        <v>45296</v>
      </c>
      <c r="X1126">
        <v>4</v>
      </c>
      <c r="Y1126" t="s">
        <v>72</v>
      </c>
    </row>
    <row r="1127" spans="1:25" x14ac:dyDescent="0.3">
      <c r="A1127" s="18">
        <v>45391</v>
      </c>
      <c r="B1127" t="s">
        <v>44</v>
      </c>
      <c r="C1127" t="s">
        <v>130</v>
      </c>
      <c r="D1127">
        <v>3</v>
      </c>
      <c r="E1127">
        <v>250.11</v>
      </c>
      <c r="F1127">
        <v>162.57150000000001</v>
      </c>
      <c r="G1127" t="s">
        <v>55</v>
      </c>
      <c r="H1127" t="s">
        <v>21</v>
      </c>
      <c r="I1127">
        <v>0</v>
      </c>
      <c r="J1127" t="s">
        <v>32</v>
      </c>
      <c r="K1127">
        <v>750.33</v>
      </c>
      <c r="L1127">
        <v>750.33</v>
      </c>
      <c r="M1127">
        <v>487.71450000000004</v>
      </c>
      <c r="N1127">
        <v>262.6155</v>
      </c>
      <c r="O1127">
        <v>0</v>
      </c>
      <c r="P1127" t="s">
        <v>33</v>
      </c>
      <c r="Q1127" t="s">
        <v>24</v>
      </c>
      <c r="R1127">
        <v>0</v>
      </c>
      <c r="S1127" t="s">
        <v>1102</v>
      </c>
      <c r="T1127" t="s">
        <v>1103</v>
      </c>
      <c r="U1127">
        <v>36.35</v>
      </c>
      <c r="V1127" s="18">
        <v>45391</v>
      </c>
      <c r="W1127" s="18">
        <v>45399</v>
      </c>
      <c r="X1127">
        <v>8</v>
      </c>
      <c r="Y1127" t="s">
        <v>49</v>
      </c>
    </row>
    <row r="1128" spans="1:25" x14ac:dyDescent="0.3">
      <c r="A1128" s="18">
        <v>45074</v>
      </c>
      <c r="B1128" t="s">
        <v>28</v>
      </c>
      <c r="C1128" t="s">
        <v>130</v>
      </c>
      <c r="D1128">
        <v>17</v>
      </c>
      <c r="E1128">
        <v>554.25</v>
      </c>
      <c r="F1128">
        <v>360.26249999999999</v>
      </c>
      <c r="G1128" t="s">
        <v>30</v>
      </c>
      <c r="H1128" t="s">
        <v>21</v>
      </c>
      <c r="I1128">
        <v>0.1</v>
      </c>
      <c r="J1128" t="s">
        <v>56</v>
      </c>
      <c r="K1128">
        <v>9422.25</v>
      </c>
      <c r="L1128">
        <v>8480.0249999999996</v>
      </c>
      <c r="M1128">
        <v>6124.4624999999996</v>
      </c>
      <c r="N1128">
        <v>2355.5625</v>
      </c>
      <c r="O1128">
        <v>942.22500000000036</v>
      </c>
      <c r="P1128" t="s">
        <v>60</v>
      </c>
      <c r="Q1128" t="s">
        <v>2930</v>
      </c>
      <c r="R1128">
        <v>0</v>
      </c>
      <c r="S1128" t="s">
        <v>1147</v>
      </c>
      <c r="T1128" t="s">
        <v>1148</v>
      </c>
      <c r="U1128">
        <v>8.66</v>
      </c>
      <c r="V1128" s="18">
        <v>45074</v>
      </c>
      <c r="W1128" s="18">
        <v>45078</v>
      </c>
      <c r="X1128">
        <v>4</v>
      </c>
      <c r="Y1128" t="s">
        <v>37</v>
      </c>
    </row>
    <row r="1129" spans="1:25" x14ac:dyDescent="0.3">
      <c r="A1129" s="18">
        <v>45227</v>
      </c>
      <c r="B1129" t="s">
        <v>18</v>
      </c>
      <c r="C1129" t="s">
        <v>130</v>
      </c>
      <c r="D1129">
        <v>3</v>
      </c>
      <c r="E1129">
        <v>410.23</v>
      </c>
      <c r="F1129">
        <v>266.64950000000005</v>
      </c>
      <c r="G1129" t="s">
        <v>30</v>
      </c>
      <c r="H1129" t="s">
        <v>21</v>
      </c>
      <c r="I1129">
        <v>0.15</v>
      </c>
      <c r="J1129" t="s">
        <v>56</v>
      </c>
      <c r="K1129">
        <v>1230.69</v>
      </c>
      <c r="L1129">
        <v>1046.0865000000001</v>
      </c>
      <c r="M1129">
        <v>799.94850000000019</v>
      </c>
      <c r="N1129">
        <v>246.13799999999992</v>
      </c>
      <c r="O1129">
        <v>184.60349999999994</v>
      </c>
      <c r="P1129" t="s">
        <v>57</v>
      </c>
      <c r="Q1129" t="s">
        <v>24</v>
      </c>
      <c r="R1129">
        <v>0</v>
      </c>
      <c r="S1129" t="s">
        <v>1149</v>
      </c>
      <c r="T1129" t="s">
        <v>1150</v>
      </c>
      <c r="U1129">
        <v>6.04</v>
      </c>
      <c r="V1129" s="18">
        <v>45227</v>
      </c>
      <c r="W1129" s="18">
        <v>45233</v>
      </c>
      <c r="X1129">
        <v>6</v>
      </c>
      <c r="Y1129" t="s">
        <v>27</v>
      </c>
    </row>
    <row r="1130" spans="1:25" x14ac:dyDescent="0.3">
      <c r="A1130" s="18">
        <v>45663</v>
      </c>
      <c r="B1130" t="s">
        <v>28</v>
      </c>
      <c r="C1130" t="s">
        <v>130</v>
      </c>
      <c r="D1130">
        <v>2</v>
      </c>
      <c r="E1130">
        <v>264</v>
      </c>
      <c r="F1130">
        <v>171.6</v>
      </c>
      <c r="G1130" t="s">
        <v>55</v>
      </c>
      <c r="H1130" t="s">
        <v>31</v>
      </c>
      <c r="I1130">
        <v>0</v>
      </c>
      <c r="J1130" t="s">
        <v>66</v>
      </c>
      <c r="K1130">
        <v>528</v>
      </c>
      <c r="L1130">
        <v>528</v>
      </c>
      <c r="M1130">
        <v>343.2</v>
      </c>
      <c r="N1130">
        <v>184.8</v>
      </c>
      <c r="O1130">
        <v>0</v>
      </c>
      <c r="P1130" t="s">
        <v>33</v>
      </c>
      <c r="Q1130" t="s">
        <v>34</v>
      </c>
      <c r="R1130">
        <v>0</v>
      </c>
      <c r="S1130" t="s">
        <v>1163</v>
      </c>
      <c r="T1130" t="s">
        <v>1164</v>
      </c>
      <c r="U1130">
        <v>26.73</v>
      </c>
      <c r="V1130" s="18">
        <v>45663</v>
      </c>
      <c r="W1130" s="18">
        <v>45671</v>
      </c>
      <c r="X1130">
        <v>8</v>
      </c>
      <c r="Y1130" t="s">
        <v>37</v>
      </c>
    </row>
    <row r="1131" spans="1:25" x14ac:dyDescent="0.3">
      <c r="A1131" s="18">
        <v>45046</v>
      </c>
      <c r="B1131" t="s">
        <v>18</v>
      </c>
      <c r="C1131" t="s">
        <v>130</v>
      </c>
      <c r="D1131">
        <v>17</v>
      </c>
      <c r="E1131">
        <v>369.52</v>
      </c>
      <c r="F1131">
        <v>240.18799999999999</v>
      </c>
      <c r="G1131" t="s">
        <v>50</v>
      </c>
      <c r="H1131" t="s">
        <v>21</v>
      </c>
      <c r="I1131">
        <v>0</v>
      </c>
      <c r="J1131" t="s">
        <v>51</v>
      </c>
      <c r="K1131">
        <v>6281.84</v>
      </c>
      <c r="L1131">
        <v>6281.84</v>
      </c>
      <c r="M1131">
        <v>4083.1959999999999</v>
      </c>
      <c r="N1131">
        <v>2198.6440000000002</v>
      </c>
      <c r="O1131">
        <v>0</v>
      </c>
      <c r="P1131" t="s">
        <v>33</v>
      </c>
      <c r="Q1131" t="s">
        <v>2930</v>
      </c>
      <c r="R1131">
        <v>0</v>
      </c>
      <c r="S1131" t="s">
        <v>1178</v>
      </c>
      <c r="T1131" t="s">
        <v>1179</v>
      </c>
      <c r="U1131">
        <v>17.12</v>
      </c>
      <c r="V1131" s="18">
        <v>45046</v>
      </c>
      <c r="W1131" s="18">
        <v>45052</v>
      </c>
      <c r="X1131">
        <v>6</v>
      </c>
      <c r="Y1131" t="s">
        <v>27</v>
      </c>
    </row>
    <row r="1132" spans="1:25" x14ac:dyDescent="0.3">
      <c r="A1132" s="18">
        <v>45168</v>
      </c>
      <c r="B1132" t="s">
        <v>44</v>
      </c>
      <c r="C1132" t="s">
        <v>130</v>
      </c>
      <c r="D1132">
        <v>8</v>
      </c>
      <c r="E1132">
        <v>55.27</v>
      </c>
      <c r="F1132">
        <v>35.925500000000007</v>
      </c>
      <c r="G1132" t="s">
        <v>30</v>
      </c>
      <c r="H1132" t="s">
        <v>21</v>
      </c>
      <c r="I1132">
        <v>0.15</v>
      </c>
      <c r="J1132" t="s">
        <v>66</v>
      </c>
      <c r="K1132">
        <v>442.16</v>
      </c>
      <c r="L1132">
        <v>375.83600000000001</v>
      </c>
      <c r="M1132">
        <v>287.40400000000005</v>
      </c>
      <c r="N1132">
        <v>88.43199999999996</v>
      </c>
      <c r="O1132">
        <v>66.324000000000012</v>
      </c>
      <c r="P1132" t="s">
        <v>63</v>
      </c>
      <c r="Q1132" t="s">
        <v>40</v>
      </c>
      <c r="R1132">
        <v>0</v>
      </c>
      <c r="S1132" t="s">
        <v>1186</v>
      </c>
      <c r="T1132" t="s">
        <v>1187</v>
      </c>
      <c r="U1132">
        <v>16.84</v>
      </c>
      <c r="V1132" s="18">
        <v>45168</v>
      </c>
      <c r="W1132" s="18">
        <v>45170</v>
      </c>
      <c r="X1132">
        <v>2</v>
      </c>
      <c r="Y1132" t="s">
        <v>49</v>
      </c>
    </row>
    <row r="1133" spans="1:25" x14ac:dyDescent="0.3">
      <c r="A1133" s="18">
        <v>45286</v>
      </c>
      <c r="B1133" t="s">
        <v>28</v>
      </c>
      <c r="C1133" t="s">
        <v>130</v>
      </c>
      <c r="D1133">
        <v>3</v>
      </c>
      <c r="E1133">
        <v>300.8</v>
      </c>
      <c r="F1133">
        <v>195.52</v>
      </c>
      <c r="G1133" t="s">
        <v>20</v>
      </c>
      <c r="H1133" t="s">
        <v>21</v>
      </c>
      <c r="I1133">
        <v>0.1</v>
      </c>
      <c r="J1133" t="s">
        <v>51</v>
      </c>
      <c r="K1133">
        <v>902.40000000000009</v>
      </c>
      <c r="L1133">
        <v>812.16000000000008</v>
      </c>
      <c r="M1133">
        <v>586.56000000000006</v>
      </c>
      <c r="N1133">
        <v>225.60000000000002</v>
      </c>
      <c r="O1133">
        <v>90.240000000000009</v>
      </c>
      <c r="P1133" t="s">
        <v>63</v>
      </c>
      <c r="Q1133" t="s">
        <v>2930</v>
      </c>
      <c r="R1133">
        <v>1</v>
      </c>
      <c r="S1133" t="s">
        <v>1220</v>
      </c>
      <c r="T1133" t="s">
        <v>1028</v>
      </c>
      <c r="U1133">
        <v>15.98</v>
      </c>
      <c r="V1133" s="18">
        <v>45286</v>
      </c>
      <c r="W1133" s="18">
        <v>45292</v>
      </c>
      <c r="X1133">
        <v>6</v>
      </c>
      <c r="Y1133" t="s">
        <v>37</v>
      </c>
    </row>
    <row r="1134" spans="1:25" x14ac:dyDescent="0.3">
      <c r="A1134" s="18">
        <v>45425</v>
      </c>
      <c r="B1134" t="s">
        <v>44</v>
      </c>
      <c r="C1134" t="s">
        <v>130</v>
      </c>
      <c r="D1134">
        <v>11</v>
      </c>
      <c r="E1134">
        <v>79.63</v>
      </c>
      <c r="F1134">
        <v>51.759499999999996</v>
      </c>
      <c r="G1134" t="s">
        <v>20</v>
      </c>
      <c r="H1134" t="s">
        <v>21</v>
      </c>
      <c r="I1134">
        <v>0.05</v>
      </c>
      <c r="J1134" t="s">
        <v>46</v>
      </c>
      <c r="K1134">
        <v>875.93</v>
      </c>
      <c r="L1134">
        <v>832.13349999999991</v>
      </c>
      <c r="M1134">
        <v>569.35449999999992</v>
      </c>
      <c r="N1134">
        <v>262.779</v>
      </c>
      <c r="O1134">
        <v>43.796500000000037</v>
      </c>
      <c r="P1134" t="s">
        <v>23</v>
      </c>
      <c r="Q1134" t="s">
        <v>2930</v>
      </c>
      <c r="R1134">
        <v>0</v>
      </c>
      <c r="S1134" t="s">
        <v>1221</v>
      </c>
      <c r="T1134" t="s">
        <v>1222</v>
      </c>
      <c r="U1134">
        <v>43.84</v>
      </c>
      <c r="V1134" s="18">
        <v>45425</v>
      </c>
      <c r="W1134" s="18">
        <v>45431</v>
      </c>
      <c r="X1134">
        <v>6</v>
      </c>
      <c r="Y1134" t="s">
        <v>49</v>
      </c>
    </row>
    <row r="1135" spans="1:25" x14ac:dyDescent="0.3">
      <c r="A1135" s="18">
        <v>45118</v>
      </c>
      <c r="B1135" t="s">
        <v>69</v>
      </c>
      <c r="C1135" t="s">
        <v>130</v>
      </c>
      <c r="D1135">
        <v>5</v>
      </c>
      <c r="E1135">
        <v>569.62</v>
      </c>
      <c r="F1135">
        <v>370.25300000000004</v>
      </c>
      <c r="G1135" t="s">
        <v>50</v>
      </c>
      <c r="H1135" t="s">
        <v>21</v>
      </c>
      <c r="I1135">
        <v>0</v>
      </c>
      <c r="J1135" t="s">
        <v>56</v>
      </c>
      <c r="K1135">
        <v>2848.1</v>
      </c>
      <c r="L1135">
        <v>2848.1</v>
      </c>
      <c r="M1135">
        <v>1851.2650000000003</v>
      </c>
      <c r="N1135">
        <v>996.83499999999958</v>
      </c>
      <c r="O1135">
        <v>0</v>
      </c>
      <c r="P1135" t="s">
        <v>60</v>
      </c>
      <c r="Q1135" t="s">
        <v>24</v>
      </c>
      <c r="R1135">
        <v>0</v>
      </c>
      <c r="S1135" t="s">
        <v>1225</v>
      </c>
      <c r="T1135" t="s">
        <v>1226</v>
      </c>
      <c r="U1135">
        <v>48.8</v>
      </c>
      <c r="V1135" s="18">
        <v>45118</v>
      </c>
      <c r="W1135" s="18">
        <v>45120</v>
      </c>
      <c r="X1135">
        <v>2</v>
      </c>
      <c r="Y1135" t="s">
        <v>72</v>
      </c>
    </row>
    <row r="1136" spans="1:25" x14ac:dyDescent="0.3">
      <c r="A1136" s="18">
        <v>45171</v>
      </c>
      <c r="B1136" t="s">
        <v>28</v>
      </c>
      <c r="C1136" t="s">
        <v>130</v>
      </c>
      <c r="D1136">
        <v>2</v>
      </c>
      <c r="E1136">
        <v>6.19</v>
      </c>
      <c r="F1136">
        <v>4.0235000000000003</v>
      </c>
      <c r="G1136" t="s">
        <v>20</v>
      </c>
      <c r="H1136" t="s">
        <v>31</v>
      </c>
      <c r="I1136">
        <v>0.1</v>
      </c>
      <c r="J1136" t="s">
        <v>46</v>
      </c>
      <c r="K1136">
        <v>12.38</v>
      </c>
      <c r="L1136">
        <v>11.142000000000001</v>
      </c>
      <c r="M1136">
        <v>8.0470000000000006</v>
      </c>
      <c r="N1136">
        <v>3.0950000000000006</v>
      </c>
      <c r="O1136">
        <v>1.2379999999999995</v>
      </c>
      <c r="P1136" t="s">
        <v>57</v>
      </c>
      <c r="Q1136" t="s">
        <v>24</v>
      </c>
      <c r="R1136">
        <v>1</v>
      </c>
      <c r="S1136" t="s">
        <v>1231</v>
      </c>
      <c r="T1136" t="s">
        <v>1232</v>
      </c>
      <c r="U1136">
        <v>47.24</v>
      </c>
      <c r="V1136" s="18">
        <v>45171</v>
      </c>
      <c r="W1136" s="18">
        <v>45181</v>
      </c>
      <c r="X1136">
        <v>10</v>
      </c>
      <c r="Y1136" t="s">
        <v>37</v>
      </c>
    </row>
    <row r="1137" spans="1:25" x14ac:dyDescent="0.3">
      <c r="A1137" s="18">
        <v>45320</v>
      </c>
      <c r="B1137" t="s">
        <v>69</v>
      </c>
      <c r="C1137" t="s">
        <v>130</v>
      </c>
      <c r="D1137">
        <v>16</v>
      </c>
      <c r="E1137">
        <v>514.36</v>
      </c>
      <c r="F1137">
        <v>334.334</v>
      </c>
      <c r="G1137" t="s">
        <v>55</v>
      </c>
      <c r="H1137" t="s">
        <v>21</v>
      </c>
      <c r="I1137">
        <v>0</v>
      </c>
      <c r="J1137" t="s">
        <v>32</v>
      </c>
      <c r="K1137">
        <v>8229.76</v>
      </c>
      <c r="L1137">
        <v>8229.76</v>
      </c>
      <c r="M1137">
        <v>5349.3440000000001</v>
      </c>
      <c r="N1137">
        <v>2880.4160000000002</v>
      </c>
      <c r="O1137">
        <v>0</v>
      </c>
      <c r="P1137" t="s">
        <v>23</v>
      </c>
      <c r="Q1137" t="s">
        <v>34</v>
      </c>
      <c r="R1137">
        <v>0</v>
      </c>
      <c r="S1137" t="s">
        <v>1249</v>
      </c>
      <c r="T1137" t="s">
        <v>1250</v>
      </c>
      <c r="U1137">
        <v>40.75</v>
      </c>
      <c r="V1137" s="18">
        <v>45320</v>
      </c>
      <c r="W1137" s="18">
        <v>45323</v>
      </c>
      <c r="X1137">
        <v>3</v>
      </c>
      <c r="Y1137" t="s">
        <v>72</v>
      </c>
    </row>
    <row r="1138" spans="1:25" x14ac:dyDescent="0.3">
      <c r="A1138" s="18">
        <v>45503</v>
      </c>
      <c r="B1138" t="s">
        <v>69</v>
      </c>
      <c r="C1138" t="s">
        <v>130</v>
      </c>
      <c r="D1138">
        <v>12</v>
      </c>
      <c r="E1138">
        <v>533.77</v>
      </c>
      <c r="F1138">
        <v>346.95049999999998</v>
      </c>
      <c r="G1138" t="s">
        <v>55</v>
      </c>
      <c r="H1138" t="s">
        <v>21</v>
      </c>
      <c r="I1138">
        <v>0.15</v>
      </c>
      <c r="J1138" t="s">
        <v>32</v>
      </c>
      <c r="K1138">
        <v>6405.24</v>
      </c>
      <c r="L1138">
        <v>5444.4539999999997</v>
      </c>
      <c r="M1138">
        <v>4163.4059999999999</v>
      </c>
      <c r="N1138">
        <v>1281.0479999999998</v>
      </c>
      <c r="O1138">
        <v>960.78600000000006</v>
      </c>
      <c r="P1138" t="s">
        <v>63</v>
      </c>
      <c r="Q1138" t="s">
        <v>34</v>
      </c>
      <c r="R1138">
        <v>0</v>
      </c>
      <c r="S1138" t="s">
        <v>1278</v>
      </c>
      <c r="T1138" t="s">
        <v>1279</v>
      </c>
      <c r="U1138">
        <v>48.71</v>
      </c>
      <c r="V1138" s="18">
        <v>45503</v>
      </c>
      <c r="W1138" s="18">
        <v>45508</v>
      </c>
      <c r="X1138">
        <v>5</v>
      </c>
      <c r="Y1138" t="s">
        <v>72</v>
      </c>
    </row>
    <row r="1139" spans="1:25" x14ac:dyDescent="0.3">
      <c r="A1139" s="18">
        <v>45707</v>
      </c>
      <c r="B1139" t="s">
        <v>28</v>
      </c>
      <c r="C1139" t="s">
        <v>130</v>
      </c>
      <c r="D1139">
        <v>11</v>
      </c>
      <c r="E1139">
        <v>505.96</v>
      </c>
      <c r="F1139">
        <v>328.87400000000002</v>
      </c>
      <c r="G1139" t="s">
        <v>50</v>
      </c>
      <c r="H1139" t="s">
        <v>21</v>
      </c>
      <c r="I1139">
        <v>0.15</v>
      </c>
      <c r="J1139" t="s">
        <v>22</v>
      </c>
      <c r="K1139">
        <v>5565.5599999999995</v>
      </c>
      <c r="L1139">
        <v>4730.7259999999997</v>
      </c>
      <c r="M1139">
        <v>3617.6140000000005</v>
      </c>
      <c r="N1139">
        <v>1113.1119999999992</v>
      </c>
      <c r="O1139">
        <v>834.83399999999983</v>
      </c>
      <c r="P1139" t="s">
        <v>60</v>
      </c>
      <c r="Q1139" t="s">
        <v>24</v>
      </c>
      <c r="R1139">
        <v>1</v>
      </c>
      <c r="S1139" t="s">
        <v>1290</v>
      </c>
      <c r="T1139" t="s">
        <v>1291</v>
      </c>
      <c r="U1139">
        <v>22.84</v>
      </c>
      <c r="V1139" s="18">
        <v>45707</v>
      </c>
      <c r="W1139" s="18">
        <v>45711</v>
      </c>
      <c r="X1139">
        <v>4</v>
      </c>
      <c r="Y1139" t="s">
        <v>37</v>
      </c>
    </row>
    <row r="1140" spans="1:25" x14ac:dyDescent="0.3">
      <c r="A1140" s="18">
        <v>45768</v>
      </c>
      <c r="B1140" t="s">
        <v>28</v>
      </c>
      <c r="C1140" t="s">
        <v>130</v>
      </c>
      <c r="D1140">
        <v>1</v>
      </c>
      <c r="E1140">
        <v>130.87</v>
      </c>
      <c r="F1140">
        <v>85.0655</v>
      </c>
      <c r="G1140" t="s">
        <v>20</v>
      </c>
      <c r="H1140" t="s">
        <v>31</v>
      </c>
      <c r="I1140">
        <v>0.05</v>
      </c>
      <c r="J1140" t="s">
        <v>56</v>
      </c>
      <c r="K1140">
        <v>130.87</v>
      </c>
      <c r="L1140">
        <v>124.3265</v>
      </c>
      <c r="M1140">
        <v>85.0655</v>
      </c>
      <c r="N1140">
        <v>39.260999999999996</v>
      </c>
      <c r="O1140">
        <v>6.5435000000000088</v>
      </c>
      <c r="P1140" t="s">
        <v>23</v>
      </c>
      <c r="Q1140" t="s">
        <v>40</v>
      </c>
      <c r="R1140">
        <v>0</v>
      </c>
      <c r="S1140" t="s">
        <v>1302</v>
      </c>
      <c r="T1140" t="s">
        <v>1303</v>
      </c>
      <c r="U1140">
        <v>43.21</v>
      </c>
      <c r="V1140" s="18">
        <v>45768</v>
      </c>
      <c r="W1140" s="18">
        <v>45771</v>
      </c>
      <c r="X1140">
        <v>3</v>
      </c>
      <c r="Y1140" t="s">
        <v>37</v>
      </c>
    </row>
    <row r="1141" spans="1:25" x14ac:dyDescent="0.3">
      <c r="A1141" s="18">
        <v>45817</v>
      </c>
      <c r="B1141" t="s">
        <v>44</v>
      </c>
      <c r="C1141" t="s">
        <v>130</v>
      </c>
      <c r="D1141">
        <v>2</v>
      </c>
      <c r="E1141">
        <v>89.6</v>
      </c>
      <c r="F1141">
        <v>58.239999999999995</v>
      </c>
      <c r="G1141" t="s">
        <v>30</v>
      </c>
      <c r="H1141" t="s">
        <v>31</v>
      </c>
      <c r="I1141">
        <v>0</v>
      </c>
      <c r="J1141" t="s">
        <v>56</v>
      </c>
      <c r="K1141">
        <v>179.2</v>
      </c>
      <c r="L1141">
        <v>179.2</v>
      </c>
      <c r="M1141">
        <v>116.47999999999999</v>
      </c>
      <c r="N1141">
        <v>62.72</v>
      </c>
      <c r="O1141">
        <v>0</v>
      </c>
      <c r="P1141" t="s">
        <v>33</v>
      </c>
      <c r="Q1141" t="s">
        <v>24</v>
      </c>
      <c r="R1141">
        <v>0</v>
      </c>
      <c r="S1141" t="s">
        <v>1311</v>
      </c>
      <c r="T1141" t="s">
        <v>1312</v>
      </c>
      <c r="U1141">
        <v>23.69</v>
      </c>
      <c r="V1141" s="18">
        <v>45817</v>
      </c>
      <c r="W1141" s="18">
        <v>45820</v>
      </c>
      <c r="X1141">
        <v>3</v>
      </c>
      <c r="Y1141" t="s">
        <v>49</v>
      </c>
    </row>
    <row r="1142" spans="1:25" x14ac:dyDescent="0.3">
      <c r="A1142" s="18">
        <v>45285</v>
      </c>
      <c r="B1142" t="s">
        <v>38</v>
      </c>
      <c r="C1142" t="s">
        <v>130</v>
      </c>
      <c r="D1142">
        <v>9</v>
      </c>
      <c r="E1142">
        <v>272.68</v>
      </c>
      <c r="F1142">
        <v>177.24200000000002</v>
      </c>
      <c r="G1142" t="s">
        <v>55</v>
      </c>
      <c r="H1142" t="s">
        <v>21</v>
      </c>
      <c r="I1142">
        <v>0.05</v>
      </c>
      <c r="J1142" t="s">
        <v>22</v>
      </c>
      <c r="K1142">
        <v>2454.12</v>
      </c>
      <c r="L1142">
        <v>2331.4139999999998</v>
      </c>
      <c r="M1142">
        <v>1595.1780000000001</v>
      </c>
      <c r="N1142">
        <v>736.23599999999965</v>
      </c>
      <c r="O1142">
        <v>122.70600000000013</v>
      </c>
      <c r="P1142" t="s">
        <v>23</v>
      </c>
      <c r="Q1142" t="s">
        <v>34</v>
      </c>
      <c r="R1142">
        <v>0</v>
      </c>
      <c r="S1142" t="s">
        <v>1358</v>
      </c>
      <c r="T1142" t="s">
        <v>1359</v>
      </c>
      <c r="U1142">
        <v>16.43</v>
      </c>
      <c r="V1142" s="18">
        <v>45285</v>
      </c>
      <c r="W1142" s="18">
        <v>45293</v>
      </c>
      <c r="X1142">
        <v>8</v>
      </c>
      <c r="Y1142" t="s">
        <v>43</v>
      </c>
    </row>
    <row r="1143" spans="1:25" x14ac:dyDescent="0.3">
      <c r="A1143" s="18">
        <v>45270</v>
      </c>
      <c r="B1143" t="s">
        <v>44</v>
      </c>
      <c r="C1143" t="s">
        <v>130</v>
      </c>
      <c r="D1143">
        <v>6</v>
      </c>
      <c r="E1143">
        <v>115.94</v>
      </c>
      <c r="F1143">
        <v>75.361000000000004</v>
      </c>
      <c r="G1143" t="s">
        <v>30</v>
      </c>
      <c r="H1143" t="s">
        <v>21</v>
      </c>
      <c r="I1143">
        <v>0.05</v>
      </c>
      <c r="J1143" t="s">
        <v>51</v>
      </c>
      <c r="K1143">
        <v>695.64</v>
      </c>
      <c r="L1143">
        <v>660.85799999999995</v>
      </c>
      <c r="M1143">
        <v>452.16600000000005</v>
      </c>
      <c r="N1143">
        <v>208.69199999999989</v>
      </c>
      <c r="O1143">
        <v>34.782000000000039</v>
      </c>
      <c r="P1143" t="s">
        <v>57</v>
      </c>
      <c r="Q1143" t="s">
        <v>34</v>
      </c>
      <c r="R1143">
        <v>0</v>
      </c>
      <c r="S1143" t="s">
        <v>1364</v>
      </c>
      <c r="T1143" t="s">
        <v>1365</v>
      </c>
      <c r="U1143">
        <v>23.91</v>
      </c>
      <c r="V1143" s="18">
        <v>45270</v>
      </c>
      <c r="W1143" s="18">
        <v>45272</v>
      </c>
      <c r="X1143">
        <v>2</v>
      </c>
      <c r="Y1143" t="s">
        <v>49</v>
      </c>
    </row>
    <row r="1144" spans="1:25" x14ac:dyDescent="0.3">
      <c r="A1144" s="18">
        <v>45325</v>
      </c>
      <c r="B1144" t="s">
        <v>38</v>
      </c>
      <c r="C1144" t="s">
        <v>130</v>
      </c>
      <c r="D1144">
        <v>19</v>
      </c>
      <c r="E1144">
        <v>275.77999999999997</v>
      </c>
      <c r="F1144">
        <v>179.25699999999998</v>
      </c>
      <c r="G1144" t="s">
        <v>50</v>
      </c>
      <c r="H1144" t="s">
        <v>31</v>
      </c>
      <c r="I1144">
        <v>0</v>
      </c>
      <c r="J1144" t="s">
        <v>46</v>
      </c>
      <c r="K1144">
        <v>5239.82</v>
      </c>
      <c r="L1144">
        <v>5239.82</v>
      </c>
      <c r="M1144">
        <v>3405.8829999999994</v>
      </c>
      <c r="N1144">
        <v>1833.9370000000004</v>
      </c>
      <c r="O1144">
        <v>0</v>
      </c>
      <c r="P1144" t="s">
        <v>63</v>
      </c>
      <c r="Q1144" t="s">
        <v>34</v>
      </c>
      <c r="R1144">
        <v>0</v>
      </c>
      <c r="S1144" t="s">
        <v>1366</v>
      </c>
      <c r="T1144" t="s">
        <v>1367</v>
      </c>
      <c r="U1144">
        <v>47</v>
      </c>
      <c r="V1144" s="18">
        <v>45325</v>
      </c>
      <c r="W1144" s="18">
        <v>45327</v>
      </c>
      <c r="X1144">
        <v>2</v>
      </c>
      <c r="Y1144" t="s">
        <v>43</v>
      </c>
    </row>
    <row r="1145" spans="1:25" x14ac:dyDescent="0.3">
      <c r="A1145" s="18">
        <v>45107</v>
      </c>
      <c r="B1145" t="s">
        <v>69</v>
      </c>
      <c r="C1145" t="s">
        <v>130</v>
      </c>
      <c r="D1145">
        <v>18</v>
      </c>
      <c r="E1145">
        <v>485.3</v>
      </c>
      <c r="F1145">
        <v>315.44499999999999</v>
      </c>
      <c r="G1145" t="s">
        <v>55</v>
      </c>
      <c r="H1145" t="s">
        <v>21</v>
      </c>
      <c r="I1145">
        <v>0.05</v>
      </c>
      <c r="J1145" t="s">
        <v>66</v>
      </c>
      <c r="K1145">
        <v>8735.4</v>
      </c>
      <c r="L1145">
        <v>8298.6299999999992</v>
      </c>
      <c r="M1145">
        <v>5678.01</v>
      </c>
      <c r="N1145">
        <v>2620.619999999999</v>
      </c>
      <c r="O1145">
        <v>436.77000000000044</v>
      </c>
      <c r="P1145" t="s">
        <v>60</v>
      </c>
      <c r="Q1145" t="s">
        <v>24</v>
      </c>
      <c r="R1145">
        <v>1</v>
      </c>
      <c r="S1145" t="s">
        <v>1378</v>
      </c>
      <c r="T1145" t="s">
        <v>1379</v>
      </c>
      <c r="U1145">
        <v>47.77</v>
      </c>
      <c r="V1145" s="18">
        <v>45107</v>
      </c>
      <c r="W1145" s="18">
        <v>45112</v>
      </c>
      <c r="X1145">
        <v>5</v>
      </c>
      <c r="Y1145" t="s">
        <v>72</v>
      </c>
    </row>
    <row r="1146" spans="1:25" x14ac:dyDescent="0.3">
      <c r="A1146" s="18">
        <v>44972</v>
      </c>
      <c r="B1146" t="s">
        <v>69</v>
      </c>
      <c r="C1146" t="s">
        <v>130</v>
      </c>
      <c r="D1146">
        <v>19</v>
      </c>
      <c r="E1146">
        <v>414.31</v>
      </c>
      <c r="F1146">
        <v>269.30150000000003</v>
      </c>
      <c r="G1146" t="s">
        <v>30</v>
      </c>
      <c r="H1146" t="s">
        <v>31</v>
      </c>
      <c r="I1146">
        <v>0.1</v>
      </c>
      <c r="J1146" t="s">
        <v>22</v>
      </c>
      <c r="K1146">
        <v>7871.89</v>
      </c>
      <c r="L1146">
        <v>7084.701</v>
      </c>
      <c r="M1146">
        <v>5116.7285000000011</v>
      </c>
      <c r="N1146">
        <v>1967.9724999999989</v>
      </c>
      <c r="O1146">
        <v>787.18900000000031</v>
      </c>
      <c r="P1146" t="s">
        <v>57</v>
      </c>
      <c r="Q1146" t="s">
        <v>34</v>
      </c>
      <c r="R1146">
        <v>0</v>
      </c>
      <c r="S1146" t="s">
        <v>1380</v>
      </c>
      <c r="T1146" t="s">
        <v>1381</v>
      </c>
      <c r="U1146">
        <v>17.43</v>
      </c>
      <c r="V1146" s="18">
        <v>44972</v>
      </c>
      <c r="W1146" s="18">
        <v>44976</v>
      </c>
      <c r="X1146">
        <v>4</v>
      </c>
      <c r="Y1146" t="s">
        <v>72</v>
      </c>
    </row>
    <row r="1147" spans="1:25" x14ac:dyDescent="0.3">
      <c r="A1147" s="18">
        <v>45314</v>
      </c>
      <c r="B1147" t="s">
        <v>38</v>
      </c>
      <c r="C1147" t="s">
        <v>130</v>
      </c>
      <c r="D1147">
        <v>8</v>
      </c>
      <c r="E1147">
        <v>50.72</v>
      </c>
      <c r="F1147">
        <v>32.968000000000004</v>
      </c>
      <c r="G1147" t="s">
        <v>30</v>
      </c>
      <c r="H1147" t="s">
        <v>21</v>
      </c>
      <c r="I1147">
        <v>0.05</v>
      </c>
      <c r="J1147" t="s">
        <v>51</v>
      </c>
      <c r="K1147">
        <v>405.76</v>
      </c>
      <c r="L1147">
        <v>385.47199999999998</v>
      </c>
      <c r="M1147">
        <v>263.74400000000003</v>
      </c>
      <c r="N1147">
        <v>121.72799999999995</v>
      </c>
      <c r="O1147">
        <v>20.288000000000011</v>
      </c>
      <c r="P1147" t="s">
        <v>60</v>
      </c>
      <c r="Q1147" t="s">
        <v>2930</v>
      </c>
      <c r="R1147">
        <v>0</v>
      </c>
      <c r="S1147" t="s">
        <v>1382</v>
      </c>
      <c r="T1147" t="s">
        <v>1383</v>
      </c>
      <c r="U1147">
        <v>12.35</v>
      </c>
      <c r="V1147" s="18">
        <v>45314</v>
      </c>
      <c r="W1147" s="18">
        <v>45321</v>
      </c>
      <c r="X1147">
        <v>7</v>
      </c>
      <c r="Y1147" t="s">
        <v>43</v>
      </c>
    </row>
    <row r="1148" spans="1:25" x14ac:dyDescent="0.3">
      <c r="A1148" s="18">
        <v>45803</v>
      </c>
      <c r="B1148" t="s">
        <v>18</v>
      </c>
      <c r="C1148" t="s">
        <v>130</v>
      </c>
      <c r="D1148">
        <v>10</v>
      </c>
      <c r="E1148">
        <v>149.66999999999999</v>
      </c>
      <c r="F1148">
        <v>97.285499999999999</v>
      </c>
      <c r="G1148" t="s">
        <v>55</v>
      </c>
      <c r="H1148" t="s">
        <v>31</v>
      </c>
      <c r="I1148">
        <v>0.1</v>
      </c>
      <c r="J1148" t="s">
        <v>51</v>
      </c>
      <c r="K1148">
        <v>1496.6999999999998</v>
      </c>
      <c r="L1148">
        <v>1347.03</v>
      </c>
      <c r="M1148">
        <v>972.85500000000002</v>
      </c>
      <c r="N1148">
        <v>374.17499999999995</v>
      </c>
      <c r="O1148">
        <v>149.66999999999985</v>
      </c>
      <c r="P1148" t="s">
        <v>63</v>
      </c>
      <c r="Q1148" t="s">
        <v>24</v>
      </c>
      <c r="R1148">
        <v>1</v>
      </c>
      <c r="S1148" t="s">
        <v>1409</v>
      </c>
      <c r="T1148" t="s">
        <v>1410</v>
      </c>
      <c r="U1148">
        <v>49.67</v>
      </c>
      <c r="V1148" s="18">
        <v>45803</v>
      </c>
      <c r="W1148" s="18">
        <v>45810</v>
      </c>
      <c r="X1148">
        <v>7</v>
      </c>
      <c r="Y1148" t="s">
        <v>27</v>
      </c>
    </row>
    <row r="1149" spans="1:25" x14ac:dyDescent="0.3">
      <c r="A1149" s="18">
        <v>45300</v>
      </c>
      <c r="B1149" t="s">
        <v>44</v>
      </c>
      <c r="C1149" t="s">
        <v>130</v>
      </c>
      <c r="D1149">
        <v>11</v>
      </c>
      <c r="E1149">
        <v>404.88</v>
      </c>
      <c r="F1149">
        <v>263.17200000000003</v>
      </c>
      <c r="G1149" t="s">
        <v>30</v>
      </c>
      <c r="H1149" t="s">
        <v>21</v>
      </c>
      <c r="I1149">
        <v>0.05</v>
      </c>
      <c r="J1149" t="s">
        <v>32</v>
      </c>
      <c r="K1149">
        <v>4453.68</v>
      </c>
      <c r="L1149">
        <v>4230.9960000000001</v>
      </c>
      <c r="M1149">
        <v>2894.8920000000003</v>
      </c>
      <c r="N1149">
        <v>1336.1039999999998</v>
      </c>
      <c r="O1149">
        <v>222.6840000000002</v>
      </c>
      <c r="P1149" t="s">
        <v>33</v>
      </c>
      <c r="Q1149" t="s">
        <v>34</v>
      </c>
      <c r="R1149">
        <v>0</v>
      </c>
      <c r="S1149" t="s">
        <v>1417</v>
      </c>
      <c r="T1149" t="s">
        <v>1418</v>
      </c>
      <c r="U1149">
        <v>18.920000000000002</v>
      </c>
      <c r="V1149" s="18">
        <v>45300</v>
      </c>
      <c r="W1149" s="18">
        <v>45307</v>
      </c>
      <c r="X1149">
        <v>7</v>
      </c>
      <c r="Y1149" t="s">
        <v>49</v>
      </c>
    </row>
    <row r="1150" spans="1:25" x14ac:dyDescent="0.3">
      <c r="A1150" s="18">
        <v>45056</v>
      </c>
      <c r="B1150" t="s">
        <v>18</v>
      </c>
      <c r="C1150" t="s">
        <v>130</v>
      </c>
      <c r="D1150">
        <v>18</v>
      </c>
      <c r="E1150">
        <v>206.8</v>
      </c>
      <c r="F1150">
        <v>134.42000000000002</v>
      </c>
      <c r="G1150" t="s">
        <v>30</v>
      </c>
      <c r="H1150" t="s">
        <v>31</v>
      </c>
      <c r="I1150">
        <v>0.05</v>
      </c>
      <c r="J1150" t="s">
        <v>46</v>
      </c>
      <c r="K1150">
        <v>3722.4</v>
      </c>
      <c r="L1150">
        <v>3536.2799999999997</v>
      </c>
      <c r="M1150">
        <v>2419.5600000000004</v>
      </c>
      <c r="N1150">
        <v>1116.7199999999993</v>
      </c>
      <c r="O1150">
        <v>186.12000000000035</v>
      </c>
      <c r="P1150" t="s">
        <v>60</v>
      </c>
      <c r="Q1150" t="s">
        <v>24</v>
      </c>
      <c r="R1150">
        <v>1</v>
      </c>
      <c r="S1150" t="s">
        <v>1442</v>
      </c>
      <c r="T1150" t="s">
        <v>1443</v>
      </c>
      <c r="U1150">
        <v>39.25</v>
      </c>
      <c r="V1150" s="18">
        <v>45056</v>
      </c>
      <c r="W1150" s="18">
        <v>45059</v>
      </c>
      <c r="X1150">
        <v>3</v>
      </c>
      <c r="Y1150" t="s">
        <v>27</v>
      </c>
    </row>
    <row r="1151" spans="1:25" x14ac:dyDescent="0.3">
      <c r="A1151" s="18">
        <v>45655</v>
      </c>
      <c r="B1151" t="s">
        <v>38</v>
      </c>
      <c r="C1151" t="s">
        <v>130</v>
      </c>
      <c r="D1151">
        <v>5</v>
      </c>
      <c r="E1151">
        <v>34.58</v>
      </c>
      <c r="F1151">
        <v>22.477</v>
      </c>
      <c r="G1151" t="s">
        <v>30</v>
      </c>
      <c r="H1151" t="s">
        <v>31</v>
      </c>
      <c r="I1151">
        <v>0.1</v>
      </c>
      <c r="J1151" t="s">
        <v>46</v>
      </c>
      <c r="K1151">
        <v>172.89999999999998</v>
      </c>
      <c r="L1151">
        <v>155.60999999999999</v>
      </c>
      <c r="M1151">
        <v>112.38500000000001</v>
      </c>
      <c r="N1151">
        <v>43.22499999999998</v>
      </c>
      <c r="O1151">
        <v>17.289999999999992</v>
      </c>
      <c r="P1151" t="s">
        <v>33</v>
      </c>
      <c r="Q1151" t="s">
        <v>40</v>
      </c>
      <c r="R1151">
        <v>0</v>
      </c>
      <c r="S1151" t="s">
        <v>1480</v>
      </c>
      <c r="T1151" t="s">
        <v>1481</v>
      </c>
      <c r="U1151">
        <v>27.1</v>
      </c>
      <c r="V1151" s="18">
        <v>45655</v>
      </c>
      <c r="W1151" s="18">
        <v>45659</v>
      </c>
      <c r="X1151">
        <v>4</v>
      </c>
      <c r="Y1151" t="s">
        <v>43</v>
      </c>
    </row>
    <row r="1152" spans="1:25" x14ac:dyDescent="0.3">
      <c r="A1152" s="18">
        <v>45576</v>
      </c>
      <c r="B1152" t="s">
        <v>69</v>
      </c>
      <c r="C1152" t="s">
        <v>130</v>
      </c>
      <c r="D1152">
        <v>17</v>
      </c>
      <c r="E1152">
        <v>549.78</v>
      </c>
      <c r="F1152">
        <v>357.35699999999997</v>
      </c>
      <c r="G1152" t="s">
        <v>20</v>
      </c>
      <c r="H1152" t="s">
        <v>21</v>
      </c>
      <c r="I1152">
        <v>0.05</v>
      </c>
      <c r="J1152" t="s">
        <v>32</v>
      </c>
      <c r="K1152">
        <v>9346.26</v>
      </c>
      <c r="L1152">
        <v>8878.9470000000001</v>
      </c>
      <c r="M1152">
        <v>6075.0689999999995</v>
      </c>
      <c r="N1152">
        <v>2803.8780000000006</v>
      </c>
      <c r="O1152">
        <v>467.3130000000001</v>
      </c>
      <c r="P1152" t="s">
        <v>57</v>
      </c>
      <c r="Q1152" t="s">
        <v>2930</v>
      </c>
      <c r="R1152">
        <v>1</v>
      </c>
      <c r="S1152" t="s">
        <v>1507</v>
      </c>
      <c r="T1152" t="s">
        <v>1508</v>
      </c>
      <c r="U1152">
        <v>44.42</v>
      </c>
      <c r="V1152" s="18">
        <v>45576</v>
      </c>
      <c r="W1152" s="18">
        <v>45579</v>
      </c>
      <c r="X1152">
        <v>3</v>
      </c>
      <c r="Y1152" t="s">
        <v>72</v>
      </c>
    </row>
    <row r="1153" spans="1:25" x14ac:dyDescent="0.3">
      <c r="A1153" s="18">
        <v>45160</v>
      </c>
      <c r="B1153" t="s">
        <v>38</v>
      </c>
      <c r="C1153" t="s">
        <v>130</v>
      </c>
      <c r="D1153">
        <v>8</v>
      </c>
      <c r="E1153">
        <v>343.53</v>
      </c>
      <c r="F1153">
        <v>223.2945</v>
      </c>
      <c r="G1153" t="s">
        <v>30</v>
      </c>
      <c r="H1153" t="s">
        <v>21</v>
      </c>
      <c r="I1153">
        <v>0</v>
      </c>
      <c r="J1153" t="s">
        <v>46</v>
      </c>
      <c r="K1153">
        <v>2748.24</v>
      </c>
      <c r="L1153">
        <v>2748.24</v>
      </c>
      <c r="M1153">
        <v>1786.356</v>
      </c>
      <c r="N1153">
        <v>961.88399999999979</v>
      </c>
      <c r="O1153">
        <v>0</v>
      </c>
      <c r="P1153" t="s">
        <v>63</v>
      </c>
      <c r="Q1153" t="s">
        <v>2930</v>
      </c>
      <c r="R1153">
        <v>0</v>
      </c>
      <c r="S1153" t="s">
        <v>1540</v>
      </c>
      <c r="T1153" t="s">
        <v>1541</v>
      </c>
      <c r="U1153">
        <v>16.100000000000001</v>
      </c>
      <c r="V1153" s="18">
        <v>45160</v>
      </c>
      <c r="W1153" s="18">
        <v>45170</v>
      </c>
      <c r="X1153">
        <v>10</v>
      </c>
      <c r="Y1153" t="s">
        <v>43</v>
      </c>
    </row>
    <row r="1154" spans="1:25" x14ac:dyDescent="0.3">
      <c r="A1154" s="18">
        <v>45313</v>
      </c>
      <c r="B1154" t="s">
        <v>18</v>
      </c>
      <c r="C1154" t="s">
        <v>130</v>
      </c>
      <c r="D1154">
        <v>11</v>
      </c>
      <c r="E1154">
        <v>277.95</v>
      </c>
      <c r="F1154">
        <v>180.66749999999999</v>
      </c>
      <c r="G1154" t="s">
        <v>30</v>
      </c>
      <c r="H1154" t="s">
        <v>31</v>
      </c>
      <c r="I1154">
        <v>0.05</v>
      </c>
      <c r="J1154" t="s">
        <v>46</v>
      </c>
      <c r="K1154">
        <v>3057.45</v>
      </c>
      <c r="L1154">
        <v>2904.5774999999999</v>
      </c>
      <c r="M1154">
        <v>1987.3425</v>
      </c>
      <c r="N1154">
        <v>917.2349999999999</v>
      </c>
      <c r="O1154">
        <v>152.87249999999995</v>
      </c>
      <c r="P1154" t="s">
        <v>33</v>
      </c>
      <c r="Q1154" t="s">
        <v>40</v>
      </c>
      <c r="R1154">
        <v>0</v>
      </c>
      <c r="S1154" t="s">
        <v>1551</v>
      </c>
      <c r="T1154" t="s">
        <v>1552</v>
      </c>
      <c r="U1154">
        <v>44.04</v>
      </c>
      <c r="V1154" s="18">
        <v>45313</v>
      </c>
      <c r="W1154" s="18">
        <v>45320</v>
      </c>
      <c r="X1154">
        <v>7</v>
      </c>
      <c r="Y1154" t="s">
        <v>27</v>
      </c>
    </row>
    <row r="1155" spans="1:25" x14ac:dyDescent="0.3">
      <c r="A1155" s="18">
        <v>45145</v>
      </c>
      <c r="B1155" t="s">
        <v>69</v>
      </c>
      <c r="C1155" t="s">
        <v>130</v>
      </c>
      <c r="D1155">
        <v>5</v>
      </c>
      <c r="E1155">
        <v>596.97</v>
      </c>
      <c r="F1155">
        <v>388.03050000000002</v>
      </c>
      <c r="G1155" t="s">
        <v>30</v>
      </c>
      <c r="H1155" t="s">
        <v>31</v>
      </c>
      <c r="I1155">
        <v>0</v>
      </c>
      <c r="J1155" t="s">
        <v>22</v>
      </c>
      <c r="K1155">
        <v>2984.8500000000004</v>
      </c>
      <c r="L1155">
        <v>2984.8500000000004</v>
      </c>
      <c r="M1155">
        <v>1940.1525000000001</v>
      </c>
      <c r="N1155">
        <v>1044.6975000000002</v>
      </c>
      <c r="O1155">
        <v>0</v>
      </c>
      <c r="P1155" t="s">
        <v>63</v>
      </c>
      <c r="Q1155" t="s">
        <v>34</v>
      </c>
      <c r="R1155">
        <v>0</v>
      </c>
      <c r="S1155" t="s">
        <v>1567</v>
      </c>
      <c r="T1155" t="s">
        <v>1568</v>
      </c>
      <c r="U1155">
        <v>14.43</v>
      </c>
      <c r="V1155" s="18">
        <v>45145</v>
      </c>
      <c r="W1155" s="18">
        <v>45152</v>
      </c>
      <c r="X1155">
        <v>7</v>
      </c>
      <c r="Y1155" t="s">
        <v>72</v>
      </c>
    </row>
    <row r="1156" spans="1:25" x14ac:dyDescent="0.3">
      <c r="A1156" s="18">
        <v>45505</v>
      </c>
      <c r="B1156" t="s">
        <v>44</v>
      </c>
      <c r="C1156" t="s">
        <v>130</v>
      </c>
      <c r="D1156">
        <v>6</v>
      </c>
      <c r="E1156">
        <v>208.64</v>
      </c>
      <c r="F1156">
        <v>135.61599999999999</v>
      </c>
      <c r="G1156" t="s">
        <v>55</v>
      </c>
      <c r="H1156" t="s">
        <v>31</v>
      </c>
      <c r="I1156">
        <v>0.1</v>
      </c>
      <c r="J1156" t="s">
        <v>46</v>
      </c>
      <c r="K1156">
        <v>1251.8399999999999</v>
      </c>
      <c r="L1156">
        <v>1126.6559999999999</v>
      </c>
      <c r="M1156">
        <v>813.69599999999991</v>
      </c>
      <c r="N1156">
        <v>312.96000000000004</v>
      </c>
      <c r="O1156">
        <v>125.18399999999997</v>
      </c>
      <c r="P1156" t="s">
        <v>57</v>
      </c>
      <c r="Q1156" t="s">
        <v>24</v>
      </c>
      <c r="R1156">
        <v>0</v>
      </c>
      <c r="S1156" t="s">
        <v>1571</v>
      </c>
      <c r="T1156" t="s">
        <v>1572</v>
      </c>
      <c r="U1156">
        <v>49.93</v>
      </c>
      <c r="V1156" s="18">
        <v>45505</v>
      </c>
      <c r="W1156" s="18">
        <v>45508</v>
      </c>
      <c r="X1156">
        <v>3</v>
      </c>
      <c r="Y1156" t="s">
        <v>49</v>
      </c>
    </row>
    <row r="1157" spans="1:25" x14ac:dyDescent="0.3">
      <c r="A1157" s="18">
        <v>44989</v>
      </c>
      <c r="B1157" t="s">
        <v>38</v>
      </c>
      <c r="C1157" t="s">
        <v>130</v>
      </c>
      <c r="D1157">
        <v>10</v>
      </c>
      <c r="E1157">
        <v>450.71</v>
      </c>
      <c r="F1157">
        <v>292.9615</v>
      </c>
      <c r="G1157" t="s">
        <v>20</v>
      </c>
      <c r="H1157" t="s">
        <v>31</v>
      </c>
      <c r="I1157">
        <v>0.1</v>
      </c>
      <c r="J1157" t="s">
        <v>66</v>
      </c>
      <c r="K1157">
        <v>4507.0999999999995</v>
      </c>
      <c r="L1157">
        <v>4056.3899999999994</v>
      </c>
      <c r="M1157">
        <v>2929.6149999999998</v>
      </c>
      <c r="N1157">
        <v>1126.7749999999996</v>
      </c>
      <c r="O1157">
        <v>450.71000000000004</v>
      </c>
      <c r="P1157" t="s">
        <v>33</v>
      </c>
      <c r="Q1157" t="s">
        <v>34</v>
      </c>
      <c r="R1157">
        <v>0</v>
      </c>
      <c r="S1157" t="s">
        <v>1581</v>
      </c>
      <c r="T1157" t="s">
        <v>1582</v>
      </c>
      <c r="U1157">
        <v>21.31</v>
      </c>
      <c r="V1157" s="18">
        <v>44989</v>
      </c>
      <c r="W1157" s="18">
        <v>44997</v>
      </c>
      <c r="X1157">
        <v>8</v>
      </c>
      <c r="Y1157" t="s">
        <v>43</v>
      </c>
    </row>
    <row r="1158" spans="1:25" x14ac:dyDescent="0.3">
      <c r="A1158" s="18">
        <v>45482</v>
      </c>
      <c r="B1158" t="s">
        <v>18</v>
      </c>
      <c r="C1158" t="s">
        <v>130</v>
      </c>
      <c r="D1158">
        <v>4</v>
      </c>
      <c r="E1158">
        <v>256.83</v>
      </c>
      <c r="F1158">
        <v>166.93950000000001</v>
      </c>
      <c r="G1158" t="s">
        <v>30</v>
      </c>
      <c r="H1158" t="s">
        <v>21</v>
      </c>
      <c r="I1158">
        <v>0.15</v>
      </c>
      <c r="J1158" t="s">
        <v>51</v>
      </c>
      <c r="K1158">
        <v>1027.32</v>
      </c>
      <c r="L1158">
        <v>873.22199999999987</v>
      </c>
      <c r="M1158">
        <v>667.75800000000004</v>
      </c>
      <c r="N1158">
        <v>205.46399999999983</v>
      </c>
      <c r="O1158">
        <v>154.09800000000007</v>
      </c>
      <c r="P1158" t="s">
        <v>63</v>
      </c>
      <c r="Q1158" t="s">
        <v>2930</v>
      </c>
      <c r="R1158">
        <v>1</v>
      </c>
      <c r="S1158" t="s">
        <v>1588</v>
      </c>
      <c r="T1158" t="s">
        <v>1589</v>
      </c>
      <c r="U1158">
        <v>44.72</v>
      </c>
      <c r="V1158" s="18">
        <v>45482</v>
      </c>
      <c r="W1158" s="18">
        <v>45490</v>
      </c>
      <c r="X1158">
        <v>8</v>
      </c>
      <c r="Y1158" t="s">
        <v>27</v>
      </c>
    </row>
    <row r="1159" spans="1:25" x14ac:dyDescent="0.3">
      <c r="A1159" s="18">
        <v>45356</v>
      </c>
      <c r="B1159" t="s">
        <v>28</v>
      </c>
      <c r="C1159" t="s">
        <v>130</v>
      </c>
      <c r="D1159">
        <v>7</v>
      </c>
      <c r="E1159">
        <v>77.69</v>
      </c>
      <c r="F1159">
        <v>50.4985</v>
      </c>
      <c r="G1159" t="s">
        <v>55</v>
      </c>
      <c r="H1159" t="s">
        <v>21</v>
      </c>
      <c r="I1159">
        <v>0</v>
      </c>
      <c r="J1159" t="s">
        <v>51</v>
      </c>
      <c r="K1159">
        <v>543.82999999999993</v>
      </c>
      <c r="L1159">
        <v>543.82999999999993</v>
      </c>
      <c r="M1159">
        <v>353.48950000000002</v>
      </c>
      <c r="N1159">
        <v>190.34049999999991</v>
      </c>
      <c r="O1159">
        <v>0</v>
      </c>
      <c r="P1159" t="s">
        <v>57</v>
      </c>
      <c r="Q1159" t="s">
        <v>34</v>
      </c>
      <c r="R1159">
        <v>0</v>
      </c>
      <c r="S1159" t="s">
        <v>1598</v>
      </c>
      <c r="T1159" t="s">
        <v>1599</v>
      </c>
      <c r="U1159">
        <v>41.89</v>
      </c>
      <c r="V1159" s="18">
        <v>45356</v>
      </c>
      <c r="W1159" s="18">
        <v>45363</v>
      </c>
      <c r="X1159">
        <v>7</v>
      </c>
      <c r="Y1159" t="s">
        <v>37</v>
      </c>
    </row>
    <row r="1160" spans="1:25" x14ac:dyDescent="0.3">
      <c r="A1160" s="18">
        <v>45505</v>
      </c>
      <c r="B1160" t="s">
        <v>28</v>
      </c>
      <c r="C1160" t="s">
        <v>130</v>
      </c>
      <c r="D1160">
        <v>20</v>
      </c>
      <c r="E1160">
        <v>248.11</v>
      </c>
      <c r="F1160">
        <v>161.2715</v>
      </c>
      <c r="G1160" t="s">
        <v>55</v>
      </c>
      <c r="H1160" t="s">
        <v>21</v>
      </c>
      <c r="I1160">
        <v>0.05</v>
      </c>
      <c r="J1160" t="s">
        <v>51</v>
      </c>
      <c r="K1160">
        <v>4962.2000000000007</v>
      </c>
      <c r="L1160">
        <v>4714.09</v>
      </c>
      <c r="M1160">
        <v>3225.4300000000003</v>
      </c>
      <c r="N1160">
        <v>1488.6599999999999</v>
      </c>
      <c r="O1160">
        <v>248.11000000000058</v>
      </c>
      <c r="P1160" t="s">
        <v>23</v>
      </c>
      <c r="Q1160" t="s">
        <v>34</v>
      </c>
      <c r="R1160">
        <v>0</v>
      </c>
      <c r="S1160" t="s">
        <v>1606</v>
      </c>
      <c r="T1160" t="s">
        <v>1607</v>
      </c>
      <c r="U1160">
        <v>22.96</v>
      </c>
      <c r="V1160" s="18">
        <v>45505</v>
      </c>
      <c r="W1160" s="18">
        <v>45510</v>
      </c>
      <c r="X1160">
        <v>5</v>
      </c>
      <c r="Y1160" t="s">
        <v>37</v>
      </c>
    </row>
    <row r="1161" spans="1:25" x14ac:dyDescent="0.3">
      <c r="A1161" s="18">
        <v>44980</v>
      </c>
      <c r="B1161" t="s">
        <v>69</v>
      </c>
      <c r="C1161" t="s">
        <v>130</v>
      </c>
      <c r="D1161">
        <v>16</v>
      </c>
      <c r="E1161">
        <v>509.08</v>
      </c>
      <c r="F1161">
        <v>330.90199999999999</v>
      </c>
      <c r="G1161" t="s">
        <v>50</v>
      </c>
      <c r="H1161" t="s">
        <v>21</v>
      </c>
      <c r="I1161">
        <v>0</v>
      </c>
      <c r="J1161" t="s">
        <v>51</v>
      </c>
      <c r="K1161">
        <v>8145.28</v>
      </c>
      <c r="L1161">
        <v>8145.28</v>
      </c>
      <c r="M1161">
        <v>5294.4319999999998</v>
      </c>
      <c r="N1161">
        <v>2850.848</v>
      </c>
      <c r="O1161">
        <v>0</v>
      </c>
      <c r="P1161" t="s">
        <v>23</v>
      </c>
      <c r="Q1161" t="s">
        <v>24</v>
      </c>
      <c r="R1161">
        <v>0</v>
      </c>
      <c r="S1161" t="s">
        <v>1632</v>
      </c>
      <c r="T1161" t="s">
        <v>885</v>
      </c>
      <c r="U1161">
        <v>37.53</v>
      </c>
      <c r="V1161" s="18">
        <v>44980</v>
      </c>
      <c r="W1161" s="18">
        <v>44987</v>
      </c>
      <c r="X1161">
        <v>7</v>
      </c>
      <c r="Y1161" t="s">
        <v>72</v>
      </c>
    </row>
    <row r="1162" spans="1:25" x14ac:dyDescent="0.3">
      <c r="A1162" s="18">
        <v>45773</v>
      </c>
      <c r="B1162" t="s">
        <v>44</v>
      </c>
      <c r="C1162" t="s">
        <v>130</v>
      </c>
      <c r="D1162">
        <v>4</v>
      </c>
      <c r="E1162">
        <v>582.73</v>
      </c>
      <c r="F1162">
        <v>378.77450000000005</v>
      </c>
      <c r="G1162" t="s">
        <v>55</v>
      </c>
      <c r="H1162" t="s">
        <v>21</v>
      </c>
      <c r="I1162">
        <v>0.05</v>
      </c>
      <c r="J1162" t="s">
        <v>51</v>
      </c>
      <c r="K1162">
        <v>2330.92</v>
      </c>
      <c r="L1162">
        <v>2214.3739999999998</v>
      </c>
      <c r="M1162">
        <v>1515.0980000000002</v>
      </c>
      <c r="N1162">
        <v>699.27599999999961</v>
      </c>
      <c r="O1162">
        <v>116.54600000000028</v>
      </c>
      <c r="P1162" t="s">
        <v>63</v>
      </c>
      <c r="Q1162" t="s">
        <v>40</v>
      </c>
      <c r="R1162">
        <v>0</v>
      </c>
      <c r="S1162" t="s">
        <v>1633</v>
      </c>
      <c r="T1162" t="s">
        <v>1634</v>
      </c>
      <c r="U1162">
        <v>44.26</v>
      </c>
      <c r="V1162" s="18">
        <v>45773</v>
      </c>
      <c r="W1162" s="18">
        <v>45776</v>
      </c>
      <c r="X1162">
        <v>3</v>
      </c>
      <c r="Y1162" t="s">
        <v>49</v>
      </c>
    </row>
    <row r="1163" spans="1:25" x14ac:dyDescent="0.3">
      <c r="A1163" s="18">
        <v>45800</v>
      </c>
      <c r="B1163" t="s">
        <v>18</v>
      </c>
      <c r="C1163" t="s">
        <v>130</v>
      </c>
      <c r="D1163">
        <v>9</v>
      </c>
      <c r="E1163">
        <v>160.15</v>
      </c>
      <c r="F1163">
        <v>104.09750000000001</v>
      </c>
      <c r="G1163" t="s">
        <v>55</v>
      </c>
      <c r="H1163" t="s">
        <v>31</v>
      </c>
      <c r="I1163">
        <v>0.1</v>
      </c>
      <c r="J1163" t="s">
        <v>32</v>
      </c>
      <c r="K1163">
        <v>1441.3500000000001</v>
      </c>
      <c r="L1163">
        <v>1297.2150000000001</v>
      </c>
      <c r="M1163">
        <v>936.87750000000005</v>
      </c>
      <c r="N1163">
        <v>360.33750000000009</v>
      </c>
      <c r="O1163">
        <v>144.13499999999999</v>
      </c>
      <c r="P1163" t="s">
        <v>60</v>
      </c>
      <c r="Q1163" t="s">
        <v>2930</v>
      </c>
      <c r="R1163">
        <v>1</v>
      </c>
      <c r="S1163" t="s">
        <v>1641</v>
      </c>
      <c r="T1163" t="s">
        <v>1642</v>
      </c>
      <c r="U1163">
        <v>29.64</v>
      </c>
      <c r="V1163" s="18">
        <v>45800</v>
      </c>
      <c r="W1163" s="18">
        <v>45805</v>
      </c>
      <c r="X1163">
        <v>5</v>
      </c>
      <c r="Y1163" t="s">
        <v>27</v>
      </c>
    </row>
    <row r="1164" spans="1:25" x14ac:dyDescent="0.3">
      <c r="A1164" s="18">
        <v>45161</v>
      </c>
      <c r="B1164" t="s">
        <v>28</v>
      </c>
      <c r="C1164" t="s">
        <v>130</v>
      </c>
      <c r="D1164">
        <v>12</v>
      </c>
      <c r="E1164">
        <v>411.59</v>
      </c>
      <c r="F1164">
        <v>267.5335</v>
      </c>
      <c r="G1164" t="s">
        <v>20</v>
      </c>
      <c r="H1164" t="s">
        <v>21</v>
      </c>
      <c r="I1164">
        <v>0.15</v>
      </c>
      <c r="J1164" t="s">
        <v>56</v>
      </c>
      <c r="K1164">
        <v>4939.08</v>
      </c>
      <c r="L1164">
        <v>4198.2179999999998</v>
      </c>
      <c r="M1164">
        <v>3210.402</v>
      </c>
      <c r="N1164">
        <v>987.8159999999998</v>
      </c>
      <c r="O1164">
        <v>740.86200000000008</v>
      </c>
      <c r="P1164" t="s">
        <v>63</v>
      </c>
      <c r="Q1164" t="s">
        <v>24</v>
      </c>
      <c r="R1164">
        <v>0</v>
      </c>
      <c r="S1164" t="s">
        <v>1647</v>
      </c>
      <c r="T1164" t="s">
        <v>1648</v>
      </c>
      <c r="U1164">
        <v>19.170000000000002</v>
      </c>
      <c r="V1164" s="18">
        <v>45161</v>
      </c>
      <c r="W1164" s="18">
        <v>45169</v>
      </c>
      <c r="X1164">
        <v>8</v>
      </c>
      <c r="Y1164" t="s">
        <v>37</v>
      </c>
    </row>
    <row r="1165" spans="1:25" x14ac:dyDescent="0.3">
      <c r="A1165" s="18">
        <v>45098</v>
      </c>
      <c r="B1165" t="s">
        <v>38</v>
      </c>
      <c r="C1165" t="s">
        <v>130</v>
      </c>
      <c r="D1165">
        <v>11</v>
      </c>
      <c r="E1165">
        <v>577.1</v>
      </c>
      <c r="F1165">
        <v>375.11500000000001</v>
      </c>
      <c r="G1165" t="s">
        <v>50</v>
      </c>
      <c r="H1165" t="s">
        <v>31</v>
      </c>
      <c r="I1165">
        <v>0.15</v>
      </c>
      <c r="J1165" t="s">
        <v>46</v>
      </c>
      <c r="K1165">
        <v>6348.1</v>
      </c>
      <c r="L1165">
        <v>5395.8850000000002</v>
      </c>
      <c r="M1165">
        <v>4126.2650000000003</v>
      </c>
      <c r="N1165">
        <v>1269.6199999999999</v>
      </c>
      <c r="O1165">
        <v>952.21500000000015</v>
      </c>
      <c r="P1165" t="s">
        <v>63</v>
      </c>
      <c r="Q1165" t="s">
        <v>34</v>
      </c>
      <c r="R1165">
        <v>0</v>
      </c>
      <c r="S1165" t="s">
        <v>1659</v>
      </c>
      <c r="T1165" t="s">
        <v>674</v>
      </c>
      <c r="U1165">
        <v>13.16</v>
      </c>
      <c r="V1165" s="18">
        <v>45098</v>
      </c>
      <c r="W1165" s="18">
        <v>45105</v>
      </c>
      <c r="X1165">
        <v>7</v>
      </c>
      <c r="Y1165" t="s">
        <v>43</v>
      </c>
    </row>
    <row r="1166" spans="1:25" x14ac:dyDescent="0.3">
      <c r="A1166" s="18">
        <v>45058</v>
      </c>
      <c r="B1166" t="s">
        <v>44</v>
      </c>
      <c r="C1166" t="s">
        <v>130</v>
      </c>
      <c r="D1166">
        <v>10</v>
      </c>
      <c r="E1166">
        <v>50.1</v>
      </c>
      <c r="F1166">
        <v>32.565000000000005</v>
      </c>
      <c r="G1166" t="s">
        <v>30</v>
      </c>
      <c r="H1166" t="s">
        <v>21</v>
      </c>
      <c r="I1166">
        <v>0.1</v>
      </c>
      <c r="J1166" t="s">
        <v>66</v>
      </c>
      <c r="K1166">
        <v>501</v>
      </c>
      <c r="L1166">
        <v>450.90000000000003</v>
      </c>
      <c r="M1166">
        <v>325.65000000000003</v>
      </c>
      <c r="N1166">
        <v>125.25</v>
      </c>
      <c r="O1166">
        <v>50.099999999999966</v>
      </c>
      <c r="P1166" t="s">
        <v>63</v>
      </c>
      <c r="Q1166" t="s">
        <v>24</v>
      </c>
      <c r="R1166">
        <v>1</v>
      </c>
      <c r="S1166" t="s">
        <v>1660</v>
      </c>
      <c r="T1166" t="s">
        <v>1222</v>
      </c>
      <c r="U1166">
        <v>23.43</v>
      </c>
      <c r="V1166" s="18">
        <v>45058</v>
      </c>
      <c r="W1166" s="18">
        <v>45065</v>
      </c>
      <c r="X1166">
        <v>7</v>
      </c>
      <c r="Y1166" t="s">
        <v>49</v>
      </c>
    </row>
    <row r="1167" spans="1:25" x14ac:dyDescent="0.3">
      <c r="A1167" s="18">
        <v>45585</v>
      </c>
      <c r="B1167" t="s">
        <v>44</v>
      </c>
      <c r="C1167" t="s">
        <v>130</v>
      </c>
      <c r="D1167">
        <v>19</v>
      </c>
      <c r="E1167">
        <v>554.5</v>
      </c>
      <c r="F1167">
        <v>360.42500000000001</v>
      </c>
      <c r="G1167" t="s">
        <v>20</v>
      </c>
      <c r="H1167" t="s">
        <v>31</v>
      </c>
      <c r="I1167">
        <v>0.15</v>
      </c>
      <c r="J1167" t="s">
        <v>51</v>
      </c>
      <c r="K1167">
        <v>10535.5</v>
      </c>
      <c r="L1167">
        <v>8955.1749999999993</v>
      </c>
      <c r="M1167">
        <v>6848.0749999999998</v>
      </c>
      <c r="N1167">
        <v>2107.0999999999995</v>
      </c>
      <c r="O1167">
        <v>1580.3250000000007</v>
      </c>
      <c r="P1167" t="s">
        <v>23</v>
      </c>
      <c r="Q1167" t="s">
        <v>2930</v>
      </c>
      <c r="R1167">
        <v>1</v>
      </c>
      <c r="S1167" t="s">
        <v>1661</v>
      </c>
      <c r="T1167" t="s">
        <v>1662</v>
      </c>
      <c r="U1167">
        <v>47.16</v>
      </c>
      <c r="V1167" s="18">
        <v>45585</v>
      </c>
      <c r="W1167" s="18">
        <v>45589</v>
      </c>
      <c r="X1167">
        <v>4</v>
      </c>
      <c r="Y1167" t="s">
        <v>49</v>
      </c>
    </row>
    <row r="1168" spans="1:25" x14ac:dyDescent="0.3">
      <c r="A1168" s="18">
        <v>45402</v>
      </c>
      <c r="B1168" t="s">
        <v>18</v>
      </c>
      <c r="C1168" t="s">
        <v>130</v>
      </c>
      <c r="D1168">
        <v>5</v>
      </c>
      <c r="E1168">
        <v>550.65</v>
      </c>
      <c r="F1168">
        <v>357.92250000000001</v>
      </c>
      <c r="G1168" t="s">
        <v>30</v>
      </c>
      <c r="H1168" t="s">
        <v>31</v>
      </c>
      <c r="I1168">
        <v>0.15</v>
      </c>
      <c r="J1168" t="s">
        <v>66</v>
      </c>
      <c r="K1168">
        <v>2753.25</v>
      </c>
      <c r="L1168">
        <v>2340.2624999999998</v>
      </c>
      <c r="M1168">
        <v>1789.6125000000002</v>
      </c>
      <c r="N1168">
        <v>550.64999999999964</v>
      </c>
      <c r="O1168">
        <v>412.98750000000018</v>
      </c>
      <c r="P1168" t="s">
        <v>33</v>
      </c>
      <c r="Q1168" t="s">
        <v>2930</v>
      </c>
      <c r="R1168">
        <v>0</v>
      </c>
      <c r="S1168" t="s">
        <v>1670</v>
      </c>
      <c r="T1168" t="s">
        <v>1671</v>
      </c>
      <c r="U1168">
        <v>16.82</v>
      </c>
      <c r="V1168" s="18">
        <v>45402</v>
      </c>
      <c r="W1168" s="18">
        <v>45409</v>
      </c>
      <c r="X1168">
        <v>7</v>
      </c>
      <c r="Y1168" t="s">
        <v>27</v>
      </c>
    </row>
    <row r="1169" spans="1:25" x14ac:dyDescent="0.3">
      <c r="A1169" s="18">
        <v>45694</v>
      </c>
      <c r="B1169" t="s">
        <v>69</v>
      </c>
      <c r="C1169" t="s">
        <v>130</v>
      </c>
      <c r="D1169">
        <v>4</v>
      </c>
      <c r="E1169">
        <v>473.91</v>
      </c>
      <c r="F1169">
        <v>308.04150000000004</v>
      </c>
      <c r="G1169" t="s">
        <v>30</v>
      </c>
      <c r="H1169" t="s">
        <v>31</v>
      </c>
      <c r="I1169">
        <v>0.05</v>
      </c>
      <c r="J1169" t="s">
        <v>22</v>
      </c>
      <c r="K1169">
        <v>1895.64</v>
      </c>
      <c r="L1169">
        <v>1800.8579999999999</v>
      </c>
      <c r="M1169">
        <v>1232.1660000000002</v>
      </c>
      <c r="N1169">
        <v>568.69199999999978</v>
      </c>
      <c r="O1169">
        <v>94.782000000000153</v>
      </c>
      <c r="P1169" t="s">
        <v>57</v>
      </c>
      <c r="Q1169" t="s">
        <v>34</v>
      </c>
      <c r="R1169">
        <v>0</v>
      </c>
      <c r="S1169" t="s">
        <v>1672</v>
      </c>
      <c r="T1169" t="s">
        <v>1437</v>
      </c>
      <c r="U1169">
        <v>29.22</v>
      </c>
      <c r="V1169" s="18">
        <v>45694</v>
      </c>
      <c r="W1169" s="18">
        <v>45702</v>
      </c>
      <c r="X1169">
        <v>8</v>
      </c>
      <c r="Y1169" t="s">
        <v>72</v>
      </c>
    </row>
    <row r="1170" spans="1:25" x14ac:dyDescent="0.3">
      <c r="A1170" s="18">
        <v>45810</v>
      </c>
      <c r="B1170" t="s">
        <v>28</v>
      </c>
      <c r="C1170" t="s">
        <v>130</v>
      </c>
      <c r="D1170">
        <v>14</v>
      </c>
      <c r="E1170">
        <v>194.31</v>
      </c>
      <c r="F1170">
        <v>126.3015</v>
      </c>
      <c r="G1170" t="s">
        <v>50</v>
      </c>
      <c r="H1170" t="s">
        <v>21</v>
      </c>
      <c r="I1170">
        <v>0.15</v>
      </c>
      <c r="J1170" t="s">
        <v>46</v>
      </c>
      <c r="K1170">
        <v>2720.34</v>
      </c>
      <c r="L1170">
        <v>2312.2890000000002</v>
      </c>
      <c r="M1170">
        <v>1768.221</v>
      </c>
      <c r="N1170">
        <v>544.06800000000021</v>
      </c>
      <c r="O1170">
        <v>408.05099999999993</v>
      </c>
      <c r="P1170" t="s">
        <v>60</v>
      </c>
      <c r="Q1170" t="s">
        <v>24</v>
      </c>
      <c r="R1170">
        <v>0</v>
      </c>
      <c r="S1170" t="s">
        <v>1689</v>
      </c>
      <c r="T1170" t="s">
        <v>1690</v>
      </c>
      <c r="U1170">
        <v>15.3</v>
      </c>
      <c r="V1170" s="18">
        <v>45810</v>
      </c>
      <c r="W1170" s="18">
        <v>45817</v>
      </c>
      <c r="X1170">
        <v>7</v>
      </c>
      <c r="Y1170" t="s">
        <v>37</v>
      </c>
    </row>
    <row r="1171" spans="1:25" x14ac:dyDescent="0.3">
      <c r="A1171" s="18">
        <v>45301</v>
      </c>
      <c r="B1171" t="s">
        <v>28</v>
      </c>
      <c r="C1171" t="s">
        <v>130</v>
      </c>
      <c r="D1171">
        <v>15</v>
      </c>
      <c r="E1171">
        <v>306.91000000000003</v>
      </c>
      <c r="F1171">
        <v>199.49150000000003</v>
      </c>
      <c r="G1171" t="s">
        <v>30</v>
      </c>
      <c r="H1171" t="s">
        <v>31</v>
      </c>
      <c r="I1171">
        <v>0</v>
      </c>
      <c r="J1171" t="s">
        <v>51</v>
      </c>
      <c r="K1171">
        <v>4603.6500000000005</v>
      </c>
      <c r="L1171">
        <v>4603.6500000000005</v>
      </c>
      <c r="M1171">
        <v>2992.3725000000004</v>
      </c>
      <c r="N1171">
        <v>1611.2775000000001</v>
      </c>
      <c r="O1171">
        <v>0</v>
      </c>
      <c r="P1171" t="s">
        <v>63</v>
      </c>
      <c r="Q1171" t="s">
        <v>24</v>
      </c>
      <c r="R1171">
        <v>1</v>
      </c>
      <c r="S1171" t="s">
        <v>1693</v>
      </c>
      <c r="T1171" t="s">
        <v>1694</v>
      </c>
      <c r="U1171">
        <v>19.38</v>
      </c>
      <c r="V1171" s="18">
        <v>45301</v>
      </c>
      <c r="W1171" s="18">
        <v>45305</v>
      </c>
      <c r="X1171">
        <v>4</v>
      </c>
      <c r="Y1171" t="s">
        <v>37</v>
      </c>
    </row>
    <row r="1172" spans="1:25" x14ac:dyDescent="0.3">
      <c r="A1172" s="18">
        <v>45140</v>
      </c>
      <c r="B1172" t="s">
        <v>44</v>
      </c>
      <c r="C1172" t="s">
        <v>130</v>
      </c>
      <c r="D1172">
        <v>9</v>
      </c>
      <c r="E1172">
        <v>303.26</v>
      </c>
      <c r="F1172">
        <v>197.119</v>
      </c>
      <c r="G1172" t="s">
        <v>30</v>
      </c>
      <c r="H1172" t="s">
        <v>21</v>
      </c>
      <c r="I1172">
        <v>0.05</v>
      </c>
      <c r="J1172" t="s">
        <v>56</v>
      </c>
      <c r="K1172">
        <v>2729.34</v>
      </c>
      <c r="L1172">
        <v>2592.873</v>
      </c>
      <c r="M1172">
        <v>1774.0709999999999</v>
      </c>
      <c r="N1172">
        <v>818.80200000000013</v>
      </c>
      <c r="O1172">
        <v>136.4670000000001</v>
      </c>
      <c r="P1172" t="s">
        <v>60</v>
      </c>
      <c r="Q1172" t="s">
        <v>24</v>
      </c>
      <c r="R1172">
        <v>0</v>
      </c>
      <c r="S1172" t="s">
        <v>1705</v>
      </c>
      <c r="T1172" t="s">
        <v>1706</v>
      </c>
      <c r="U1172">
        <v>17.010000000000002</v>
      </c>
      <c r="V1172" s="18">
        <v>45140</v>
      </c>
      <c r="W1172" s="18">
        <v>45143</v>
      </c>
      <c r="X1172">
        <v>3</v>
      </c>
      <c r="Y1172" t="s">
        <v>49</v>
      </c>
    </row>
    <row r="1173" spans="1:25" x14ac:dyDescent="0.3">
      <c r="A1173" s="18">
        <v>45007</v>
      </c>
      <c r="B1173" t="s">
        <v>38</v>
      </c>
      <c r="C1173" t="s">
        <v>130</v>
      </c>
      <c r="D1173">
        <v>17</v>
      </c>
      <c r="E1173">
        <v>194.97</v>
      </c>
      <c r="F1173">
        <v>126.73050000000001</v>
      </c>
      <c r="G1173" t="s">
        <v>30</v>
      </c>
      <c r="H1173" t="s">
        <v>31</v>
      </c>
      <c r="I1173">
        <v>0.15</v>
      </c>
      <c r="J1173" t="s">
        <v>51</v>
      </c>
      <c r="K1173">
        <v>3314.49</v>
      </c>
      <c r="L1173">
        <v>2817.3164999999999</v>
      </c>
      <c r="M1173">
        <v>2154.4185000000002</v>
      </c>
      <c r="N1173">
        <v>662.89799999999968</v>
      </c>
      <c r="O1173">
        <v>497.17349999999988</v>
      </c>
      <c r="P1173" t="s">
        <v>33</v>
      </c>
      <c r="Q1173" t="s">
        <v>34</v>
      </c>
      <c r="R1173">
        <v>1</v>
      </c>
      <c r="S1173" t="s">
        <v>1732</v>
      </c>
      <c r="T1173" t="s">
        <v>1733</v>
      </c>
      <c r="U1173">
        <v>5.59</v>
      </c>
      <c r="V1173" s="18">
        <v>45007</v>
      </c>
      <c r="W1173" s="18">
        <v>45015</v>
      </c>
      <c r="X1173">
        <v>8</v>
      </c>
      <c r="Y1173" t="s">
        <v>43</v>
      </c>
    </row>
    <row r="1174" spans="1:25" x14ac:dyDescent="0.3">
      <c r="A1174" s="18">
        <v>45008</v>
      </c>
      <c r="B1174" t="s">
        <v>18</v>
      </c>
      <c r="C1174" t="s">
        <v>130</v>
      </c>
      <c r="D1174">
        <v>2</v>
      </c>
      <c r="E1174">
        <v>101.87</v>
      </c>
      <c r="F1174">
        <v>66.215500000000006</v>
      </c>
      <c r="G1174" t="s">
        <v>50</v>
      </c>
      <c r="H1174" t="s">
        <v>21</v>
      </c>
      <c r="I1174">
        <v>0</v>
      </c>
      <c r="J1174" t="s">
        <v>56</v>
      </c>
      <c r="K1174">
        <v>203.74</v>
      </c>
      <c r="L1174">
        <v>203.74</v>
      </c>
      <c r="M1174">
        <v>132.43100000000001</v>
      </c>
      <c r="N1174">
        <v>71.308999999999997</v>
      </c>
      <c r="O1174">
        <v>0</v>
      </c>
      <c r="P1174" t="s">
        <v>63</v>
      </c>
      <c r="Q1174" t="s">
        <v>24</v>
      </c>
      <c r="R1174">
        <v>0</v>
      </c>
      <c r="S1174" t="s">
        <v>1761</v>
      </c>
      <c r="T1174" t="s">
        <v>1762</v>
      </c>
      <c r="U1174">
        <v>28.63</v>
      </c>
      <c r="V1174" s="18">
        <v>45008</v>
      </c>
      <c r="W1174" s="18">
        <v>45011</v>
      </c>
      <c r="X1174">
        <v>3</v>
      </c>
      <c r="Y1174" t="s">
        <v>27</v>
      </c>
    </row>
    <row r="1175" spans="1:25" x14ac:dyDescent="0.3">
      <c r="A1175" s="18">
        <v>45125</v>
      </c>
      <c r="B1175" t="s">
        <v>44</v>
      </c>
      <c r="C1175" t="s">
        <v>130</v>
      </c>
      <c r="D1175">
        <v>15</v>
      </c>
      <c r="E1175">
        <v>144.11000000000001</v>
      </c>
      <c r="F1175">
        <v>93.671500000000009</v>
      </c>
      <c r="G1175" t="s">
        <v>50</v>
      </c>
      <c r="H1175" t="s">
        <v>31</v>
      </c>
      <c r="I1175">
        <v>0</v>
      </c>
      <c r="J1175" t="s">
        <v>46</v>
      </c>
      <c r="K1175">
        <v>2161.65</v>
      </c>
      <c r="L1175">
        <v>2161.65</v>
      </c>
      <c r="M1175">
        <v>1405.0725000000002</v>
      </c>
      <c r="N1175">
        <v>756.57749999999987</v>
      </c>
      <c r="O1175">
        <v>0</v>
      </c>
      <c r="P1175" t="s">
        <v>33</v>
      </c>
      <c r="Q1175" t="s">
        <v>2930</v>
      </c>
      <c r="R1175">
        <v>0</v>
      </c>
      <c r="S1175" t="s">
        <v>1765</v>
      </c>
      <c r="T1175" t="s">
        <v>1766</v>
      </c>
      <c r="U1175">
        <v>28.51</v>
      </c>
      <c r="V1175" s="18">
        <v>45125</v>
      </c>
      <c r="W1175" s="18">
        <v>45131</v>
      </c>
      <c r="X1175">
        <v>6</v>
      </c>
      <c r="Y1175" t="s">
        <v>49</v>
      </c>
    </row>
    <row r="1176" spans="1:25" x14ac:dyDescent="0.3">
      <c r="A1176" s="18">
        <v>44979</v>
      </c>
      <c r="B1176" t="s">
        <v>18</v>
      </c>
      <c r="C1176" t="s">
        <v>130</v>
      </c>
      <c r="D1176">
        <v>14</v>
      </c>
      <c r="E1176">
        <v>346.57</v>
      </c>
      <c r="F1176">
        <v>225.2705</v>
      </c>
      <c r="G1176" t="s">
        <v>20</v>
      </c>
      <c r="H1176" t="s">
        <v>31</v>
      </c>
      <c r="I1176">
        <v>0.1</v>
      </c>
      <c r="J1176" t="s">
        <v>51</v>
      </c>
      <c r="K1176">
        <v>4851.9799999999996</v>
      </c>
      <c r="L1176">
        <v>4366.7820000000002</v>
      </c>
      <c r="M1176">
        <v>3153.7869999999998</v>
      </c>
      <c r="N1176">
        <v>1212.9950000000003</v>
      </c>
      <c r="O1176">
        <v>485.19799999999941</v>
      </c>
      <c r="P1176" t="s">
        <v>60</v>
      </c>
      <c r="Q1176" t="s">
        <v>24</v>
      </c>
      <c r="R1176">
        <v>0</v>
      </c>
      <c r="S1176" t="s">
        <v>1769</v>
      </c>
      <c r="T1176" t="s">
        <v>1770</v>
      </c>
      <c r="U1176">
        <v>36.83</v>
      </c>
      <c r="V1176" s="18">
        <v>44979</v>
      </c>
      <c r="W1176" s="18">
        <v>44987</v>
      </c>
      <c r="X1176">
        <v>8</v>
      </c>
      <c r="Y1176" t="s">
        <v>27</v>
      </c>
    </row>
    <row r="1177" spans="1:25" x14ac:dyDescent="0.3">
      <c r="A1177" s="18">
        <v>45583</v>
      </c>
      <c r="B1177" t="s">
        <v>38</v>
      </c>
      <c r="C1177" t="s">
        <v>130</v>
      </c>
      <c r="D1177">
        <v>7</v>
      </c>
      <c r="E1177">
        <v>392.79</v>
      </c>
      <c r="F1177">
        <v>255.31350000000003</v>
      </c>
      <c r="G1177" t="s">
        <v>50</v>
      </c>
      <c r="H1177" t="s">
        <v>21</v>
      </c>
      <c r="I1177">
        <v>0</v>
      </c>
      <c r="J1177" t="s">
        <v>22</v>
      </c>
      <c r="K1177">
        <v>2749.53</v>
      </c>
      <c r="L1177">
        <v>2749.53</v>
      </c>
      <c r="M1177">
        <v>1787.1945000000003</v>
      </c>
      <c r="N1177">
        <v>962.33549999999991</v>
      </c>
      <c r="O1177">
        <v>0</v>
      </c>
      <c r="P1177" t="s">
        <v>33</v>
      </c>
      <c r="Q1177" t="s">
        <v>40</v>
      </c>
      <c r="R1177">
        <v>0</v>
      </c>
      <c r="S1177" t="s">
        <v>1771</v>
      </c>
      <c r="T1177" t="s">
        <v>1772</v>
      </c>
      <c r="U1177">
        <v>45.85</v>
      </c>
      <c r="V1177" s="18">
        <v>45583</v>
      </c>
      <c r="W1177" s="18">
        <v>45593</v>
      </c>
      <c r="X1177">
        <v>10</v>
      </c>
      <c r="Y1177" t="s">
        <v>43</v>
      </c>
    </row>
    <row r="1178" spans="1:25" x14ac:dyDescent="0.3">
      <c r="A1178" s="18">
        <v>45225</v>
      </c>
      <c r="B1178" t="s">
        <v>69</v>
      </c>
      <c r="C1178" t="s">
        <v>130</v>
      </c>
      <c r="D1178">
        <v>16</v>
      </c>
      <c r="E1178">
        <v>70.83</v>
      </c>
      <c r="F1178">
        <v>46.039500000000004</v>
      </c>
      <c r="G1178" t="s">
        <v>20</v>
      </c>
      <c r="H1178" t="s">
        <v>21</v>
      </c>
      <c r="I1178">
        <v>0.05</v>
      </c>
      <c r="J1178" t="s">
        <v>51</v>
      </c>
      <c r="K1178">
        <v>1133.28</v>
      </c>
      <c r="L1178">
        <v>1076.616</v>
      </c>
      <c r="M1178">
        <v>736.63200000000006</v>
      </c>
      <c r="N1178">
        <v>339.98399999999992</v>
      </c>
      <c r="O1178">
        <v>56.663999999999987</v>
      </c>
      <c r="P1178" t="s">
        <v>33</v>
      </c>
      <c r="Q1178" t="s">
        <v>2930</v>
      </c>
      <c r="R1178">
        <v>0</v>
      </c>
      <c r="S1178" t="s">
        <v>1773</v>
      </c>
      <c r="T1178" t="s">
        <v>1774</v>
      </c>
      <c r="U1178">
        <v>5.05</v>
      </c>
      <c r="V1178" s="18">
        <v>45225</v>
      </c>
      <c r="W1178" s="18">
        <v>45230</v>
      </c>
      <c r="X1178">
        <v>5</v>
      </c>
      <c r="Y1178" t="s">
        <v>72</v>
      </c>
    </row>
    <row r="1179" spans="1:25" x14ac:dyDescent="0.3">
      <c r="A1179" s="18">
        <v>45280</v>
      </c>
      <c r="B1179" t="s">
        <v>44</v>
      </c>
      <c r="C1179" t="s">
        <v>130</v>
      </c>
      <c r="D1179">
        <v>10</v>
      </c>
      <c r="E1179">
        <v>465.72</v>
      </c>
      <c r="F1179">
        <v>302.71800000000002</v>
      </c>
      <c r="G1179" t="s">
        <v>20</v>
      </c>
      <c r="H1179" t="s">
        <v>21</v>
      </c>
      <c r="I1179">
        <v>0.05</v>
      </c>
      <c r="J1179" t="s">
        <v>32</v>
      </c>
      <c r="K1179">
        <v>4657.2000000000007</v>
      </c>
      <c r="L1179">
        <v>4424.34</v>
      </c>
      <c r="M1179">
        <v>3027.1800000000003</v>
      </c>
      <c r="N1179">
        <v>1397.1599999999999</v>
      </c>
      <c r="O1179">
        <v>232.86000000000058</v>
      </c>
      <c r="P1179" t="s">
        <v>23</v>
      </c>
      <c r="Q1179" t="s">
        <v>24</v>
      </c>
      <c r="R1179">
        <v>0</v>
      </c>
      <c r="S1179" t="s">
        <v>1778</v>
      </c>
      <c r="T1179" t="s">
        <v>1779</v>
      </c>
      <c r="U1179">
        <v>28.14</v>
      </c>
      <c r="V1179" s="18">
        <v>45280</v>
      </c>
      <c r="W1179" s="18">
        <v>45286</v>
      </c>
      <c r="X1179">
        <v>6</v>
      </c>
      <c r="Y1179" t="s">
        <v>49</v>
      </c>
    </row>
    <row r="1180" spans="1:25" x14ac:dyDescent="0.3">
      <c r="A1180" s="18">
        <v>44943</v>
      </c>
      <c r="B1180" t="s">
        <v>38</v>
      </c>
      <c r="C1180" t="s">
        <v>130</v>
      </c>
      <c r="D1180">
        <v>15</v>
      </c>
      <c r="E1180">
        <v>19.170000000000002</v>
      </c>
      <c r="F1180">
        <v>12.460500000000001</v>
      </c>
      <c r="G1180" t="s">
        <v>30</v>
      </c>
      <c r="H1180" t="s">
        <v>21</v>
      </c>
      <c r="I1180">
        <v>0</v>
      </c>
      <c r="J1180" t="s">
        <v>51</v>
      </c>
      <c r="K1180">
        <v>287.55</v>
      </c>
      <c r="L1180">
        <v>287.55</v>
      </c>
      <c r="M1180">
        <v>186.90750000000003</v>
      </c>
      <c r="N1180">
        <v>100.64249999999998</v>
      </c>
      <c r="O1180">
        <v>0</v>
      </c>
      <c r="P1180" t="s">
        <v>33</v>
      </c>
      <c r="Q1180" t="s">
        <v>24</v>
      </c>
      <c r="R1180">
        <v>1</v>
      </c>
      <c r="S1180" t="s">
        <v>1802</v>
      </c>
      <c r="T1180" t="s">
        <v>1803</v>
      </c>
      <c r="U1180">
        <v>48.93</v>
      </c>
      <c r="V1180" s="18">
        <v>44943</v>
      </c>
      <c r="W1180" s="18">
        <v>44953</v>
      </c>
      <c r="X1180">
        <v>10</v>
      </c>
      <c r="Y1180" t="s">
        <v>43</v>
      </c>
    </row>
    <row r="1181" spans="1:25" x14ac:dyDescent="0.3">
      <c r="A1181" s="18">
        <v>45704</v>
      </c>
      <c r="B1181" t="s">
        <v>28</v>
      </c>
      <c r="C1181" t="s">
        <v>130</v>
      </c>
      <c r="D1181">
        <v>18</v>
      </c>
      <c r="E1181">
        <v>204.58</v>
      </c>
      <c r="F1181">
        <v>132.977</v>
      </c>
      <c r="G1181" t="s">
        <v>50</v>
      </c>
      <c r="H1181" t="s">
        <v>31</v>
      </c>
      <c r="I1181">
        <v>0.1</v>
      </c>
      <c r="J1181" t="s">
        <v>56</v>
      </c>
      <c r="K1181">
        <v>3682.44</v>
      </c>
      <c r="L1181">
        <v>3314.1959999999999</v>
      </c>
      <c r="M1181">
        <v>2393.5860000000002</v>
      </c>
      <c r="N1181">
        <v>920.60999999999967</v>
      </c>
      <c r="O1181">
        <v>368.24400000000014</v>
      </c>
      <c r="P1181" t="s">
        <v>63</v>
      </c>
      <c r="Q1181" t="s">
        <v>2930</v>
      </c>
      <c r="R1181">
        <v>0</v>
      </c>
      <c r="S1181" t="s">
        <v>1806</v>
      </c>
      <c r="T1181" t="s">
        <v>1807</v>
      </c>
      <c r="U1181">
        <v>16.04</v>
      </c>
      <c r="V1181" s="18">
        <v>45704</v>
      </c>
      <c r="W1181" s="18">
        <v>45710</v>
      </c>
      <c r="X1181">
        <v>6</v>
      </c>
      <c r="Y1181" t="s">
        <v>37</v>
      </c>
    </row>
    <row r="1182" spans="1:25" x14ac:dyDescent="0.3">
      <c r="A1182" s="18">
        <v>45082</v>
      </c>
      <c r="B1182" t="s">
        <v>18</v>
      </c>
      <c r="C1182" t="s">
        <v>130</v>
      </c>
      <c r="D1182">
        <v>15</v>
      </c>
      <c r="E1182">
        <v>324.58</v>
      </c>
      <c r="F1182">
        <v>210.977</v>
      </c>
      <c r="G1182" t="s">
        <v>30</v>
      </c>
      <c r="H1182" t="s">
        <v>31</v>
      </c>
      <c r="I1182">
        <v>0.15</v>
      </c>
      <c r="J1182" t="s">
        <v>56</v>
      </c>
      <c r="K1182">
        <v>4868.7</v>
      </c>
      <c r="L1182">
        <v>4138.3949999999995</v>
      </c>
      <c r="M1182">
        <v>3164.6550000000002</v>
      </c>
      <c r="N1182">
        <v>973.73999999999933</v>
      </c>
      <c r="O1182">
        <v>730.30500000000029</v>
      </c>
      <c r="P1182" t="s">
        <v>60</v>
      </c>
      <c r="Q1182" t="s">
        <v>2930</v>
      </c>
      <c r="R1182">
        <v>0</v>
      </c>
      <c r="S1182" t="s">
        <v>1808</v>
      </c>
      <c r="T1182" t="s">
        <v>1809</v>
      </c>
      <c r="U1182">
        <v>24.57</v>
      </c>
      <c r="V1182" s="18">
        <v>45082</v>
      </c>
      <c r="W1182" s="18">
        <v>45086</v>
      </c>
      <c r="X1182">
        <v>4</v>
      </c>
      <c r="Y1182" t="s">
        <v>27</v>
      </c>
    </row>
    <row r="1183" spans="1:25" x14ac:dyDescent="0.3">
      <c r="A1183" s="18">
        <v>45139</v>
      </c>
      <c r="B1183" t="s">
        <v>38</v>
      </c>
      <c r="C1183" t="s">
        <v>130</v>
      </c>
      <c r="D1183">
        <v>8</v>
      </c>
      <c r="E1183">
        <v>141.28</v>
      </c>
      <c r="F1183">
        <v>91.832000000000008</v>
      </c>
      <c r="G1183" t="s">
        <v>55</v>
      </c>
      <c r="H1183" t="s">
        <v>21</v>
      </c>
      <c r="I1183">
        <v>0.05</v>
      </c>
      <c r="J1183" t="s">
        <v>46</v>
      </c>
      <c r="K1183">
        <v>1130.24</v>
      </c>
      <c r="L1183">
        <v>1073.7280000000001</v>
      </c>
      <c r="M1183">
        <v>734.65600000000006</v>
      </c>
      <c r="N1183">
        <v>339.072</v>
      </c>
      <c r="O1183">
        <v>56.511999999999944</v>
      </c>
      <c r="P1183" t="s">
        <v>23</v>
      </c>
      <c r="Q1183" t="s">
        <v>24</v>
      </c>
      <c r="R1183">
        <v>0</v>
      </c>
      <c r="S1183" t="s">
        <v>1812</v>
      </c>
      <c r="T1183" t="s">
        <v>1489</v>
      </c>
      <c r="U1183">
        <v>28.69</v>
      </c>
      <c r="V1183" s="18">
        <v>45139</v>
      </c>
      <c r="W1183" s="18">
        <v>45148</v>
      </c>
      <c r="X1183">
        <v>9</v>
      </c>
      <c r="Y1183" t="s">
        <v>43</v>
      </c>
    </row>
    <row r="1184" spans="1:25" x14ac:dyDescent="0.3">
      <c r="A1184" s="18">
        <v>45820</v>
      </c>
      <c r="B1184" t="s">
        <v>18</v>
      </c>
      <c r="C1184" t="s">
        <v>130</v>
      </c>
      <c r="D1184">
        <v>11</v>
      </c>
      <c r="E1184">
        <v>495.44</v>
      </c>
      <c r="F1184">
        <v>322.036</v>
      </c>
      <c r="G1184" t="s">
        <v>30</v>
      </c>
      <c r="H1184" t="s">
        <v>21</v>
      </c>
      <c r="I1184">
        <v>0</v>
      </c>
      <c r="J1184" t="s">
        <v>66</v>
      </c>
      <c r="K1184">
        <v>5449.84</v>
      </c>
      <c r="L1184">
        <v>5449.84</v>
      </c>
      <c r="M1184">
        <v>3542.3960000000002</v>
      </c>
      <c r="N1184">
        <v>1907.444</v>
      </c>
      <c r="O1184">
        <v>0</v>
      </c>
      <c r="P1184" t="s">
        <v>33</v>
      </c>
      <c r="Q1184" t="s">
        <v>24</v>
      </c>
      <c r="R1184">
        <v>0</v>
      </c>
      <c r="S1184" t="s">
        <v>1825</v>
      </c>
      <c r="T1184" t="s">
        <v>1826</v>
      </c>
      <c r="U1184">
        <v>44.77</v>
      </c>
      <c r="V1184" s="18">
        <v>45820</v>
      </c>
      <c r="W1184" s="18">
        <v>45826</v>
      </c>
      <c r="X1184">
        <v>6</v>
      </c>
      <c r="Y1184" t="s">
        <v>27</v>
      </c>
    </row>
    <row r="1185" spans="1:25" x14ac:dyDescent="0.3">
      <c r="A1185" s="18">
        <v>45700</v>
      </c>
      <c r="B1185" t="s">
        <v>38</v>
      </c>
      <c r="C1185" t="s">
        <v>130</v>
      </c>
      <c r="D1185">
        <v>4</v>
      </c>
      <c r="E1185">
        <v>75.8</v>
      </c>
      <c r="F1185">
        <v>49.27</v>
      </c>
      <c r="G1185" t="s">
        <v>50</v>
      </c>
      <c r="H1185" t="s">
        <v>31</v>
      </c>
      <c r="I1185">
        <v>0.15</v>
      </c>
      <c r="J1185" t="s">
        <v>51</v>
      </c>
      <c r="K1185">
        <v>303.2</v>
      </c>
      <c r="L1185">
        <v>257.71999999999997</v>
      </c>
      <c r="M1185">
        <v>197.08</v>
      </c>
      <c r="N1185">
        <v>60.639999999999958</v>
      </c>
      <c r="O1185">
        <v>45.480000000000018</v>
      </c>
      <c r="P1185" t="s">
        <v>57</v>
      </c>
      <c r="Q1185" t="s">
        <v>34</v>
      </c>
      <c r="R1185">
        <v>0</v>
      </c>
      <c r="S1185" t="s">
        <v>1851</v>
      </c>
      <c r="T1185" t="s">
        <v>1852</v>
      </c>
      <c r="U1185">
        <v>12.22</v>
      </c>
      <c r="V1185" s="18">
        <v>45700</v>
      </c>
      <c r="W1185" s="18">
        <v>45708</v>
      </c>
      <c r="X1185">
        <v>8</v>
      </c>
      <c r="Y1185" t="s">
        <v>43</v>
      </c>
    </row>
    <row r="1186" spans="1:25" x14ac:dyDescent="0.3">
      <c r="A1186" s="18">
        <v>45148</v>
      </c>
      <c r="B1186" t="s">
        <v>44</v>
      </c>
      <c r="C1186" t="s">
        <v>130</v>
      </c>
      <c r="D1186">
        <v>3</v>
      </c>
      <c r="E1186">
        <v>59.78</v>
      </c>
      <c r="F1186">
        <v>38.856999999999999</v>
      </c>
      <c r="G1186" t="s">
        <v>50</v>
      </c>
      <c r="H1186" t="s">
        <v>31</v>
      </c>
      <c r="I1186">
        <v>0</v>
      </c>
      <c r="J1186" t="s">
        <v>22</v>
      </c>
      <c r="K1186">
        <v>179.34</v>
      </c>
      <c r="L1186">
        <v>179.34</v>
      </c>
      <c r="M1186">
        <v>116.571</v>
      </c>
      <c r="N1186">
        <v>62.769000000000005</v>
      </c>
      <c r="O1186">
        <v>0</v>
      </c>
      <c r="P1186" t="s">
        <v>23</v>
      </c>
      <c r="Q1186" t="s">
        <v>34</v>
      </c>
      <c r="R1186">
        <v>0</v>
      </c>
      <c r="S1186" t="s">
        <v>1859</v>
      </c>
      <c r="T1186" t="s">
        <v>1860</v>
      </c>
      <c r="U1186">
        <v>46.98</v>
      </c>
      <c r="V1186" s="18">
        <v>45148</v>
      </c>
      <c r="W1186" s="18">
        <v>45151</v>
      </c>
      <c r="X1186">
        <v>3</v>
      </c>
      <c r="Y1186" t="s">
        <v>49</v>
      </c>
    </row>
    <row r="1187" spans="1:25" x14ac:dyDescent="0.3">
      <c r="A1187" s="18">
        <v>45144</v>
      </c>
      <c r="B1187" t="s">
        <v>44</v>
      </c>
      <c r="C1187" t="s">
        <v>130</v>
      </c>
      <c r="D1187">
        <v>13</v>
      </c>
      <c r="E1187">
        <v>69.97</v>
      </c>
      <c r="F1187">
        <v>45.480499999999999</v>
      </c>
      <c r="G1187" t="s">
        <v>30</v>
      </c>
      <c r="H1187" t="s">
        <v>21</v>
      </c>
      <c r="I1187">
        <v>0.05</v>
      </c>
      <c r="J1187" t="s">
        <v>32</v>
      </c>
      <c r="K1187">
        <v>909.61</v>
      </c>
      <c r="L1187">
        <v>864.12950000000001</v>
      </c>
      <c r="M1187">
        <v>591.24649999999997</v>
      </c>
      <c r="N1187">
        <v>272.88300000000004</v>
      </c>
      <c r="O1187">
        <v>45.480500000000006</v>
      </c>
      <c r="P1187" t="s">
        <v>60</v>
      </c>
      <c r="Q1187" t="s">
        <v>2930</v>
      </c>
      <c r="R1187">
        <v>0</v>
      </c>
      <c r="S1187" t="s">
        <v>1863</v>
      </c>
      <c r="T1187" t="s">
        <v>1864</v>
      </c>
      <c r="U1187">
        <v>27.66</v>
      </c>
      <c r="V1187" s="18">
        <v>45144</v>
      </c>
      <c r="W1187" s="18">
        <v>45150</v>
      </c>
      <c r="X1187">
        <v>6</v>
      </c>
      <c r="Y1187" t="s">
        <v>49</v>
      </c>
    </row>
    <row r="1188" spans="1:25" x14ac:dyDescent="0.3">
      <c r="A1188" s="18">
        <v>45257</v>
      </c>
      <c r="B1188" t="s">
        <v>69</v>
      </c>
      <c r="C1188" t="s">
        <v>130</v>
      </c>
      <c r="D1188">
        <v>1</v>
      </c>
      <c r="E1188">
        <v>71.239999999999995</v>
      </c>
      <c r="F1188">
        <v>46.305999999999997</v>
      </c>
      <c r="G1188" t="s">
        <v>30</v>
      </c>
      <c r="H1188" t="s">
        <v>31</v>
      </c>
      <c r="I1188">
        <v>0.1</v>
      </c>
      <c r="J1188" t="s">
        <v>51</v>
      </c>
      <c r="K1188">
        <v>71.239999999999995</v>
      </c>
      <c r="L1188">
        <v>64.116</v>
      </c>
      <c r="M1188">
        <v>46.305999999999997</v>
      </c>
      <c r="N1188">
        <v>17.810000000000002</v>
      </c>
      <c r="O1188">
        <v>7.1239999999999952</v>
      </c>
      <c r="P1188" t="s">
        <v>60</v>
      </c>
      <c r="Q1188" t="s">
        <v>2930</v>
      </c>
      <c r="R1188">
        <v>1</v>
      </c>
      <c r="S1188" t="s">
        <v>1878</v>
      </c>
      <c r="T1188" t="s">
        <v>1879</v>
      </c>
      <c r="U1188">
        <v>43.69</v>
      </c>
      <c r="V1188" s="18">
        <v>45257</v>
      </c>
      <c r="W1188" s="18">
        <v>45263</v>
      </c>
      <c r="X1188">
        <v>6</v>
      </c>
      <c r="Y1188" t="s">
        <v>72</v>
      </c>
    </row>
    <row r="1189" spans="1:25" x14ac:dyDescent="0.3">
      <c r="A1189" s="18">
        <v>45417</v>
      </c>
      <c r="B1189" t="s">
        <v>28</v>
      </c>
      <c r="C1189" t="s">
        <v>130</v>
      </c>
      <c r="D1189">
        <v>3</v>
      </c>
      <c r="E1189">
        <v>89.72</v>
      </c>
      <c r="F1189">
        <v>58.317999999999998</v>
      </c>
      <c r="G1189" t="s">
        <v>55</v>
      </c>
      <c r="H1189" t="s">
        <v>21</v>
      </c>
      <c r="I1189">
        <v>0.1</v>
      </c>
      <c r="J1189" t="s">
        <v>32</v>
      </c>
      <c r="K1189">
        <v>269.15999999999997</v>
      </c>
      <c r="L1189">
        <v>242.24399999999997</v>
      </c>
      <c r="M1189">
        <v>174.95400000000001</v>
      </c>
      <c r="N1189">
        <v>67.289999999999964</v>
      </c>
      <c r="O1189">
        <v>26.915999999999997</v>
      </c>
      <c r="P1189" t="s">
        <v>33</v>
      </c>
      <c r="Q1189" t="s">
        <v>40</v>
      </c>
      <c r="R1189">
        <v>0</v>
      </c>
      <c r="S1189" t="s">
        <v>1888</v>
      </c>
      <c r="T1189" t="s">
        <v>1889</v>
      </c>
      <c r="U1189">
        <v>32.67</v>
      </c>
      <c r="V1189" s="18">
        <v>45417</v>
      </c>
      <c r="W1189" s="18">
        <v>45425</v>
      </c>
      <c r="X1189">
        <v>8</v>
      </c>
      <c r="Y1189" t="s">
        <v>37</v>
      </c>
    </row>
    <row r="1190" spans="1:25" x14ac:dyDescent="0.3">
      <c r="A1190" s="18">
        <v>45649</v>
      </c>
      <c r="B1190" t="s">
        <v>44</v>
      </c>
      <c r="C1190" t="s">
        <v>130</v>
      </c>
      <c r="D1190">
        <v>12</v>
      </c>
      <c r="E1190">
        <v>171.91</v>
      </c>
      <c r="F1190">
        <v>111.7415</v>
      </c>
      <c r="G1190" t="s">
        <v>20</v>
      </c>
      <c r="H1190" t="s">
        <v>31</v>
      </c>
      <c r="I1190">
        <v>0.05</v>
      </c>
      <c r="J1190" t="s">
        <v>22</v>
      </c>
      <c r="K1190">
        <v>2062.92</v>
      </c>
      <c r="L1190">
        <v>1959.7739999999999</v>
      </c>
      <c r="M1190">
        <v>1340.8980000000001</v>
      </c>
      <c r="N1190">
        <v>618.87599999999975</v>
      </c>
      <c r="O1190">
        <v>103.14600000000019</v>
      </c>
      <c r="P1190" t="s">
        <v>57</v>
      </c>
      <c r="Q1190" t="s">
        <v>40</v>
      </c>
      <c r="R1190">
        <v>0</v>
      </c>
      <c r="S1190" t="s">
        <v>1893</v>
      </c>
      <c r="T1190" t="s">
        <v>1894</v>
      </c>
      <c r="U1190">
        <v>34.36</v>
      </c>
      <c r="V1190" s="18">
        <v>45649</v>
      </c>
      <c r="W1190" s="18">
        <v>45659</v>
      </c>
      <c r="X1190">
        <v>10</v>
      </c>
      <c r="Y1190" t="s">
        <v>49</v>
      </c>
    </row>
    <row r="1191" spans="1:25" x14ac:dyDescent="0.3">
      <c r="A1191" s="18">
        <v>45436</v>
      </c>
      <c r="B1191" t="s">
        <v>69</v>
      </c>
      <c r="C1191" t="s">
        <v>130</v>
      </c>
      <c r="D1191">
        <v>10</v>
      </c>
      <c r="E1191">
        <v>280.8</v>
      </c>
      <c r="F1191">
        <v>182.52</v>
      </c>
      <c r="G1191" t="s">
        <v>50</v>
      </c>
      <c r="H1191" t="s">
        <v>31</v>
      </c>
      <c r="I1191">
        <v>0</v>
      </c>
      <c r="J1191" t="s">
        <v>32</v>
      </c>
      <c r="K1191">
        <v>2808</v>
      </c>
      <c r="L1191">
        <v>2808</v>
      </c>
      <c r="M1191">
        <v>1825.2</v>
      </c>
      <c r="N1191">
        <v>982.8</v>
      </c>
      <c r="O1191">
        <v>0</v>
      </c>
      <c r="P1191" t="s">
        <v>57</v>
      </c>
      <c r="Q1191" t="s">
        <v>34</v>
      </c>
      <c r="R1191">
        <v>0</v>
      </c>
      <c r="S1191" t="s">
        <v>1910</v>
      </c>
      <c r="T1191" t="s">
        <v>1911</v>
      </c>
      <c r="U1191">
        <v>49.98</v>
      </c>
      <c r="V1191" s="18">
        <v>45436</v>
      </c>
      <c r="W1191" s="18">
        <v>45442</v>
      </c>
      <c r="X1191">
        <v>6</v>
      </c>
      <c r="Y1191" t="s">
        <v>72</v>
      </c>
    </row>
    <row r="1192" spans="1:25" x14ac:dyDescent="0.3">
      <c r="A1192" s="18">
        <v>45316</v>
      </c>
      <c r="B1192" t="s">
        <v>38</v>
      </c>
      <c r="C1192" t="s">
        <v>130</v>
      </c>
      <c r="D1192">
        <v>2</v>
      </c>
      <c r="E1192">
        <v>27.43</v>
      </c>
      <c r="F1192">
        <v>17.829499999999999</v>
      </c>
      <c r="G1192" t="s">
        <v>20</v>
      </c>
      <c r="H1192" t="s">
        <v>31</v>
      </c>
      <c r="I1192">
        <v>0.15</v>
      </c>
      <c r="J1192" t="s">
        <v>46</v>
      </c>
      <c r="K1192">
        <v>54.86</v>
      </c>
      <c r="L1192">
        <v>46.631</v>
      </c>
      <c r="M1192">
        <v>35.658999999999999</v>
      </c>
      <c r="N1192">
        <v>10.972000000000001</v>
      </c>
      <c r="O1192">
        <v>8.2289999999999992</v>
      </c>
      <c r="P1192" t="s">
        <v>23</v>
      </c>
      <c r="Q1192" t="s">
        <v>40</v>
      </c>
      <c r="R1192">
        <v>0</v>
      </c>
      <c r="S1192" t="s">
        <v>1915</v>
      </c>
      <c r="T1192" t="s">
        <v>1916</v>
      </c>
      <c r="U1192">
        <v>6.15</v>
      </c>
      <c r="V1192" s="18">
        <v>45316</v>
      </c>
      <c r="W1192" s="18">
        <v>45323</v>
      </c>
      <c r="X1192">
        <v>7</v>
      </c>
      <c r="Y1192" t="s">
        <v>43</v>
      </c>
    </row>
    <row r="1193" spans="1:25" x14ac:dyDescent="0.3">
      <c r="A1193" s="18">
        <v>45418</v>
      </c>
      <c r="B1193" t="s">
        <v>28</v>
      </c>
      <c r="C1193" t="s">
        <v>130</v>
      </c>
      <c r="D1193">
        <v>20</v>
      </c>
      <c r="E1193">
        <v>270.2</v>
      </c>
      <c r="F1193">
        <v>175.63</v>
      </c>
      <c r="G1193" t="s">
        <v>30</v>
      </c>
      <c r="H1193" t="s">
        <v>21</v>
      </c>
      <c r="I1193">
        <v>0</v>
      </c>
      <c r="J1193" t="s">
        <v>56</v>
      </c>
      <c r="K1193">
        <v>5404</v>
      </c>
      <c r="L1193">
        <v>5404</v>
      </c>
      <c r="M1193">
        <v>3512.6</v>
      </c>
      <c r="N1193">
        <v>1891.4</v>
      </c>
      <c r="O1193">
        <v>0</v>
      </c>
      <c r="P1193" t="s">
        <v>57</v>
      </c>
      <c r="Q1193" t="s">
        <v>40</v>
      </c>
      <c r="R1193">
        <v>0</v>
      </c>
      <c r="S1193" t="s">
        <v>1932</v>
      </c>
      <c r="T1193" t="s">
        <v>1933</v>
      </c>
      <c r="U1193">
        <v>6.8</v>
      </c>
      <c r="V1193" s="18">
        <v>45418</v>
      </c>
      <c r="W1193" s="18">
        <v>45427</v>
      </c>
      <c r="X1193">
        <v>9</v>
      </c>
      <c r="Y1193" t="s">
        <v>37</v>
      </c>
    </row>
    <row r="1194" spans="1:25" x14ac:dyDescent="0.3">
      <c r="A1194" s="18">
        <v>45582</v>
      </c>
      <c r="B1194" t="s">
        <v>28</v>
      </c>
      <c r="C1194" t="s">
        <v>130</v>
      </c>
      <c r="D1194">
        <v>15</v>
      </c>
      <c r="E1194">
        <v>482.08</v>
      </c>
      <c r="F1194">
        <v>313.35199999999998</v>
      </c>
      <c r="G1194" t="s">
        <v>55</v>
      </c>
      <c r="H1194" t="s">
        <v>31</v>
      </c>
      <c r="I1194">
        <v>0.1</v>
      </c>
      <c r="J1194" t="s">
        <v>22</v>
      </c>
      <c r="K1194">
        <v>7231.2</v>
      </c>
      <c r="L1194">
        <v>6508.08</v>
      </c>
      <c r="M1194">
        <v>4700.28</v>
      </c>
      <c r="N1194">
        <v>1807.8000000000002</v>
      </c>
      <c r="O1194">
        <v>723.11999999999989</v>
      </c>
      <c r="P1194" t="s">
        <v>60</v>
      </c>
      <c r="Q1194" t="s">
        <v>24</v>
      </c>
      <c r="R1194">
        <v>1</v>
      </c>
      <c r="S1194" t="s">
        <v>1934</v>
      </c>
      <c r="T1194" t="s">
        <v>1256</v>
      </c>
      <c r="U1194">
        <v>13.35</v>
      </c>
      <c r="V1194" s="18">
        <v>45582</v>
      </c>
      <c r="W1194" s="18">
        <v>45584</v>
      </c>
      <c r="X1194">
        <v>2</v>
      </c>
      <c r="Y1194" t="s">
        <v>37</v>
      </c>
    </row>
    <row r="1195" spans="1:25" x14ac:dyDescent="0.3">
      <c r="A1195" s="18">
        <v>45684</v>
      </c>
      <c r="B1195" t="s">
        <v>44</v>
      </c>
      <c r="C1195" t="s">
        <v>130</v>
      </c>
      <c r="D1195">
        <v>20</v>
      </c>
      <c r="E1195">
        <v>537.28</v>
      </c>
      <c r="F1195">
        <v>349.23199999999997</v>
      </c>
      <c r="G1195" t="s">
        <v>50</v>
      </c>
      <c r="H1195" t="s">
        <v>21</v>
      </c>
      <c r="I1195">
        <v>0</v>
      </c>
      <c r="J1195" t="s">
        <v>46</v>
      </c>
      <c r="K1195">
        <v>10745.599999999999</v>
      </c>
      <c r="L1195">
        <v>10745.599999999999</v>
      </c>
      <c r="M1195">
        <v>6984.6399999999994</v>
      </c>
      <c r="N1195">
        <v>3760.9599999999991</v>
      </c>
      <c r="O1195">
        <v>0</v>
      </c>
      <c r="P1195" t="s">
        <v>23</v>
      </c>
      <c r="Q1195" t="s">
        <v>2930</v>
      </c>
      <c r="R1195">
        <v>1</v>
      </c>
      <c r="S1195" t="s">
        <v>1959</v>
      </c>
      <c r="T1195" t="s">
        <v>1960</v>
      </c>
      <c r="U1195">
        <v>15.6</v>
      </c>
      <c r="V1195" s="18">
        <v>45684</v>
      </c>
      <c r="W1195" s="18">
        <v>45690</v>
      </c>
      <c r="X1195">
        <v>6</v>
      </c>
      <c r="Y1195" t="s">
        <v>49</v>
      </c>
    </row>
    <row r="1196" spans="1:25" x14ac:dyDescent="0.3">
      <c r="A1196" s="18">
        <v>45710</v>
      </c>
      <c r="B1196" t="s">
        <v>69</v>
      </c>
      <c r="C1196" t="s">
        <v>130</v>
      </c>
      <c r="D1196">
        <v>7</v>
      </c>
      <c r="E1196">
        <v>178.26</v>
      </c>
      <c r="F1196">
        <v>115.869</v>
      </c>
      <c r="G1196" t="s">
        <v>50</v>
      </c>
      <c r="H1196" t="s">
        <v>31</v>
      </c>
      <c r="I1196">
        <v>0.15</v>
      </c>
      <c r="J1196" t="s">
        <v>66</v>
      </c>
      <c r="K1196">
        <v>1247.82</v>
      </c>
      <c r="L1196">
        <v>1060.6469999999999</v>
      </c>
      <c r="M1196">
        <v>811.08299999999997</v>
      </c>
      <c r="N1196">
        <v>249.56399999999996</v>
      </c>
      <c r="O1196">
        <v>187.173</v>
      </c>
      <c r="P1196" t="s">
        <v>23</v>
      </c>
      <c r="Q1196" t="s">
        <v>24</v>
      </c>
      <c r="R1196">
        <v>0</v>
      </c>
      <c r="S1196" t="s">
        <v>2005</v>
      </c>
      <c r="T1196" t="s">
        <v>2006</v>
      </c>
      <c r="U1196">
        <v>44.91</v>
      </c>
      <c r="V1196" s="18">
        <v>45710</v>
      </c>
      <c r="W1196" s="18">
        <v>45717</v>
      </c>
      <c r="X1196">
        <v>7</v>
      </c>
      <c r="Y1196" t="s">
        <v>72</v>
      </c>
    </row>
    <row r="1197" spans="1:25" x14ac:dyDescent="0.3">
      <c r="A1197" s="18">
        <v>45533</v>
      </c>
      <c r="B1197" t="s">
        <v>18</v>
      </c>
      <c r="C1197" t="s">
        <v>130</v>
      </c>
      <c r="D1197">
        <v>19</v>
      </c>
      <c r="E1197">
        <v>448.21</v>
      </c>
      <c r="F1197">
        <v>291.3365</v>
      </c>
      <c r="G1197" t="s">
        <v>50</v>
      </c>
      <c r="H1197" t="s">
        <v>21</v>
      </c>
      <c r="I1197">
        <v>0.1</v>
      </c>
      <c r="J1197" t="s">
        <v>32</v>
      </c>
      <c r="K1197">
        <v>8515.99</v>
      </c>
      <c r="L1197">
        <v>7664.3909999999996</v>
      </c>
      <c r="M1197">
        <v>5535.3935000000001</v>
      </c>
      <c r="N1197">
        <v>2128.9974999999995</v>
      </c>
      <c r="O1197">
        <v>851.59900000000016</v>
      </c>
      <c r="P1197" t="s">
        <v>60</v>
      </c>
      <c r="Q1197" t="s">
        <v>40</v>
      </c>
      <c r="R1197">
        <v>0</v>
      </c>
      <c r="S1197" t="s">
        <v>2013</v>
      </c>
      <c r="T1197" t="s">
        <v>976</v>
      </c>
      <c r="U1197">
        <v>30.71</v>
      </c>
      <c r="V1197" s="18">
        <v>45533</v>
      </c>
      <c r="W1197" s="18">
        <v>45538</v>
      </c>
      <c r="X1197">
        <v>5</v>
      </c>
      <c r="Y1197" t="s">
        <v>27</v>
      </c>
    </row>
    <row r="1198" spans="1:25" x14ac:dyDescent="0.3">
      <c r="A1198" s="18">
        <v>45372</v>
      </c>
      <c r="B1198" t="s">
        <v>38</v>
      </c>
      <c r="C1198" t="s">
        <v>130</v>
      </c>
      <c r="D1198">
        <v>14</v>
      </c>
      <c r="E1198">
        <v>524.9</v>
      </c>
      <c r="F1198">
        <v>341.185</v>
      </c>
      <c r="G1198" t="s">
        <v>50</v>
      </c>
      <c r="H1198" t="s">
        <v>21</v>
      </c>
      <c r="I1198">
        <v>0.05</v>
      </c>
      <c r="J1198" t="s">
        <v>32</v>
      </c>
      <c r="K1198">
        <v>7348.5999999999995</v>
      </c>
      <c r="L1198">
        <v>6981.1699999999992</v>
      </c>
      <c r="M1198">
        <v>4776.59</v>
      </c>
      <c r="N1198">
        <v>2204.579999999999</v>
      </c>
      <c r="O1198">
        <v>367.43000000000029</v>
      </c>
      <c r="P1198" t="s">
        <v>63</v>
      </c>
      <c r="Q1198" t="s">
        <v>24</v>
      </c>
      <c r="R1198">
        <v>1</v>
      </c>
      <c r="S1198" t="s">
        <v>2026</v>
      </c>
      <c r="T1198" t="s">
        <v>2027</v>
      </c>
      <c r="U1198">
        <v>20.23</v>
      </c>
      <c r="V1198" s="18">
        <v>45372</v>
      </c>
      <c r="W1198" s="18">
        <v>45381</v>
      </c>
      <c r="X1198">
        <v>9</v>
      </c>
      <c r="Y1198" t="s">
        <v>43</v>
      </c>
    </row>
    <row r="1199" spans="1:25" x14ac:dyDescent="0.3">
      <c r="A1199" s="18">
        <v>45757</v>
      </c>
      <c r="B1199" t="s">
        <v>38</v>
      </c>
      <c r="C1199" t="s">
        <v>130</v>
      </c>
      <c r="D1199">
        <v>11</v>
      </c>
      <c r="E1199">
        <v>204.5</v>
      </c>
      <c r="F1199">
        <v>132.92500000000001</v>
      </c>
      <c r="G1199" t="s">
        <v>30</v>
      </c>
      <c r="H1199" t="s">
        <v>31</v>
      </c>
      <c r="I1199">
        <v>0</v>
      </c>
      <c r="J1199" t="s">
        <v>22</v>
      </c>
      <c r="K1199">
        <v>2249.5</v>
      </c>
      <c r="L1199">
        <v>2249.5</v>
      </c>
      <c r="M1199">
        <v>1462.1750000000002</v>
      </c>
      <c r="N1199">
        <v>787.32499999999982</v>
      </c>
      <c r="O1199">
        <v>0</v>
      </c>
      <c r="P1199" t="s">
        <v>60</v>
      </c>
      <c r="Q1199" t="s">
        <v>40</v>
      </c>
      <c r="R1199">
        <v>0</v>
      </c>
      <c r="S1199" t="s">
        <v>2035</v>
      </c>
      <c r="T1199" t="s">
        <v>1826</v>
      </c>
      <c r="U1199">
        <v>13.82</v>
      </c>
      <c r="V1199" s="18">
        <v>45757</v>
      </c>
      <c r="W1199" s="18">
        <v>45767</v>
      </c>
      <c r="X1199">
        <v>10</v>
      </c>
      <c r="Y1199" t="s">
        <v>43</v>
      </c>
    </row>
    <row r="1200" spans="1:25" x14ac:dyDescent="0.3">
      <c r="A1200" s="18">
        <v>45320</v>
      </c>
      <c r="B1200" t="s">
        <v>69</v>
      </c>
      <c r="C1200" t="s">
        <v>130</v>
      </c>
      <c r="D1200">
        <v>7</v>
      </c>
      <c r="E1200">
        <v>386.88</v>
      </c>
      <c r="F1200">
        <v>251.47200000000001</v>
      </c>
      <c r="G1200" t="s">
        <v>20</v>
      </c>
      <c r="H1200" t="s">
        <v>21</v>
      </c>
      <c r="I1200">
        <v>0.05</v>
      </c>
      <c r="J1200" t="s">
        <v>51</v>
      </c>
      <c r="K1200">
        <v>2708.16</v>
      </c>
      <c r="L1200">
        <v>2572.752</v>
      </c>
      <c r="M1200">
        <v>1760.3040000000001</v>
      </c>
      <c r="N1200">
        <v>812.44799999999987</v>
      </c>
      <c r="O1200">
        <v>135.4079999999999</v>
      </c>
      <c r="P1200" t="s">
        <v>63</v>
      </c>
      <c r="Q1200" t="s">
        <v>34</v>
      </c>
      <c r="R1200">
        <v>0</v>
      </c>
      <c r="S1200" t="s">
        <v>2043</v>
      </c>
      <c r="T1200" t="s">
        <v>2044</v>
      </c>
      <c r="U1200">
        <v>38.46</v>
      </c>
      <c r="V1200" s="18">
        <v>45320</v>
      </c>
      <c r="W1200" s="18">
        <v>45322</v>
      </c>
      <c r="X1200">
        <v>2</v>
      </c>
      <c r="Y1200" t="s">
        <v>72</v>
      </c>
    </row>
    <row r="1201" spans="1:25" x14ac:dyDescent="0.3">
      <c r="A1201" s="18">
        <v>45387</v>
      </c>
      <c r="B1201" t="s">
        <v>18</v>
      </c>
      <c r="C1201" t="s">
        <v>130</v>
      </c>
      <c r="D1201">
        <v>4</v>
      </c>
      <c r="E1201">
        <v>410.59</v>
      </c>
      <c r="F1201">
        <v>266.88349999999997</v>
      </c>
      <c r="G1201" t="s">
        <v>30</v>
      </c>
      <c r="H1201" t="s">
        <v>31</v>
      </c>
      <c r="I1201">
        <v>0</v>
      </c>
      <c r="J1201" t="s">
        <v>22</v>
      </c>
      <c r="K1201">
        <v>1642.36</v>
      </c>
      <c r="L1201">
        <v>1642.36</v>
      </c>
      <c r="M1201">
        <v>1067.5339999999999</v>
      </c>
      <c r="N1201">
        <v>574.82600000000002</v>
      </c>
      <c r="O1201">
        <v>0</v>
      </c>
      <c r="P1201" t="s">
        <v>63</v>
      </c>
      <c r="Q1201" t="s">
        <v>2930</v>
      </c>
      <c r="R1201">
        <v>0</v>
      </c>
      <c r="S1201" t="s">
        <v>2047</v>
      </c>
      <c r="T1201" t="s">
        <v>2048</v>
      </c>
      <c r="U1201">
        <v>17.36</v>
      </c>
      <c r="V1201" s="18">
        <v>45387</v>
      </c>
      <c r="W1201" s="18">
        <v>45391</v>
      </c>
      <c r="X1201">
        <v>4</v>
      </c>
      <c r="Y1201" t="s">
        <v>27</v>
      </c>
    </row>
    <row r="1202" spans="1:25" x14ac:dyDescent="0.3">
      <c r="A1202" s="18">
        <v>45405</v>
      </c>
      <c r="B1202" t="s">
        <v>69</v>
      </c>
      <c r="C1202" t="s">
        <v>130</v>
      </c>
      <c r="D1202">
        <v>7</v>
      </c>
      <c r="E1202">
        <v>39.53</v>
      </c>
      <c r="F1202">
        <v>25.694500000000001</v>
      </c>
      <c r="G1202" t="s">
        <v>55</v>
      </c>
      <c r="H1202" t="s">
        <v>31</v>
      </c>
      <c r="I1202">
        <v>0.1</v>
      </c>
      <c r="J1202" t="s">
        <v>51</v>
      </c>
      <c r="K1202">
        <v>276.71000000000004</v>
      </c>
      <c r="L1202">
        <v>249.03900000000004</v>
      </c>
      <c r="M1202">
        <v>179.86150000000001</v>
      </c>
      <c r="N1202">
        <v>69.177500000000038</v>
      </c>
      <c r="O1202">
        <v>27.670999999999992</v>
      </c>
      <c r="P1202" t="s">
        <v>60</v>
      </c>
      <c r="Q1202" t="s">
        <v>40</v>
      </c>
      <c r="R1202">
        <v>0</v>
      </c>
      <c r="S1202" t="s">
        <v>2060</v>
      </c>
      <c r="T1202" t="s">
        <v>2061</v>
      </c>
      <c r="U1202">
        <v>18.16</v>
      </c>
      <c r="V1202" s="18">
        <v>45405</v>
      </c>
      <c r="W1202" s="18">
        <v>45411</v>
      </c>
      <c r="X1202">
        <v>6</v>
      </c>
      <c r="Y1202" t="s">
        <v>72</v>
      </c>
    </row>
    <row r="1203" spans="1:25" x14ac:dyDescent="0.3">
      <c r="A1203" s="18">
        <v>45350</v>
      </c>
      <c r="B1203" t="s">
        <v>38</v>
      </c>
      <c r="C1203" t="s">
        <v>130</v>
      </c>
      <c r="D1203">
        <v>11</v>
      </c>
      <c r="E1203">
        <v>382.08</v>
      </c>
      <c r="F1203">
        <v>248.352</v>
      </c>
      <c r="G1203" t="s">
        <v>55</v>
      </c>
      <c r="H1203" t="s">
        <v>21</v>
      </c>
      <c r="I1203">
        <v>0.05</v>
      </c>
      <c r="J1203" t="s">
        <v>46</v>
      </c>
      <c r="K1203">
        <v>4202.88</v>
      </c>
      <c r="L1203">
        <v>3992.7359999999999</v>
      </c>
      <c r="M1203">
        <v>2731.8719999999998</v>
      </c>
      <c r="N1203">
        <v>1260.864</v>
      </c>
      <c r="O1203">
        <v>210.14400000000023</v>
      </c>
      <c r="P1203" t="s">
        <v>63</v>
      </c>
      <c r="Q1203" t="s">
        <v>40</v>
      </c>
      <c r="R1203">
        <v>0</v>
      </c>
      <c r="S1203" t="s">
        <v>2064</v>
      </c>
      <c r="T1203" t="s">
        <v>2065</v>
      </c>
      <c r="U1203">
        <v>5.95</v>
      </c>
      <c r="V1203" s="18">
        <v>45350</v>
      </c>
      <c r="W1203" s="18">
        <v>45353</v>
      </c>
      <c r="X1203">
        <v>3</v>
      </c>
      <c r="Y1203" t="s">
        <v>43</v>
      </c>
    </row>
    <row r="1204" spans="1:25" x14ac:dyDescent="0.3">
      <c r="A1204" s="18">
        <v>45462</v>
      </c>
      <c r="B1204" t="s">
        <v>28</v>
      </c>
      <c r="C1204" t="s">
        <v>130</v>
      </c>
      <c r="D1204">
        <v>9</v>
      </c>
      <c r="E1204">
        <v>88.49</v>
      </c>
      <c r="F1204">
        <v>57.518499999999996</v>
      </c>
      <c r="G1204" t="s">
        <v>55</v>
      </c>
      <c r="H1204" t="s">
        <v>21</v>
      </c>
      <c r="I1204">
        <v>0.05</v>
      </c>
      <c r="J1204" t="s">
        <v>56</v>
      </c>
      <c r="K1204">
        <v>796.41</v>
      </c>
      <c r="L1204">
        <v>756.58949999999993</v>
      </c>
      <c r="M1204">
        <v>517.66649999999993</v>
      </c>
      <c r="N1204">
        <v>238.923</v>
      </c>
      <c r="O1204">
        <v>39.820500000000038</v>
      </c>
      <c r="P1204" t="s">
        <v>23</v>
      </c>
      <c r="Q1204" t="s">
        <v>2930</v>
      </c>
      <c r="R1204">
        <v>0</v>
      </c>
      <c r="S1204" t="s">
        <v>2066</v>
      </c>
      <c r="T1204" t="s">
        <v>2067</v>
      </c>
      <c r="U1204">
        <v>35.6</v>
      </c>
      <c r="V1204" s="18">
        <v>45462</v>
      </c>
      <c r="W1204" s="18">
        <v>45469</v>
      </c>
      <c r="X1204">
        <v>7</v>
      </c>
      <c r="Y1204" t="s">
        <v>37</v>
      </c>
    </row>
    <row r="1205" spans="1:25" x14ac:dyDescent="0.3">
      <c r="A1205" s="18">
        <v>45440</v>
      </c>
      <c r="B1205" t="s">
        <v>18</v>
      </c>
      <c r="C1205" t="s">
        <v>130</v>
      </c>
      <c r="D1205">
        <v>16</v>
      </c>
      <c r="E1205">
        <v>334.55</v>
      </c>
      <c r="F1205">
        <v>217.45750000000001</v>
      </c>
      <c r="G1205" t="s">
        <v>20</v>
      </c>
      <c r="H1205" t="s">
        <v>21</v>
      </c>
      <c r="I1205">
        <v>0.1</v>
      </c>
      <c r="J1205" t="s">
        <v>22</v>
      </c>
      <c r="K1205">
        <v>5352.8</v>
      </c>
      <c r="L1205">
        <v>4817.5200000000004</v>
      </c>
      <c r="M1205">
        <v>3479.32</v>
      </c>
      <c r="N1205">
        <v>1338.2000000000003</v>
      </c>
      <c r="O1205">
        <v>535.27999999999975</v>
      </c>
      <c r="P1205" t="s">
        <v>57</v>
      </c>
      <c r="Q1205" t="s">
        <v>34</v>
      </c>
      <c r="R1205">
        <v>0</v>
      </c>
      <c r="S1205" t="s">
        <v>2072</v>
      </c>
      <c r="T1205" t="s">
        <v>2073</v>
      </c>
      <c r="U1205">
        <v>37.42</v>
      </c>
      <c r="V1205" s="18">
        <v>45440</v>
      </c>
      <c r="W1205" s="18">
        <v>45444</v>
      </c>
      <c r="X1205">
        <v>4</v>
      </c>
      <c r="Y1205" t="s">
        <v>27</v>
      </c>
    </row>
    <row r="1206" spans="1:25" x14ac:dyDescent="0.3">
      <c r="A1206" s="18">
        <v>45096</v>
      </c>
      <c r="B1206" t="s">
        <v>44</v>
      </c>
      <c r="C1206" t="s">
        <v>130</v>
      </c>
      <c r="D1206">
        <v>1</v>
      </c>
      <c r="E1206">
        <v>123.4</v>
      </c>
      <c r="F1206">
        <v>80.210000000000008</v>
      </c>
      <c r="G1206" t="s">
        <v>30</v>
      </c>
      <c r="H1206" t="s">
        <v>31</v>
      </c>
      <c r="I1206">
        <v>0</v>
      </c>
      <c r="J1206" t="s">
        <v>22</v>
      </c>
      <c r="K1206">
        <v>123.4</v>
      </c>
      <c r="L1206">
        <v>123.4</v>
      </c>
      <c r="M1206">
        <v>80.210000000000008</v>
      </c>
      <c r="N1206">
        <v>43.19</v>
      </c>
      <c r="O1206">
        <v>0</v>
      </c>
      <c r="P1206" t="s">
        <v>63</v>
      </c>
      <c r="Q1206" t="s">
        <v>2930</v>
      </c>
      <c r="R1206">
        <v>1</v>
      </c>
      <c r="S1206" t="s">
        <v>2076</v>
      </c>
      <c r="T1206" t="s">
        <v>2077</v>
      </c>
      <c r="U1206">
        <v>12.63</v>
      </c>
      <c r="V1206" s="18">
        <v>45096</v>
      </c>
      <c r="W1206" s="18">
        <v>45102</v>
      </c>
      <c r="X1206">
        <v>6</v>
      </c>
      <c r="Y1206" t="s">
        <v>49</v>
      </c>
    </row>
    <row r="1207" spans="1:25" x14ac:dyDescent="0.3">
      <c r="A1207" s="18">
        <v>45105</v>
      </c>
      <c r="B1207" t="s">
        <v>28</v>
      </c>
      <c r="C1207" t="s">
        <v>130</v>
      </c>
      <c r="D1207">
        <v>20</v>
      </c>
      <c r="E1207">
        <v>354.9</v>
      </c>
      <c r="F1207">
        <v>230.685</v>
      </c>
      <c r="G1207" t="s">
        <v>30</v>
      </c>
      <c r="H1207" t="s">
        <v>21</v>
      </c>
      <c r="I1207">
        <v>0</v>
      </c>
      <c r="J1207" t="s">
        <v>66</v>
      </c>
      <c r="K1207">
        <v>7098</v>
      </c>
      <c r="L1207">
        <v>7098</v>
      </c>
      <c r="M1207">
        <v>4613.7</v>
      </c>
      <c r="N1207">
        <v>2484.3000000000002</v>
      </c>
      <c r="O1207">
        <v>0</v>
      </c>
      <c r="P1207" t="s">
        <v>33</v>
      </c>
      <c r="Q1207" t="s">
        <v>40</v>
      </c>
      <c r="R1207">
        <v>0</v>
      </c>
      <c r="S1207" t="s">
        <v>2090</v>
      </c>
      <c r="T1207" t="s">
        <v>2091</v>
      </c>
      <c r="U1207">
        <v>43.24</v>
      </c>
      <c r="V1207" s="18">
        <v>45105</v>
      </c>
      <c r="W1207" s="18">
        <v>45108</v>
      </c>
      <c r="X1207">
        <v>3</v>
      </c>
      <c r="Y1207" t="s">
        <v>37</v>
      </c>
    </row>
    <row r="1208" spans="1:25" x14ac:dyDescent="0.3">
      <c r="A1208" s="18">
        <v>45756</v>
      </c>
      <c r="B1208" t="s">
        <v>38</v>
      </c>
      <c r="C1208" t="s">
        <v>130</v>
      </c>
      <c r="D1208">
        <v>3</v>
      </c>
      <c r="E1208">
        <v>238.82</v>
      </c>
      <c r="F1208">
        <v>155.233</v>
      </c>
      <c r="G1208" t="s">
        <v>50</v>
      </c>
      <c r="H1208" t="s">
        <v>31</v>
      </c>
      <c r="I1208">
        <v>0.1</v>
      </c>
      <c r="J1208" t="s">
        <v>66</v>
      </c>
      <c r="K1208">
        <v>716.46</v>
      </c>
      <c r="L1208">
        <v>644.81400000000008</v>
      </c>
      <c r="M1208">
        <v>465.69900000000001</v>
      </c>
      <c r="N1208">
        <v>179.11500000000007</v>
      </c>
      <c r="O1208">
        <v>71.645999999999958</v>
      </c>
      <c r="P1208" t="s">
        <v>33</v>
      </c>
      <c r="Q1208" t="s">
        <v>40</v>
      </c>
      <c r="R1208">
        <v>0</v>
      </c>
      <c r="S1208" t="s">
        <v>2095</v>
      </c>
      <c r="T1208" t="s">
        <v>2096</v>
      </c>
      <c r="U1208">
        <v>37.07</v>
      </c>
      <c r="V1208" s="18">
        <v>45756</v>
      </c>
      <c r="W1208" s="18">
        <v>45765</v>
      </c>
      <c r="X1208">
        <v>9</v>
      </c>
      <c r="Y1208" t="s">
        <v>43</v>
      </c>
    </row>
    <row r="1209" spans="1:25" x14ac:dyDescent="0.3">
      <c r="A1209" s="18">
        <v>45486</v>
      </c>
      <c r="B1209" t="s">
        <v>44</v>
      </c>
      <c r="C1209" t="s">
        <v>130</v>
      </c>
      <c r="D1209">
        <v>9</v>
      </c>
      <c r="E1209">
        <v>454.6</v>
      </c>
      <c r="F1209">
        <v>295.49</v>
      </c>
      <c r="G1209" t="s">
        <v>55</v>
      </c>
      <c r="H1209" t="s">
        <v>21</v>
      </c>
      <c r="I1209">
        <v>0.05</v>
      </c>
      <c r="J1209" t="s">
        <v>51</v>
      </c>
      <c r="K1209">
        <v>4091.4</v>
      </c>
      <c r="L1209">
        <v>3886.83</v>
      </c>
      <c r="M1209">
        <v>2659.41</v>
      </c>
      <c r="N1209">
        <v>1227.42</v>
      </c>
      <c r="O1209">
        <v>204.57000000000016</v>
      </c>
      <c r="P1209" t="s">
        <v>60</v>
      </c>
      <c r="Q1209" t="s">
        <v>2930</v>
      </c>
      <c r="R1209">
        <v>0</v>
      </c>
      <c r="S1209" t="s">
        <v>2099</v>
      </c>
      <c r="T1209" t="s">
        <v>2100</v>
      </c>
      <c r="U1209">
        <v>32.86</v>
      </c>
      <c r="V1209" s="18">
        <v>45486</v>
      </c>
      <c r="W1209" s="18">
        <v>45493</v>
      </c>
      <c r="X1209">
        <v>7</v>
      </c>
      <c r="Y1209" t="s">
        <v>49</v>
      </c>
    </row>
    <row r="1210" spans="1:25" x14ac:dyDescent="0.3">
      <c r="A1210" s="18">
        <v>45661</v>
      </c>
      <c r="B1210" t="s">
        <v>69</v>
      </c>
      <c r="C1210" t="s">
        <v>130</v>
      </c>
      <c r="D1210">
        <v>6</v>
      </c>
      <c r="E1210">
        <v>540.54</v>
      </c>
      <c r="F1210">
        <v>351.351</v>
      </c>
      <c r="G1210" t="s">
        <v>30</v>
      </c>
      <c r="H1210" t="s">
        <v>31</v>
      </c>
      <c r="I1210">
        <v>0.05</v>
      </c>
      <c r="J1210" t="s">
        <v>51</v>
      </c>
      <c r="K1210">
        <v>3243.24</v>
      </c>
      <c r="L1210">
        <v>3081.0779999999995</v>
      </c>
      <c r="M1210">
        <v>2108.1059999999998</v>
      </c>
      <c r="N1210">
        <v>972.97199999999975</v>
      </c>
      <c r="O1210">
        <v>162.16200000000026</v>
      </c>
      <c r="P1210" t="s">
        <v>60</v>
      </c>
      <c r="Q1210" t="s">
        <v>34</v>
      </c>
      <c r="R1210">
        <v>0</v>
      </c>
      <c r="S1210" t="s">
        <v>2101</v>
      </c>
      <c r="T1210" t="s">
        <v>2102</v>
      </c>
      <c r="U1210">
        <v>19.77</v>
      </c>
      <c r="V1210" s="18">
        <v>45661</v>
      </c>
      <c r="W1210" s="18">
        <v>45667</v>
      </c>
      <c r="X1210">
        <v>6</v>
      </c>
      <c r="Y1210" t="s">
        <v>72</v>
      </c>
    </row>
    <row r="1211" spans="1:25" x14ac:dyDescent="0.3">
      <c r="A1211" s="18">
        <v>45510</v>
      </c>
      <c r="B1211" t="s">
        <v>18</v>
      </c>
      <c r="C1211" t="s">
        <v>130</v>
      </c>
      <c r="D1211">
        <v>18</v>
      </c>
      <c r="E1211">
        <v>166.92</v>
      </c>
      <c r="F1211">
        <v>108.49799999999999</v>
      </c>
      <c r="G1211" t="s">
        <v>50</v>
      </c>
      <c r="H1211" t="s">
        <v>21</v>
      </c>
      <c r="I1211">
        <v>0.05</v>
      </c>
      <c r="J1211" t="s">
        <v>32</v>
      </c>
      <c r="K1211">
        <v>3004.56</v>
      </c>
      <c r="L1211">
        <v>2854.3319999999999</v>
      </c>
      <c r="M1211">
        <v>1952.9639999999999</v>
      </c>
      <c r="N1211">
        <v>901.36799999999994</v>
      </c>
      <c r="O1211">
        <v>150.22800000000007</v>
      </c>
      <c r="P1211" t="s">
        <v>33</v>
      </c>
      <c r="Q1211" t="s">
        <v>40</v>
      </c>
      <c r="R1211">
        <v>0</v>
      </c>
      <c r="S1211" t="s">
        <v>2112</v>
      </c>
      <c r="T1211" t="s">
        <v>2113</v>
      </c>
      <c r="U1211">
        <v>9.35</v>
      </c>
      <c r="V1211" s="18">
        <v>45510</v>
      </c>
      <c r="W1211" s="18">
        <v>45520</v>
      </c>
      <c r="X1211">
        <v>10</v>
      </c>
      <c r="Y1211" t="s">
        <v>27</v>
      </c>
    </row>
    <row r="1212" spans="1:25" x14ac:dyDescent="0.3">
      <c r="A1212" s="18">
        <v>45322</v>
      </c>
      <c r="B1212" t="s">
        <v>38</v>
      </c>
      <c r="C1212" t="s">
        <v>130</v>
      </c>
      <c r="D1212">
        <v>5</v>
      </c>
      <c r="E1212">
        <v>232.29</v>
      </c>
      <c r="F1212">
        <v>150.98849999999999</v>
      </c>
      <c r="G1212" t="s">
        <v>30</v>
      </c>
      <c r="H1212" t="s">
        <v>21</v>
      </c>
      <c r="I1212">
        <v>0</v>
      </c>
      <c r="J1212" t="s">
        <v>32</v>
      </c>
      <c r="K1212">
        <v>1161.45</v>
      </c>
      <c r="L1212">
        <v>1161.45</v>
      </c>
      <c r="M1212">
        <v>754.94249999999988</v>
      </c>
      <c r="N1212">
        <v>406.50750000000016</v>
      </c>
      <c r="O1212">
        <v>0</v>
      </c>
      <c r="P1212" t="s">
        <v>23</v>
      </c>
      <c r="Q1212" t="s">
        <v>2930</v>
      </c>
      <c r="R1212">
        <v>1</v>
      </c>
      <c r="S1212" t="s">
        <v>2116</v>
      </c>
      <c r="T1212" t="s">
        <v>2117</v>
      </c>
      <c r="U1212">
        <v>42.38</v>
      </c>
      <c r="V1212" s="18">
        <v>45322</v>
      </c>
      <c r="W1212" s="18">
        <v>45331</v>
      </c>
      <c r="X1212">
        <v>9</v>
      </c>
      <c r="Y1212" t="s">
        <v>43</v>
      </c>
    </row>
    <row r="1213" spans="1:25" x14ac:dyDescent="0.3">
      <c r="A1213" s="18">
        <v>45578</v>
      </c>
      <c r="B1213" t="s">
        <v>28</v>
      </c>
      <c r="C1213" t="s">
        <v>130</v>
      </c>
      <c r="D1213">
        <v>18</v>
      </c>
      <c r="E1213">
        <v>256.23</v>
      </c>
      <c r="F1213">
        <v>166.54950000000002</v>
      </c>
      <c r="G1213" t="s">
        <v>20</v>
      </c>
      <c r="H1213" t="s">
        <v>21</v>
      </c>
      <c r="I1213">
        <v>0.05</v>
      </c>
      <c r="J1213" t="s">
        <v>22</v>
      </c>
      <c r="K1213">
        <v>4612.1400000000003</v>
      </c>
      <c r="L1213">
        <v>4381.5330000000004</v>
      </c>
      <c r="M1213">
        <v>2997.8910000000005</v>
      </c>
      <c r="N1213">
        <v>1383.6419999999998</v>
      </c>
      <c r="O1213">
        <v>230.60699999999997</v>
      </c>
      <c r="P1213" t="s">
        <v>60</v>
      </c>
      <c r="Q1213" t="s">
        <v>2930</v>
      </c>
      <c r="R1213">
        <v>0</v>
      </c>
      <c r="S1213" t="s">
        <v>2146</v>
      </c>
      <c r="T1213" t="s">
        <v>2147</v>
      </c>
      <c r="U1213">
        <v>11.21</v>
      </c>
      <c r="V1213" s="18">
        <v>45578</v>
      </c>
      <c r="W1213" s="18">
        <v>45583</v>
      </c>
      <c r="X1213">
        <v>5</v>
      </c>
      <c r="Y1213" t="s">
        <v>37</v>
      </c>
    </row>
    <row r="1214" spans="1:25" x14ac:dyDescent="0.3">
      <c r="A1214" s="18">
        <v>45599</v>
      </c>
      <c r="B1214" t="s">
        <v>38</v>
      </c>
      <c r="C1214" t="s">
        <v>130</v>
      </c>
      <c r="D1214">
        <v>17</v>
      </c>
      <c r="E1214">
        <v>99.76</v>
      </c>
      <c r="F1214">
        <v>64.844000000000008</v>
      </c>
      <c r="G1214" t="s">
        <v>50</v>
      </c>
      <c r="H1214" t="s">
        <v>21</v>
      </c>
      <c r="I1214">
        <v>0</v>
      </c>
      <c r="J1214" t="s">
        <v>56</v>
      </c>
      <c r="K1214">
        <v>1695.92</v>
      </c>
      <c r="L1214">
        <v>1695.92</v>
      </c>
      <c r="M1214">
        <v>1102.3480000000002</v>
      </c>
      <c r="N1214">
        <v>593.57199999999989</v>
      </c>
      <c r="O1214">
        <v>0</v>
      </c>
      <c r="P1214" t="s">
        <v>23</v>
      </c>
      <c r="Q1214" t="s">
        <v>24</v>
      </c>
      <c r="R1214">
        <v>1</v>
      </c>
      <c r="S1214" t="s">
        <v>2148</v>
      </c>
      <c r="T1214" t="s">
        <v>805</v>
      </c>
      <c r="U1214">
        <v>21.89</v>
      </c>
      <c r="V1214" s="18">
        <v>45599</v>
      </c>
      <c r="W1214" s="18">
        <v>45609</v>
      </c>
      <c r="X1214">
        <v>10</v>
      </c>
      <c r="Y1214" t="s">
        <v>43</v>
      </c>
    </row>
    <row r="1215" spans="1:25" x14ac:dyDescent="0.3">
      <c r="A1215" s="18">
        <v>45325</v>
      </c>
      <c r="B1215" t="s">
        <v>38</v>
      </c>
      <c r="C1215" t="s">
        <v>130</v>
      </c>
      <c r="D1215">
        <v>14</v>
      </c>
      <c r="E1215">
        <v>575.66</v>
      </c>
      <c r="F1215">
        <v>374.17899999999997</v>
      </c>
      <c r="G1215" t="s">
        <v>50</v>
      </c>
      <c r="H1215" t="s">
        <v>21</v>
      </c>
      <c r="I1215">
        <v>0.1</v>
      </c>
      <c r="J1215" t="s">
        <v>46</v>
      </c>
      <c r="K1215">
        <v>8059.24</v>
      </c>
      <c r="L1215">
        <v>7253.3159999999998</v>
      </c>
      <c r="M1215">
        <v>5238.5059999999994</v>
      </c>
      <c r="N1215">
        <v>2014.8100000000004</v>
      </c>
      <c r="O1215">
        <v>805.92399999999998</v>
      </c>
      <c r="P1215" t="s">
        <v>57</v>
      </c>
      <c r="Q1215" t="s">
        <v>2930</v>
      </c>
      <c r="R1215">
        <v>0</v>
      </c>
      <c r="S1215" t="s">
        <v>2149</v>
      </c>
      <c r="T1215" t="s">
        <v>2150</v>
      </c>
      <c r="U1215">
        <v>32.53</v>
      </c>
      <c r="V1215" s="18">
        <v>45325</v>
      </c>
      <c r="W1215" s="18">
        <v>45333</v>
      </c>
      <c r="X1215">
        <v>8</v>
      </c>
      <c r="Y1215" t="s">
        <v>43</v>
      </c>
    </row>
    <row r="1216" spans="1:25" x14ac:dyDescent="0.3">
      <c r="A1216" s="18">
        <v>45390</v>
      </c>
      <c r="B1216" t="s">
        <v>18</v>
      </c>
      <c r="C1216" t="s">
        <v>130</v>
      </c>
      <c r="D1216">
        <v>12</v>
      </c>
      <c r="E1216">
        <v>434.33</v>
      </c>
      <c r="F1216">
        <v>282.31450000000001</v>
      </c>
      <c r="G1216" t="s">
        <v>30</v>
      </c>
      <c r="H1216" t="s">
        <v>21</v>
      </c>
      <c r="I1216">
        <v>0.15</v>
      </c>
      <c r="J1216" t="s">
        <v>66</v>
      </c>
      <c r="K1216">
        <v>5211.96</v>
      </c>
      <c r="L1216">
        <v>4430.1660000000002</v>
      </c>
      <c r="M1216">
        <v>3387.7740000000003</v>
      </c>
      <c r="N1216">
        <v>1042.3919999999998</v>
      </c>
      <c r="O1216">
        <v>781.79399999999987</v>
      </c>
      <c r="P1216" t="s">
        <v>63</v>
      </c>
      <c r="Q1216" t="s">
        <v>24</v>
      </c>
      <c r="R1216">
        <v>0</v>
      </c>
      <c r="S1216" t="s">
        <v>2165</v>
      </c>
      <c r="T1216" t="s">
        <v>582</v>
      </c>
      <c r="U1216">
        <v>15.33</v>
      </c>
      <c r="V1216" s="18">
        <v>45390</v>
      </c>
      <c r="W1216" s="18">
        <v>45398</v>
      </c>
      <c r="X1216">
        <v>8</v>
      </c>
      <c r="Y1216" t="s">
        <v>27</v>
      </c>
    </row>
    <row r="1217" spans="1:25" x14ac:dyDescent="0.3">
      <c r="A1217" s="18">
        <v>44955</v>
      </c>
      <c r="B1217" t="s">
        <v>38</v>
      </c>
      <c r="C1217" t="s">
        <v>130</v>
      </c>
      <c r="D1217">
        <v>10</v>
      </c>
      <c r="E1217">
        <v>140.5</v>
      </c>
      <c r="F1217">
        <v>91.325000000000003</v>
      </c>
      <c r="G1217" t="s">
        <v>20</v>
      </c>
      <c r="H1217" t="s">
        <v>31</v>
      </c>
      <c r="I1217">
        <v>0.15</v>
      </c>
      <c r="J1217" t="s">
        <v>51</v>
      </c>
      <c r="K1217">
        <v>1405</v>
      </c>
      <c r="L1217">
        <v>1194.25</v>
      </c>
      <c r="M1217">
        <v>913.25</v>
      </c>
      <c r="N1217">
        <v>281</v>
      </c>
      <c r="O1217">
        <v>210.75</v>
      </c>
      <c r="P1217" t="s">
        <v>23</v>
      </c>
      <c r="Q1217" t="s">
        <v>24</v>
      </c>
      <c r="R1217">
        <v>0</v>
      </c>
      <c r="S1217" t="s">
        <v>2185</v>
      </c>
      <c r="T1217" t="s">
        <v>1489</v>
      </c>
      <c r="U1217">
        <v>43.81</v>
      </c>
      <c r="V1217" s="18">
        <v>44955</v>
      </c>
      <c r="W1217" s="18">
        <v>44962</v>
      </c>
      <c r="X1217">
        <v>7</v>
      </c>
      <c r="Y1217" t="s">
        <v>43</v>
      </c>
    </row>
    <row r="1218" spans="1:25" x14ac:dyDescent="0.3">
      <c r="A1218" s="18">
        <v>45607</v>
      </c>
      <c r="B1218" t="s">
        <v>18</v>
      </c>
      <c r="C1218" t="s">
        <v>130</v>
      </c>
      <c r="D1218">
        <v>15</v>
      </c>
      <c r="E1218">
        <v>140.54</v>
      </c>
      <c r="F1218">
        <v>91.350999999999999</v>
      </c>
      <c r="G1218" t="s">
        <v>30</v>
      </c>
      <c r="H1218" t="s">
        <v>21</v>
      </c>
      <c r="I1218">
        <v>0.1</v>
      </c>
      <c r="J1218" t="s">
        <v>22</v>
      </c>
      <c r="K1218">
        <v>2108.1</v>
      </c>
      <c r="L1218">
        <v>1897.29</v>
      </c>
      <c r="M1218">
        <v>1370.2649999999999</v>
      </c>
      <c r="N1218">
        <v>527.02500000000009</v>
      </c>
      <c r="O1218">
        <v>210.80999999999995</v>
      </c>
      <c r="P1218" t="s">
        <v>57</v>
      </c>
      <c r="Q1218" t="s">
        <v>34</v>
      </c>
      <c r="R1218">
        <v>0</v>
      </c>
      <c r="S1218" t="s">
        <v>2222</v>
      </c>
      <c r="T1218" t="s">
        <v>2223</v>
      </c>
      <c r="U1218">
        <v>49.91</v>
      </c>
      <c r="V1218" s="18">
        <v>45607</v>
      </c>
      <c r="W1218" s="18">
        <v>45617</v>
      </c>
      <c r="X1218">
        <v>10</v>
      </c>
      <c r="Y1218" t="s">
        <v>27</v>
      </c>
    </row>
    <row r="1219" spans="1:25" x14ac:dyDescent="0.3">
      <c r="A1219" s="18">
        <v>45402</v>
      </c>
      <c r="B1219" t="s">
        <v>28</v>
      </c>
      <c r="C1219" t="s">
        <v>130</v>
      </c>
      <c r="D1219">
        <v>20</v>
      </c>
      <c r="E1219">
        <v>516.42999999999995</v>
      </c>
      <c r="F1219">
        <v>335.67949999999996</v>
      </c>
      <c r="G1219" t="s">
        <v>20</v>
      </c>
      <c r="H1219" t="s">
        <v>31</v>
      </c>
      <c r="I1219">
        <v>0</v>
      </c>
      <c r="J1219" t="s">
        <v>66</v>
      </c>
      <c r="K1219">
        <v>10328.599999999999</v>
      </c>
      <c r="L1219">
        <v>10328.599999999999</v>
      </c>
      <c r="M1219">
        <v>6713.5899999999992</v>
      </c>
      <c r="N1219">
        <v>3615.0099999999993</v>
      </c>
      <c r="O1219">
        <v>0</v>
      </c>
      <c r="P1219" t="s">
        <v>23</v>
      </c>
      <c r="Q1219" t="s">
        <v>24</v>
      </c>
      <c r="R1219">
        <v>0</v>
      </c>
      <c r="S1219" t="s">
        <v>2242</v>
      </c>
      <c r="T1219" t="s">
        <v>292</v>
      </c>
      <c r="U1219">
        <v>36.229999999999997</v>
      </c>
      <c r="V1219" s="18">
        <v>45402</v>
      </c>
      <c r="W1219" s="18">
        <v>45404</v>
      </c>
      <c r="X1219">
        <v>2</v>
      </c>
      <c r="Y1219" t="s">
        <v>37</v>
      </c>
    </row>
    <row r="1220" spans="1:25" x14ac:dyDescent="0.3">
      <c r="A1220" s="18">
        <v>45703</v>
      </c>
      <c r="B1220" t="s">
        <v>38</v>
      </c>
      <c r="C1220" t="s">
        <v>130</v>
      </c>
      <c r="D1220">
        <v>19</v>
      </c>
      <c r="E1220">
        <v>118.09</v>
      </c>
      <c r="F1220">
        <v>76.758499999999998</v>
      </c>
      <c r="G1220" t="s">
        <v>55</v>
      </c>
      <c r="H1220" t="s">
        <v>21</v>
      </c>
      <c r="I1220">
        <v>0.1</v>
      </c>
      <c r="J1220" t="s">
        <v>32</v>
      </c>
      <c r="K1220">
        <v>2243.71</v>
      </c>
      <c r="L1220">
        <v>2019.3390000000002</v>
      </c>
      <c r="M1220">
        <v>1458.4114999999999</v>
      </c>
      <c r="N1220">
        <v>560.92750000000024</v>
      </c>
      <c r="O1220">
        <v>224.37099999999987</v>
      </c>
      <c r="P1220" t="s">
        <v>23</v>
      </c>
      <c r="Q1220" t="s">
        <v>34</v>
      </c>
      <c r="R1220">
        <v>0</v>
      </c>
      <c r="S1220" t="s">
        <v>2273</v>
      </c>
      <c r="T1220" t="s">
        <v>2274</v>
      </c>
      <c r="U1220">
        <v>10.77</v>
      </c>
      <c r="V1220" s="18">
        <v>45703</v>
      </c>
      <c r="W1220" s="18">
        <v>45711</v>
      </c>
      <c r="X1220">
        <v>8</v>
      </c>
      <c r="Y1220" t="s">
        <v>43</v>
      </c>
    </row>
    <row r="1221" spans="1:25" x14ac:dyDescent="0.3">
      <c r="A1221" s="18">
        <v>45699</v>
      </c>
      <c r="B1221" t="s">
        <v>38</v>
      </c>
      <c r="C1221" t="s">
        <v>130</v>
      </c>
      <c r="D1221">
        <v>8</v>
      </c>
      <c r="E1221">
        <v>316.12</v>
      </c>
      <c r="F1221">
        <v>205.47800000000001</v>
      </c>
      <c r="G1221" t="s">
        <v>20</v>
      </c>
      <c r="H1221" t="s">
        <v>21</v>
      </c>
      <c r="I1221">
        <v>0.1</v>
      </c>
      <c r="J1221" t="s">
        <v>56</v>
      </c>
      <c r="K1221">
        <v>2528.96</v>
      </c>
      <c r="L1221">
        <v>2276.0640000000003</v>
      </c>
      <c r="M1221">
        <v>1643.8240000000001</v>
      </c>
      <c r="N1221">
        <v>632.24000000000024</v>
      </c>
      <c r="O1221">
        <v>252.89599999999973</v>
      </c>
      <c r="P1221" t="s">
        <v>33</v>
      </c>
      <c r="Q1221" t="s">
        <v>40</v>
      </c>
      <c r="R1221">
        <v>0</v>
      </c>
      <c r="S1221" t="s">
        <v>2288</v>
      </c>
      <c r="T1221" t="s">
        <v>2289</v>
      </c>
      <c r="U1221">
        <v>6.28</v>
      </c>
      <c r="V1221" s="18">
        <v>45699</v>
      </c>
      <c r="W1221" s="18">
        <v>45703</v>
      </c>
      <c r="X1221">
        <v>4</v>
      </c>
      <c r="Y1221" t="s">
        <v>43</v>
      </c>
    </row>
    <row r="1222" spans="1:25" x14ac:dyDescent="0.3">
      <c r="A1222" s="18">
        <v>45097</v>
      </c>
      <c r="B1222" t="s">
        <v>44</v>
      </c>
      <c r="C1222" t="s">
        <v>130</v>
      </c>
      <c r="D1222">
        <v>13</v>
      </c>
      <c r="E1222">
        <v>153.57</v>
      </c>
      <c r="F1222">
        <v>99.820499999999996</v>
      </c>
      <c r="G1222" t="s">
        <v>20</v>
      </c>
      <c r="H1222" t="s">
        <v>21</v>
      </c>
      <c r="I1222">
        <v>0.05</v>
      </c>
      <c r="J1222" t="s">
        <v>51</v>
      </c>
      <c r="K1222">
        <v>1996.4099999999999</v>
      </c>
      <c r="L1222">
        <v>1896.5894999999998</v>
      </c>
      <c r="M1222">
        <v>1297.6665</v>
      </c>
      <c r="N1222">
        <v>598.92299999999977</v>
      </c>
      <c r="O1222">
        <v>99.820500000000038</v>
      </c>
      <c r="P1222" t="s">
        <v>33</v>
      </c>
      <c r="Q1222" t="s">
        <v>2930</v>
      </c>
      <c r="R1222">
        <v>0</v>
      </c>
      <c r="S1222" t="s">
        <v>2290</v>
      </c>
      <c r="T1222" t="s">
        <v>2291</v>
      </c>
      <c r="U1222">
        <v>27.98</v>
      </c>
      <c r="V1222" s="18">
        <v>45097</v>
      </c>
      <c r="W1222" s="18">
        <v>45102</v>
      </c>
      <c r="X1222">
        <v>5</v>
      </c>
      <c r="Y1222" t="s">
        <v>49</v>
      </c>
    </row>
    <row r="1223" spans="1:25" x14ac:dyDescent="0.3">
      <c r="A1223" s="18">
        <v>45351</v>
      </c>
      <c r="B1223" t="s">
        <v>69</v>
      </c>
      <c r="C1223" t="s">
        <v>130</v>
      </c>
      <c r="D1223">
        <v>7</v>
      </c>
      <c r="E1223">
        <v>208.31</v>
      </c>
      <c r="F1223">
        <v>135.4015</v>
      </c>
      <c r="G1223" t="s">
        <v>50</v>
      </c>
      <c r="H1223" t="s">
        <v>21</v>
      </c>
      <c r="I1223">
        <v>0.05</v>
      </c>
      <c r="J1223" t="s">
        <v>46</v>
      </c>
      <c r="K1223">
        <v>1458.17</v>
      </c>
      <c r="L1223">
        <v>1385.2615000000001</v>
      </c>
      <c r="M1223">
        <v>947.81050000000005</v>
      </c>
      <c r="N1223">
        <v>437.45100000000002</v>
      </c>
      <c r="O1223">
        <v>72.908500000000004</v>
      </c>
      <c r="P1223" t="s">
        <v>23</v>
      </c>
      <c r="Q1223" t="s">
        <v>34</v>
      </c>
      <c r="R1223">
        <v>0</v>
      </c>
      <c r="S1223" t="s">
        <v>2292</v>
      </c>
      <c r="T1223" t="s">
        <v>2293</v>
      </c>
      <c r="U1223">
        <v>26.57</v>
      </c>
      <c r="V1223" s="18">
        <v>45351</v>
      </c>
      <c r="W1223" s="18">
        <v>45354</v>
      </c>
      <c r="X1223">
        <v>3</v>
      </c>
      <c r="Y1223" t="s">
        <v>72</v>
      </c>
    </row>
    <row r="1224" spans="1:25" x14ac:dyDescent="0.3">
      <c r="A1224" s="18">
        <v>45306</v>
      </c>
      <c r="B1224" t="s">
        <v>44</v>
      </c>
      <c r="C1224" t="s">
        <v>130</v>
      </c>
      <c r="D1224">
        <v>20</v>
      </c>
      <c r="E1224">
        <v>200.7</v>
      </c>
      <c r="F1224">
        <v>130.45499999999998</v>
      </c>
      <c r="G1224" t="s">
        <v>55</v>
      </c>
      <c r="H1224" t="s">
        <v>31</v>
      </c>
      <c r="I1224">
        <v>0.1</v>
      </c>
      <c r="J1224" t="s">
        <v>32</v>
      </c>
      <c r="K1224">
        <v>4014</v>
      </c>
      <c r="L1224">
        <v>3612.6</v>
      </c>
      <c r="M1224">
        <v>2609.0999999999995</v>
      </c>
      <c r="N1224">
        <v>1003.5000000000005</v>
      </c>
      <c r="O1224">
        <v>401.40000000000009</v>
      </c>
      <c r="P1224" t="s">
        <v>23</v>
      </c>
      <c r="Q1224" t="s">
        <v>24</v>
      </c>
      <c r="R1224">
        <v>0</v>
      </c>
      <c r="S1224" t="s">
        <v>2298</v>
      </c>
      <c r="T1224" t="s">
        <v>2299</v>
      </c>
      <c r="U1224">
        <v>29.6</v>
      </c>
      <c r="V1224" s="18">
        <v>45306</v>
      </c>
      <c r="W1224" s="18">
        <v>45310</v>
      </c>
      <c r="X1224">
        <v>4</v>
      </c>
      <c r="Y1224" t="s">
        <v>49</v>
      </c>
    </row>
    <row r="1225" spans="1:25" x14ac:dyDescent="0.3">
      <c r="A1225" s="18">
        <v>45218</v>
      </c>
      <c r="B1225" t="s">
        <v>38</v>
      </c>
      <c r="C1225" t="s">
        <v>130</v>
      </c>
      <c r="D1225">
        <v>5</v>
      </c>
      <c r="E1225">
        <v>112.44</v>
      </c>
      <c r="F1225">
        <v>73.085999999999999</v>
      </c>
      <c r="G1225" t="s">
        <v>55</v>
      </c>
      <c r="H1225" t="s">
        <v>31</v>
      </c>
      <c r="I1225">
        <v>0.1</v>
      </c>
      <c r="J1225" t="s">
        <v>66</v>
      </c>
      <c r="K1225">
        <v>562.20000000000005</v>
      </c>
      <c r="L1225">
        <v>505.98000000000008</v>
      </c>
      <c r="M1225">
        <v>365.43</v>
      </c>
      <c r="N1225">
        <v>140.55000000000007</v>
      </c>
      <c r="O1225">
        <v>56.21999999999997</v>
      </c>
      <c r="P1225" t="s">
        <v>57</v>
      </c>
      <c r="Q1225" t="s">
        <v>2930</v>
      </c>
      <c r="R1225">
        <v>1</v>
      </c>
      <c r="S1225" t="s">
        <v>2308</v>
      </c>
      <c r="T1225" t="s">
        <v>361</v>
      </c>
      <c r="U1225">
        <v>7.46</v>
      </c>
      <c r="V1225" s="18">
        <v>45218</v>
      </c>
      <c r="W1225" s="18">
        <v>45222</v>
      </c>
      <c r="X1225">
        <v>4</v>
      </c>
      <c r="Y1225" t="s">
        <v>43</v>
      </c>
    </row>
    <row r="1226" spans="1:25" x14ac:dyDescent="0.3">
      <c r="A1226" s="18">
        <v>45513</v>
      </c>
      <c r="B1226" t="s">
        <v>69</v>
      </c>
      <c r="C1226" t="s">
        <v>130</v>
      </c>
      <c r="D1226">
        <v>17</v>
      </c>
      <c r="E1226">
        <v>66.48</v>
      </c>
      <c r="F1226">
        <v>43.212000000000003</v>
      </c>
      <c r="G1226" t="s">
        <v>50</v>
      </c>
      <c r="H1226" t="s">
        <v>21</v>
      </c>
      <c r="I1226">
        <v>0.15</v>
      </c>
      <c r="J1226" t="s">
        <v>22</v>
      </c>
      <c r="K1226">
        <v>1130.1600000000001</v>
      </c>
      <c r="L1226">
        <v>960.63600000000008</v>
      </c>
      <c r="M1226">
        <v>734.60400000000004</v>
      </c>
      <c r="N1226">
        <v>226.03200000000004</v>
      </c>
      <c r="O1226">
        <v>169.524</v>
      </c>
      <c r="P1226" t="s">
        <v>33</v>
      </c>
      <c r="Q1226" t="s">
        <v>40</v>
      </c>
      <c r="R1226">
        <v>1</v>
      </c>
      <c r="S1226" t="s">
        <v>2313</v>
      </c>
      <c r="T1226" t="s">
        <v>2314</v>
      </c>
      <c r="U1226">
        <v>10.79</v>
      </c>
      <c r="V1226" s="18">
        <v>45513</v>
      </c>
      <c r="W1226" s="18">
        <v>45518</v>
      </c>
      <c r="X1226">
        <v>5</v>
      </c>
      <c r="Y1226" t="s">
        <v>72</v>
      </c>
    </row>
    <row r="1227" spans="1:25" x14ac:dyDescent="0.3">
      <c r="A1227" s="18">
        <v>45332</v>
      </c>
      <c r="B1227" t="s">
        <v>18</v>
      </c>
      <c r="C1227" t="s">
        <v>130</v>
      </c>
      <c r="D1227">
        <v>18</v>
      </c>
      <c r="E1227">
        <v>411.59</v>
      </c>
      <c r="F1227">
        <v>267.5335</v>
      </c>
      <c r="G1227" t="s">
        <v>30</v>
      </c>
      <c r="H1227" t="s">
        <v>21</v>
      </c>
      <c r="I1227">
        <v>0</v>
      </c>
      <c r="J1227" t="s">
        <v>66</v>
      </c>
      <c r="K1227">
        <v>7408.62</v>
      </c>
      <c r="L1227">
        <v>7408.62</v>
      </c>
      <c r="M1227">
        <v>4815.6030000000001</v>
      </c>
      <c r="N1227">
        <v>2593.0169999999998</v>
      </c>
      <c r="O1227">
        <v>0</v>
      </c>
      <c r="P1227" t="s">
        <v>57</v>
      </c>
      <c r="Q1227" t="s">
        <v>40</v>
      </c>
      <c r="R1227">
        <v>0</v>
      </c>
      <c r="S1227" t="s">
        <v>2329</v>
      </c>
      <c r="T1227" t="s">
        <v>2330</v>
      </c>
      <c r="U1227">
        <v>9.6199999999999992</v>
      </c>
      <c r="V1227" s="18">
        <v>45332</v>
      </c>
      <c r="W1227" s="18">
        <v>45338</v>
      </c>
      <c r="X1227">
        <v>6</v>
      </c>
      <c r="Y1227" t="s">
        <v>27</v>
      </c>
    </row>
    <row r="1228" spans="1:25" x14ac:dyDescent="0.3">
      <c r="A1228" s="18">
        <v>45176</v>
      </c>
      <c r="B1228" t="s">
        <v>44</v>
      </c>
      <c r="C1228" t="s">
        <v>130</v>
      </c>
      <c r="D1228">
        <v>1</v>
      </c>
      <c r="E1228">
        <v>431.49</v>
      </c>
      <c r="F1228">
        <v>280.46850000000001</v>
      </c>
      <c r="G1228" t="s">
        <v>50</v>
      </c>
      <c r="H1228" t="s">
        <v>21</v>
      </c>
      <c r="I1228">
        <v>0.15</v>
      </c>
      <c r="J1228" t="s">
        <v>32</v>
      </c>
      <c r="K1228">
        <v>431.49</v>
      </c>
      <c r="L1228">
        <v>366.76650000000001</v>
      </c>
      <c r="M1228">
        <v>280.46850000000001</v>
      </c>
      <c r="N1228">
        <v>86.298000000000002</v>
      </c>
      <c r="O1228">
        <v>64.723500000000001</v>
      </c>
      <c r="P1228" t="s">
        <v>63</v>
      </c>
      <c r="Q1228" t="s">
        <v>34</v>
      </c>
      <c r="R1228">
        <v>0</v>
      </c>
      <c r="S1228" t="s">
        <v>2331</v>
      </c>
      <c r="T1228" t="s">
        <v>2332</v>
      </c>
      <c r="U1228">
        <v>17.53</v>
      </c>
      <c r="V1228" s="18">
        <v>45176</v>
      </c>
      <c r="W1228" s="18">
        <v>45184</v>
      </c>
      <c r="X1228">
        <v>8</v>
      </c>
      <c r="Y1228" t="s">
        <v>49</v>
      </c>
    </row>
    <row r="1229" spans="1:25" x14ac:dyDescent="0.3">
      <c r="A1229" s="18">
        <v>45236</v>
      </c>
      <c r="B1229" t="s">
        <v>38</v>
      </c>
      <c r="C1229" t="s">
        <v>130</v>
      </c>
      <c r="D1229">
        <v>16</v>
      </c>
      <c r="E1229">
        <v>114.47</v>
      </c>
      <c r="F1229">
        <v>74.405500000000004</v>
      </c>
      <c r="G1229" t="s">
        <v>20</v>
      </c>
      <c r="H1229" t="s">
        <v>21</v>
      </c>
      <c r="I1229">
        <v>0.15</v>
      </c>
      <c r="J1229" t="s">
        <v>51</v>
      </c>
      <c r="K1229">
        <v>1831.52</v>
      </c>
      <c r="L1229">
        <v>1556.7919999999999</v>
      </c>
      <c r="M1229">
        <v>1190.4880000000001</v>
      </c>
      <c r="N1229">
        <v>366.30399999999986</v>
      </c>
      <c r="O1229">
        <v>274.72800000000007</v>
      </c>
      <c r="P1229" t="s">
        <v>23</v>
      </c>
      <c r="Q1229" t="s">
        <v>2930</v>
      </c>
      <c r="R1229">
        <v>0</v>
      </c>
      <c r="S1229" t="s">
        <v>2367</v>
      </c>
      <c r="T1229" t="s">
        <v>476</v>
      </c>
      <c r="U1229">
        <v>43.85</v>
      </c>
      <c r="V1229" s="18">
        <v>45236</v>
      </c>
      <c r="W1229" s="18">
        <v>45241</v>
      </c>
      <c r="X1229">
        <v>5</v>
      </c>
      <c r="Y1229" t="s">
        <v>43</v>
      </c>
    </row>
    <row r="1230" spans="1:25" x14ac:dyDescent="0.3">
      <c r="A1230" s="18">
        <v>45015</v>
      </c>
      <c r="B1230" t="s">
        <v>69</v>
      </c>
      <c r="C1230" t="s">
        <v>130</v>
      </c>
      <c r="D1230">
        <v>10</v>
      </c>
      <c r="E1230">
        <v>52.58</v>
      </c>
      <c r="F1230">
        <v>34.177</v>
      </c>
      <c r="G1230" t="s">
        <v>20</v>
      </c>
      <c r="H1230" t="s">
        <v>21</v>
      </c>
      <c r="I1230">
        <v>0.1</v>
      </c>
      <c r="J1230" t="s">
        <v>22</v>
      </c>
      <c r="K1230">
        <v>525.79999999999995</v>
      </c>
      <c r="L1230">
        <v>473.21999999999997</v>
      </c>
      <c r="M1230">
        <v>341.77</v>
      </c>
      <c r="N1230">
        <v>131.44999999999999</v>
      </c>
      <c r="O1230">
        <v>52.579999999999984</v>
      </c>
      <c r="P1230" t="s">
        <v>63</v>
      </c>
      <c r="Q1230" t="s">
        <v>40</v>
      </c>
      <c r="R1230">
        <v>0</v>
      </c>
      <c r="S1230" t="s">
        <v>2370</v>
      </c>
      <c r="T1230" t="s">
        <v>2371</v>
      </c>
      <c r="U1230">
        <v>14.01</v>
      </c>
      <c r="V1230" s="18">
        <v>45015</v>
      </c>
      <c r="W1230" s="18">
        <v>45025</v>
      </c>
      <c r="X1230">
        <v>10</v>
      </c>
      <c r="Y1230" t="s">
        <v>72</v>
      </c>
    </row>
    <row r="1231" spans="1:25" x14ac:dyDescent="0.3">
      <c r="A1231" s="18">
        <v>44952</v>
      </c>
      <c r="B1231" t="s">
        <v>28</v>
      </c>
      <c r="C1231" t="s">
        <v>130</v>
      </c>
      <c r="D1231">
        <v>14</v>
      </c>
      <c r="E1231">
        <v>209.82</v>
      </c>
      <c r="F1231">
        <v>136.38300000000001</v>
      </c>
      <c r="G1231" t="s">
        <v>20</v>
      </c>
      <c r="H1231" t="s">
        <v>21</v>
      </c>
      <c r="I1231">
        <v>0</v>
      </c>
      <c r="J1231" t="s">
        <v>22</v>
      </c>
      <c r="K1231">
        <v>2937.48</v>
      </c>
      <c r="L1231">
        <v>2937.48</v>
      </c>
      <c r="M1231">
        <v>1909.3620000000001</v>
      </c>
      <c r="N1231">
        <v>1028.1179999999999</v>
      </c>
      <c r="O1231">
        <v>0</v>
      </c>
      <c r="P1231" t="s">
        <v>63</v>
      </c>
      <c r="Q1231" t="s">
        <v>34</v>
      </c>
      <c r="R1231">
        <v>0</v>
      </c>
      <c r="S1231" t="s">
        <v>2384</v>
      </c>
      <c r="T1231" t="s">
        <v>2385</v>
      </c>
      <c r="U1231">
        <v>36.11</v>
      </c>
      <c r="V1231" s="18">
        <v>44952</v>
      </c>
      <c r="W1231" s="18">
        <v>44956</v>
      </c>
      <c r="X1231">
        <v>4</v>
      </c>
      <c r="Y1231" t="s">
        <v>37</v>
      </c>
    </row>
    <row r="1232" spans="1:25" x14ac:dyDescent="0.3">
      <c r="A1232" s="18">
        <v>45460</v>
      </c>
      <c r="B1232" t="s">
        <v>18</v>
      </c>
      <c r="C1232" t="s">
        <v>130</v>
      </c>
      <c r="D1232">
        <v>18</v>
      </c>
      <c r="E1232">
        <v>547.04999999999995</v>
      </c>
      <c r="F1232">
        <v>355.58249999999998</v>
      </c>
      <c r="G1232" t="s">
        <v>50</v>
      </c>
      <c r="H1232" t="s">
        <v>21</v>
      </c>
      <c r="I1232">
        <v>0.1</v>
      </c>
      <c r="J1232" t="s">
        <v>51</v>
      </c>
      <c r="K1232">
        <v>9846.9</v>
      </c>
      <c r="L1232">
        <v>8862.2099999999991</v>
      </c>
      <c r="M1232">
        <v>6400.4849999999997</v>
      </c>
      <c r="N1232">
        <v>2461.7249999999995</v>
      </c>
      <c r="O1232">
        <v>984.69000000000051</v>
      </c>
      <c r="P1232" t="s">
        <v>63</v>
      </c>
      <c r="Q1232" t="s">
        <v>24</v>
      </c>
      <c r="R1232">
        <v>0</v>
      </c>
      <c r="S1232" t="s">
        <v>2392</v>
      </c>
      <c r="T1232" t="s">
        <v>2393</v>
      </c>
      <c r="U1232">
        <v>10.99</v>
      </c>
      <c r="V1232" s="18">
        <v>45460</v>
      </c>
      <c r="W1232" s="18">
        <v>45465</v>
      </c>
      <c r="X1232">
        <v>5</v>
      </c>
      <c r="Y1232" t="s">
        <v>27</v>
      </c>
    </row>
    <row r="1233" spans="1:25" x14ac:dyDescent="0.3">
      <c r="A1233" s="18">
        <v>45389</v>
      </c>
      <c r="B1233" t="s">
        <v>69</v>
      </c>
      <c r="C1233" t="s">
        <v>130</v>
      </c>
      <c r="D1233">
        <v>18</v>
      </c>
      <c r="E1233">
        <v>587.25</v>
      </c>
      <c r="F1233">
        <v>381.71250000000003</v>
      </c>
      <c r="G1233" t="s">
        <v>50</v>
      </c>
      <c r="H1233" t="s">
        <v>21</v>
      </c>
      <c r="I1233">
        <v>0.15</v>
      </c>
      <c r="J1233" t="s">
        <v>51</v>
      </c>
      <c r="K1233">
        <v>10570.5</v>
      </c>
      <c r="L1233">
        <v>8984.9249999999993</v>
      </c>
      <c r="M1233">
        <v>6870.8250000000007</v>
      </c>
      <c r="N1233">
        <v>2114.0999999999985</v>
      </c>
      <c r="O1233">
        <v>1585.5750000000007</v>
      </c>
      <c r="P1233" t="s">
        <v>23</v>
      </c>
      <c r="Q1233" t="s">
        <v>2930</v>
      </c>
      <c r="R1233">
        <v>0</v>
      </c>
      <c r="S1233" t="s">
        <v>2398</v>
      </c>
      <c r="T1233" t="s">
        <v>2399</v>
      </c>
      <c r="U1233">
        <v>42.15</v>
      </c>
      <c r="V1233" s="18">
        <v>45389</v>
      </c>
      <c r="W1233" s="18">
        <v>45391</v>
      </c>
      <c r="X1233">
        <v>2</v>
      </c>
      <c r="Y1233" t="s">
        <v>72</v>
      </c>
    </row>
    <row r="1234" spans="1:25" x14ac:dyDescent="0.3">
      <c r="A1234" s="18">
        <v>45205</v>
      </c>
      <c r="B1234" t="s">
        <v>69</v>
      </c>
      <c r="C1234" t="s">
        <v>130</v>
      </c>
      <c r="D1234">
        <v>2</v>
      </c>
      <c r="E1234">
        <v>474.13</v>
      </c>
      <c r="F1234">
        <v>308.18450000000001</v>
      </c>
      <c r="G1234" t="s">
        <v>55</v>
      </c>
      <c r="H1234" t="s">
        <v>21</v>
      </c>
      <c r="I1234">
        <v>0</v>
      </c>
      <c r="J1234" t="s">
        <v>51</v>
      </c>
      <c r="K1234">
        <v>948.26</v>
      </c>
      <c r="L1234">
        <v>948.26</v>
      </c>
      <c r="M1234">
        <v>616.36900000000003</v>
      </c>
      <c r="N1234">
        <v>331.89099999999996</v>
      </c>
      <c r="O1234">
        <v>0</v>
      </c>
      <c r="P1234" t="s">
        <v>33</v>
      </c>
      <c r="Q1234" t="s">
        <v>24</v>
      </c>
      <c r="R1234">
        <v>1</v>
      </c>
      <c r="S1234" t="s">
        <v>2440</v>
      </c>
      <c r="T1234" t="s">
        <v>2441</v>
      </c>
      <c r="U1234">
        <v>14.41</v>
      </c>
      <c r="V1234" s="18">
        <v>45205</v>
      </c>
      <c r="W1234" s="18">
        <v>45214</v>
      </c>
      <c r="X1234">
        <v>9</v>
      </c>
      <c r="Y1234" t="s">
        <v>72</v>
      </c>
    </row>
    <row r="1235" spans="1:25" x14ac:dyDescent="0.3">
      <c r="A1235" s="18">
        <v>44990</v>
      </c>
      <c r="B1235" t="s">
        <v>18</v>
      </c>
      <c r="C1235" t="s">
        <v>130</v>
      </c>
      <c r="D1235">
        <v>11</v>
      </c>
      <c r="E1235">
        <v>488.17</v>
      </c>
      <c r="F1235">
        <v>317.31050000000005</v>
      </c>
      <c r="G1235" t="s">
        <v>20</v>
      </c>
      <c r="H1235" t="s">
        <v>21</v>
      </c>
      <c r="I1235">
        <v>0.05</v>
      </c>
      <c r="J1235" t="s">
        <v>66</v>
      </c>
      <c r="K1235">
        <v>5369.87</v>
      </c>
      <c r="L1235">
        <v>5101.3764999999994</v>
      </c>
      <c r="M1235">
        <v>3490.4155000000005</v>
      </c>
      <c r="N1235">
        <v>1610.9609999999989</v>
      </c>
      <c r="O1235">
        <v>268.49350000000049</v>
      </c>
      <c r="P1235" t="s">
        <v>63</v>
      </c>
      <c r="Q1235" t="s">
        <v>40</v>
      </c>
      <c r="R1235">
        <v>1</v>
      </c>
      <c r="S1235" t="s">
        <v>2457</v>
      </c>
      <c r="T1235" t="s">
        <v>2458</v>
      </c>
      <c r="U1235">
        <v>37.47</v>
      </c>
      <c r="V1235" s="18">
        <v>44990</v>
      </c>
      <c r="W1235" s="18">
        <v>44996</v>
      </c>
      <c r="X1235">
        <v>6</v>
      </c>
      <c r="Y1235" t="s">
        <v>27</v>
      </c>
    </row>
    <row r="1236" spans="1:25" x14ac:dyDescent="0.3">
      <c r="A1236" s="18">
        <v>45445</v>
      </c>
      <c r="B1236" t="s">
        <v>44</v>
      </c>
      <c r="C1236" t="s">
        <v>130</v>
      </c>
      <c r="D1236">
        <v>18</v>
      </c>
      <c r="E1236">
        <v>519.41999999999996</v>
      </c>
      <c r="F1236">
        <v>337.62299999999999</v>
      </c>
      <c r="G1236" t="s">
        <v>50</v>
      </c>
      <c r="H1236" t="s">
        <v>31</v>
      </c>
      <c r="I1236">
        <v>0.15</v>
      </c>
      <c r="J1236" t="s">
        <v>22</v>
      </c>
      <c r="K1236">
        <v>9349.56</v>
      </c>
      <c r="L1236">
        <v>7947.1259999999993</v>
      </c>
      <c r="M1236">
        <v>6077.2139999999999</v>
      </c>
      <c r="N1236">
        <v>1869.9119999999994</v>
      </c>
      <c r="O1236">
        <v>1402.4340000000002</v>
      </c>
      <c r="P1236" t="s">
        <v>63</v>
      </c>
      <c r="Q1236" t="s">
        <v>40</v>
      </c>
      <c r="R1236">
        <v>0</v>
      </c>
      <c r="S1236" t="s">
        <v>2471</v>
      </c>
      <c r="T1236" t="s">
        <v>2472</v>
      </c>
      <c r="U1236">
        <v>32.96</v>
      </c>
      <c r="V1236" s="18">
        <v>45445</v>
      </c>
      <c r="W1236" s="18">
        <v>45447</v>
      </c>
      <c r="X1236">
        <v>2</v>
      </c>
      <c r="Y1236" t="s">
        <v>49</v>
      </c>
    </row>
    <row r="1237" spans="1:25" x14ac:dyDescent="0.3">
      <c r="A1237" s="18">
        <v>45662</v>
      </c>
      <c r="B1237" t="s">
        <v>38</v>
      </c>
      <c r="C1237" t="s">
        <v>130</v>
      </c>
      <c r="D1237">
        <v>17</v>
      </c>
      <c r="E1237">
        <v>5.91</v>
      </c>
      <c r="F1237">
        <v>3.8415000000000004</v>
      </c>
      <c r="G1237" t="s">
        <v>30</v>
      </c>
      <c r="H1237" t="s">
        <v>21</v>
      </c>
      <c r="I1237">
        <v>0.15</v>
      </c>
      <c r="J1237" t="s">
        <v>22</v>
      </c>
      <c r="K1237">
        <v>100.47</v>
      </c>
      <c r="L1237">
        <v>85.399500000000003</v>
      </c>
      <c r="M1237">
        <v>65.305500000000009</v>
      </c>
      <c r="N1237">
        <v>20.093999999999994</v>
      </c>
      <c r="O1237">
        <v>15.070499999999996</v>
      </c>
      <c r="P1237" t="s">
        <v>23</v>
      </c>
      <c r="Q1237" t="s">
        <v>34</v>
      </c>
      <c r="R1237">
        <v>0</v>
      </c>
      <c r="S1237" t="s">
        <v>2477</v>
      </c>
      <c r="T1237" t="s">
        <v>2478</v>
      </c>
      <c r="U1237">
        <v>44.85</v>
      </c>
      <c r="V1237" s="18">
        <v>45662</v>
      </c>
      <c r="W1237" s="18">
        <v>45670</v>
      </c>
      <c r="X1237">
        <v>8</v>
      </c>
      <c r="Y1237" t="s">
        <v>43</v>
      </c>
    </row>
    <row r="1238" spans="1:25" x14ac:dyDescent="0.3">
      <c r="A1238" s="18">
        <v>44992</v>
      </c>
      <c r="B1238" t="s">
        <v>38</v>
      </c>
      <c r="C1238" t="s">
        <v>130</v>
      </c>
      <c r="D1238">
        <v>11</v>
      </c>
      <c r="E1238">
        <v>550.86</v>
      </c>
      <c r="F1238">
        <v>358.05900000000003</v>
      </c>
      <c r="G1238" t="s">
        <v>50</v>
      </c>
      <c r="H1238" t="s">
        <v>31</v>
      </c>
      <c r="I1238">
        <v>0.1</v>
      </c>
      <c r="J1238" t="s">
        <v>66</v>
      </c>
      <c r="K1238">
        <v>6059.46</v>
      </c>
      <c r="L1238">
        <v>5453.5140000000001</v>
      </c>
      <c r="M1238">
        <v>3938.6490000000003</v>
      </c>
      <c r="N1238">
        <v>1514.8649999999998</v>
      </c>
      <c r="O1238">
        <v>605.94599999999991</v>
      </c>
      <c r="P1238" t="s">
        <v>23</v>
      </c>
      <c r="Q1238" t="s">
        <v>24</v>
      </c>
      <c r="R1238">
        <v>0</v>
      </c>
      <c r="S1238" t="s">
        <v>2482</v>
      </c>
      <c r="T1238" t="s">
        <v>2483</v>
      </c>
      <c r="U1238">
        <v>21.82</v>
      </c>
      <c r="V1238" s="18">
        <v>44992</v>
      </c>
      <c r="W1238" s="18">
        <v>44997</v>
      </c>
      <c r="X1238">
        <v>5</v>
      </c>
      <c r="Y1238" t="s">
        <v>43</v>
      </c>
    </row>
    <row r="1239" spans="1:25" x14ac:dyDescent="0.3">
      <c r="A1239" s="18">
        <v>45696</v>
      </c>
      <c r="B1239" t="s">
        <v>28</v>
      </c>
      <c r="C1239" t="s">
        <v>130</v>
      </c>
      <c r="D1239">
        <v>10</v>
      </c>
      <c r="E1239">
        <v>67.38</v>
      </c>
      <c r="F1239">
        <v>43.796999999999997</v>
      </c>
      <c r="G1239" t="s">
        <v>50</v>
      </c>
      <c r="H1239" t="s">
        <v>31</v>
      </c>
      <c r="I1239">
        <v>0.1</v>
      </c>
      <c r="J1239" t="s">
        <v>56</v>
      </c>
      <c r="K1239">
        <v>673.8</v>
      </c>
      <c r="L1239">
        <v>606.41999999999996</v>
      </c>
      <c r="M1239">
        <v>437.96999999999997</v>
      </c>
      <c r="N1239">
        <v>168.45</v>
      </c>
      <c r="O1239">
        <v>67.38</v>
      </c>
      <c r="P1239" t="s">
        <v>33</v>
      </c>
      <c r="Q1239" t="s">
        <v>24</v>
      </c>
      <c r="R1239">
        <v>1</v>
      </c>
      <c r="S1239" t="s">
        <v>2488</v>
      </c>
      <c r="T1239" t="s">
        <v>136</v>
      </c>
      <c r="U1239">
        <v>20.58</v>
      </c>
      <c r="V1239" s="18">
        <v>45696</v>
      </c>
      <c r="W1239" s="18">
        <v>45706</v>
      </c>
      <c r="X1239">
        <v>10</v>
      </c>
      <c r="Y1239" t="s">
        <v>37</v>
      </c>
    </row>
    <row r="1240" spans="1:25" x14ac:dyDescent="0.3">
      <c r="A1240" s="18">
        <v>45720</v>
      </c>
      <c r="B1240" t="s">
        <v>28</v>
      </c>
      <c r="C1240" t="s">
        <v>130</v>
      </c>
      <c r="D1240">
        <v>15</v>
      </c>
      <c r="E1240">
        <v>141.13</v>
      </c>
      <c r="F1240">
        <v>91.734499999999997</v>
      </c>
      <c r="G1240" t="s">
        <v>55</v>
      </c>
      <c r="H1240" t="s">
        <v>21</v>
      </c>
      <c r="I1240">
        <v>0</v>
      </c>
      <c r="J1240" t="s">
        <v>51</v>
      </c>
      <c r="K1240">
        <v>2116.9499999999998</v>
      </c>
      <c r="L1240">
        <v>2116.9499999999998</v>
      </c>
      <c r="M1240">
        <v>1376.0174999999999</v>
      </c>
      <c r="N1240">
        <v>740.93249999999989</v>
      </c>
      <c r="O1240">
        <v>0</v>
      </c>
      <c r="P1240" t="s">
        <v>63</v>
      </c>
      <c r="Q1240" t="s">
        <v>34</v>
      </c>
      <c r="R1240">
        <v>0</v>
      </c>
      <c r="S1240" t="s">
        <v>2489</v>
      </c>
      <c r="T1240" t="s">
        <v>2490</v>
      </c>
      <c r="U1240">
        <v>19.63</v>
      </c>
      <c r="V1240" s="18">
        <v>45720</v>
      </c>
      <c r="W1240" s="18">
        <v>45728</v>
      </c>
      <c r="X1240">
        <v>8</v>
      </c>
      <c r="Y1240" t="s">
        <v>37</v>
      </c>
    </row>
    <row r="1241" spans="1:25" x14ac:dyDescent="0.3">
      <c r="A1241" s="18">
        <v>45139</v>
      </c>
      <c r="B1241" t="s">
        <v>69</v>
      </c>
      <c r="C1241" t="s">
        <v>130</v>
      </c>
      <c r="D1241">
        <v>19</v>
      </c>
      <c r="E1241">
        <v>67.489999999999995</v>
      </c>
      <c r="F1241">
        <v>43.868499999999997</v>
      </c>
      <c r="G1241" t="s">
        <v>50</v>
      </c>
      <c r="H1241" t="s">
        <v>31</v>
      </c>
      <c r="I1241">
        <v>0</v>
      </c>
      <c r="J1241" t="s">
        <v>46</v>
      </c>
      <c r="K1241">
        <v>1282.31</v>
      </c>
      <c r="L1241">
        <v>1282.31</v>
      </c>
      <c r="M1241">
        <v>833.50149999999996</v>
      </c>
      <c r="N1241">
        <v>448.80849999999998</v>
      </c>
      <c r="O1241">
        <v>0</v>
      </c>
      <c r="P1241" t="s">
        <v>60</v>
      </c>
      <c r="Q1241" t="s">
        <v>34</v>
      </c>
      <c r="R1241">
        <v>0</v>
      </c>
      <c r="S1241" t="s">
        <v>2519</v>
      </c>
      <c r="T1241" t="s">
        <v>2520</v>
      </c>
      <c r="U1241">
        <v>32.04</v>
      </c>
      <c r="V1241" s="18">
        <v>45139</v>
      </c>
      <c r="W1241" s="18">
        <v>45149</v>
      </c>
      <c r="X1241">
        <v>10</v>
      </c>
      <c r="Y1241" t="s">
        <v>72</v>
      </c>
    </row>
    <row r="1242" spans="1:25" x14ac:dyDescent="0.3">
      <c r="A1242" s="18">
        <v>45242</v>
      </c>
      <c r="B1242" t="s">
        <v>18</v>
      </c>
      <c r="C1242" t="s">
        <v>130</v>
      </c>
      <c r="D1242">
        <v>11</v>
      </c>
      <c r="E1242">
        <v>199.57</v>
      </c>
      <c r="F1242">
        <v>129.72049999999999</v>
      </c>
      <c r="G1242" t="s">
        <v>30</v>
      </c>
      <c r="H1242" t="s">
        <v>31</v>
      </c>
      <c r="I1242">
        <v>0.05</v>
      </c>
      <c r="J1242" t="s">
        <v>66</v>
      </c>
      <c r="K1242">
        <v>2195.27</v>
      </c>
      <c r="L1242">
        <v>2085.5065</v>
      </c>
      <c r="M1242">
        <v>1426.9254999999998</v>
      </c>
      <c r="N1242">
        <v>658.58100000000013</v>
      </c>
      <c r="O1242">
        <v>109.76350000000002</v>
      </c>
      <c r="P1242" t="s">
        <v>60</v>
      </c>
      <c r="Q1242" t="s">
        <v>34</v>
      </c>
      <c r="R1242">
        <v>0</v>
      </c>
      <c r="S1242" t="s">
        <v>2533</v>
      </c>
      <c r="T1242" t="s">
        <v>2490</v>
      </c>
      <c r="U1242">
        <v>48.94</v>
      </c>
      <c r="V1242" s="18">
        <v>45242</v>
      </c>
      <c r="W1242" s="18">
        <v>45244</v>
      </c>
      <c r="X1242">
        <v>2</v>
      </c>
      <c r="Y1242" t="s">
        <v>27</v>
      </c>
    </row>
    <row r="1243" spans="1:25" x14ac:dyDescent="0.3">
      <c r="A1243" s="18">
        <v>45638</v>
      </c>
      <c r="B1243" t="s">
        <v>69</v>
      </c>
      <c r="C1243" t="s">
        <v>130</v>
      </c>
      <c r="D1243">
        <v>17</v>
      </c>
      <c r="E1243">
        <v>495.13</v>
      </c>
      <c r="F1243">
        <v>321.83449999999999</v>
      </c>
      <c r="G1243" t="s">
        <v>55</v>
      </c>
      <c r="H1243" t="s">
        <v>21</v>
      </c>
      <c r="I1243">
        <v>0.1</v>
      </c>
      <c r="J1243" t="s">
        <v>32</v>
      </c>
      <c r="K1243">
        <v>8417.2099999999991</v>
      </c>
      <c r="L1243">
        <v>7575.4889999999996</v>
      </c>
      <c r="M1243">
        <v>5471.1864999999998</v>
      </c>
      <c r="N1243">
        <v>2104.3024999999998</v>
      </c>
      <c r="O1243">
        <v>841.72099999999955</v>
      </c>
      <c r="P1243" t="s">
        <v>23</v>
      </c>
      <c r="Q1243" t="s">
        <v>24</v>
      </c>
      <c r="R1243">
        <v>1</v>
      </c>
      <c r="S1243" t="s">
        <v>2538</v>
      </c>
      <c r="T1243" t="s">
        <v>2539</v>
      </c>
      <c r="U1243">
        <v>26.37</v>
      </c>
      <c r="V1243" s="18">
        <v>45638</v>
      </c>
      <c r="W1243" s="18">
        <v>45647</v>
      </c>
      <c r="X1243">
        <v>9</v>
      </c>
      <c r="Y1243" t="s">
        <v>72</v>
      </c>
    </row>
    <row r="1244" spans="1:25" x14ac:dyDescent="0.3">
      <c r="A1244" s="18">
        <v>45603</v>
      </c>
      <c r="B1244" t="s">
        <v>44</v>
      </c>
      <c r="C1244" t="s">
        <v>130</v>
      </c>
      <c r="D1244">
        <v>13</v>
      </c>
      <c r="E1244">
        <v>365.11</v>
      </c>
      <c r="F1244">
        <v>237.32150000000001</v>
      </c>
      <c r="G1244" t="s">
        <v>50</v>
      </c>
      <c r="H1244" t="s">
        <v>31</v>
      </c>
      <c r="I1244">
        <v>0.05</v>
      </c>
      <c r="J1244" t="s">
        <v>56</v>
      </c>
      <c r="K1244">
        <v>4746.43</v>
      </c>
      <c r="L1244">
        <v>4509.1085000000003</v>
      </c>
      <c r="M1244">
        <v>3085.1795000000002</v>
      </c>
      <c r="N1244">
        <v>1423.9290000000001</v>
      </c>
      <c r="O1244">
        <v>237.32150000000001</v>
      </c>
      <c r="P1244" t="s">
        <v>23</v>
      </c>
      <c r="Q1244" t="s">
        <v>2930</v>
      </c>
      <c r="R1244">
        <v>0</v>
      </c>
      <c r="S1244" t="s">
        <v>2553</v>
      </c>
      <c r="T1244" t="s">
        <v>2554</v>
      </c>
      <c r="U1244">
        <v>13.97</v>
      </c>
      <c r="V1244" s="18">
        <v>45603</v>
      </c>
      <c r="W1244" s="18">
        <v>45609</v>
      </c>
      <c r="X1244">
        <v>6</v>
      </c>
      <c r="Y1244" t="s">
        <v>49</v>
      </c>
    </row>
    <row r="1245" spans="1:25" x14ac:dyDescent="0.3">
      <c r="A1245" s="18">
        <v>45301</v>
      </c>
      <c r="B1245" t="s">
        <v>38</v>
      </c>
      <c r="C1245" t="s">
        <v>130</v>
      </c>
      <c r="D1245">
        <v>19</v>
      </c>
      <c r="E1245">
        <v>219.7</v>
      </c>
      <c r="F1245">
        <v>142.80500000000001</v>
      </c>
      <c r="G1245" t="s">
        <v>30</v>
      </c>
      <c r="H1245" t="s">
        <v>31</v>
      </c>
      <c r="I1245">
        <v>0</v>
      </c>
      <c r="J1245" t="s">
        <v>32</v>
      </c>
      <c r="K1245">
        <v>4174.3</v>
      </c>
      <c r="L1245">
        <v>4174.3</v>
      </c>
      <c r="M1245">
        <v>2713.2950000000001</v>
      </c>
      <c r="N1245">
        <v>1461.0050000000001</v>
      </c>
      <c r="O1245">
        <v>0</v>
      </c>
      <c r="P1245" t="s">
        <v>63</v>
      </c>
      <c r="Q1245" t="s">
        <v>24</v>
      </c>
      <c r="R1245">
        <v>0</v>
      </c>
      <c r="S1245" t="s">
        <v>2559</v>
      </c>
      <c r="T1245" t="s">
        <v>2560</v>
      </c>
      <c r="U1245">
        <v>15.38</v>
      </c>
      <c r="V1245" s="18">
        <v>45301</v>
      </c>
      <c r="W1245" s="18">
        <v>45307</v>
      </c>
      <c r="X1245">
        <v>6</v>
      </c>
      <c r="Y1245" t="s">
        <v>43</v>
      </c>
    </row>
    <row r="1246" spans="1:25" x14ac:dyDescent="0.3">
      <c r="A1246" s="18">
        <v>45657</v>
      </c>
      <c r="B1246" t="s">
        <v>18</v>
      </c>
      <c r="C1246" t="s">
        <v>130</v>
      </c>
      <c r="D1246">
        <v>15</v>
      </c>
      <c r="E1246">
        <v>573.80999999999995</v>
      </c>
      <c r="F1246">
        <v>372.97649999999999</v>
      </c>
      <c r="G1246" t="s">
        <v>50</v>
      </c>
      <c r="H1246" t="s">
        <v>31</v>
      </c>
      <c r="I1246">
        <v>0</v>
      </c>
      <c r="J1246" t="s">
        <v>32</v>
      </c>
      <c r="K1246">
        <v>8607.15</v>
      </c>
      <c r="L1246">
        <v>8607.15</v>
      </c>
      <c r="M1246">
        <v>5594.6475</v>
      </c>
      <c r="N1246">
        <v>3012.5024999999996</v>
      </c>
      <c r="O1246">
        <v>0</v>
      </c>
      <c r="P1246" t="s">
        <v>33</v>
      </c>
      <c r="Q1246" t="s">
        <v>34</v>
      </c>
      <c r="R1246">
        <v>0</v>
      </c>
      <c r="S1246" t="s">
        <v>2577</v>
      </c>
      <c r="T1246" t="s">
        <v>1318</v>
      </c>
      <c r="U1246">
        <v>35.869999999999997</v>
      </c>
      <c r="V1246" s="18">
        <v>45657</v>
      </c>
      <c r="W1246" s="18">
        <v>45659</v>
      </c>
      <c r="X1246">
        <v>2</v>
      </c>
      <c r="Y1246" t="s">
        <v>27</v>
      </c>
    </row>
    <row r="1247" spans="1:25" x14ac:dyDescent="0.3">
      <c r="A1247" s="18">
        <v>45657</v>
      </c>
      <c r="B1247" t="s">
        <v>44</v>
      </c>
      <c r="C1247" t="s">
        <v>130</v>
      </c>
      <c r="D1247">
        <v>11</v>
      </c>
      <c r="E1247">
        <v>331.29</v>
      </c>
      <c r="F1247">
        <v>215.33850000000001</v>
      </c>
      <c r="G1247" t="s">
        <v>20</v>
      </c>
      <c r="H1247" t="s">
        <v>21</v>
      </c>
      <c r="I1247">
        <v>0.1</v>
      </c>
      <c r="J1247" t="s">
        <v>32</v>
      </c>
      <c r="K1247">
        <v>3644.19</v>
      </c>
      <c r="L1247">
        <v>3279.7710000000002</v>
      </c>
      <c r="M1247">
        <v>2368.7235000000001</v>
      </c>
      <c r="N1247">
        <v>911.04750000000013</v>
      </c>
      <c r="O1247">
        <v>364.41899999999987</v>
      </c>
      <c r="P1247" t="s">
        <v>57</v>
      </c>
      <c r="Q1247" t="s">
        <v>40</v>
      </c>
      <c r="R1247">
        <v>0</v>
      </c>
      <c r="S1247" t="s">
        <v>2604</v>
      </c>
      <c r="T1247" t="s">
        <v>1913</v>
      </c>
      <c r="U1247">
        <v>6.22</v>
      </c>
      <c r="V1247" s="18">
        <v>45657</v>
      </c>
      <c r="W1247" s="18">
        <v>45659</v>
      </c>
      <c r="X1247">
        <v>2</v>
      </c>
      <c r="Y1247" t="s">
        <v>49</v>
      </c>
    </row>
    <row r="1248" spans="1:25" x14ac:dyDescent="0.3">
      <c r="A1248" s="18">
        <v>45179</v>
      </c>
      <c r="B1248" t="s">
        <v>44</v>
      </c>
      <c r="C1248" t="s">
        <v>130</v>
      </c>
      <c r="D1248">
        <v>4</v>
      </c>
      <c r="E1248">
        <v>306.06</v>
      </c>
      <c r="F1248">
        <v>198.93900000000002</v>
      </c>
      <c r="G1248" t="s">
        <v>50</v>
      </c>
      <c r="H1248" t="s">
        <v>21</v>
      </c>
      <c r="I1248">
        <v>0.05</v>
      </c>
      <c r="J1248" t="s">
        <v>51</v>
      </c>
      <c r="K1248">
        <v>1224.24</v>
      </c>
      <c r="L1248">
        <v>1163.028</v>
      </c>
      <c r="M1248">
        <v>795.75600000000009</v>
      </c>
      <c r="N1248">
        <v>367.27199999999993</v>
      </c>
      <c r="O1248">
        <v>61.211999999999989</v>
      </c>
      <c r="P1248" t="s">
        <v>33</v>
      </c>
      <c r="Q1248" t="s">
        <v>34</v>
      </c>
      <c r="R1248">
        <v>1</v>
      </c>
      <c r="S1248" t="s">
        <v>2657</v>
      </c>
      <c r="T1248" t="s">
        <v>1328</v>
      </c>
      <c r="U1248">
        <v>32.75</v>
      </c>
      <c r="V1248" s="18">
        <v>45179</v>
      </c>
      <c r="W1248" s="18">
        <v>45182</v>
      </c>
      <c r="X1248">
        <v>3</v>
      </c>
      <c r="Y1248" t="s">
        <v>49</v>
      </c>
    </row>
    <row r="1249" spans="1:25" x14ac:dyDescent="0.3">
      <c r="A1249" s="18">
        <v>45663</v>
      </c>
      <c r="B1249" t="s">
        <v>38</v>
      </c>
      <c r="C1249" t="s">
        <v>130</v>
      </c>
      <c r="D1249">
        <v>13</v>
      </c>
      <c r="E1249">
        <v>483.63</v>
      </c>
      <c r="F1249">
        <v>314.35950000000003</v>
      </c>
      <c r="G1249" t="s">
        <v>30</v>
      </c>
      <c r="H1249" t="s">
        <v>31</v>
      </c>
      <c r="I1249">
        <v>0.05</v>
      </c>
      <c r="J1249" t="s">
        <v>51</v>
      </c>
      <c r="K1249">
        <v>6287.19</v>
      </c>
      <c r="L1249">
        <v>5972.8304999999991</v>
      </c>
      <c r="M1249">
        <v>4086.6735000000003</v>
      </c>
      <c r="N1249">
        <v>1886.1569999999988</v>
      </c>
      <c r="O1249">
        <v>314.35950000000048</v>
      </c>
      <c r="P1249" t="s">
        <v>63</v>
      </c>
      <c r="Q1249" t="s">
        <v>24</v>
      </c>
      <c r="R1249">
        <v>0</v>
      </c>
      <c r="S1249" t="s">
        <v>2685</v>
      </c>
      <c r="T1249" t="s">
        <v>2686</v>
      </c>
      <c r="U1249">
        <v>18.22</v>
      </c>
      <c r="V1249" s="18">
        <v>45663</v>
      </c>
      <c r="W1249" s="18">
        <v>45672</v>
      </c>
      <c r="X1249">
        <v>9</v>
      </c>
      <c r="Y1249" t="s">
        <v>43</v>
      </c>
    </row>
    <row r="1250" spans="1:25" x14ac:dyDescent="0.3">
      <c r="A1250" s="18">
        <v>45329</v>
      </c>
      <c r="B1250" t="s">
        <v>18</v>
      </c>
      <c r="C1250" t="s">
        <v>130</v>
      </c>
      <c r="D1250">
        <v>10</v>
      </c>
      <c r="E1250">
        <v>452.21</v>
      </c>
      <c r="F1250">
        <v>293.93650000000002</v>
      </c>
      <c r="G1250" t="s">
        <v>30</v>
      </c>
      <c r="H1250" t="s">
        <v>31</v>
      </c>
      <c r="I1250">
        <v>0.1</v>
      </c>
      <c r="J1250" t="s">
        <v>22</v>
      </c>
      <c r="K1250">
        <v>4522.0999999999995</v>
      </c>
      <c r="L1250">
        <v>4069.8899999999994</v>
      </c>
      <c r="M1250">
        <v>2939.3650000000002</v>
      </c>
      <c r="N1250">
        <v>1130.5249999999992</v>
      </c>
      <c r="O1250">
        <v>452.21000000000004</v>
      </c>
      <c r="P1250" t="s">
        <v>63</v>
      </c>
      <c r="Q1250" t="s">
        <v>40</v>
      </c>
      <c r="R1250">
        <v>0</v>
      </c>
      <c r="S1250" t="s">
        <v>2689</v>
      </c>
      <c r="T1250" t="s">
        <v>2690</v>
      </c>
      <c r="U1250">
        <v>15.87</v>
      </c>
      <c r="V1250" s="18">
        <v>45329</v>
      </c>
      <c r="W1250" s="18">
        <v>45339</v>
      </c>
      <c r="X1250">
        <v>10</v>
      </c>
      <c r="Y1250" t="s">
        <v>27</v>
      </c>
    </row>
    <row r="1251" spans="1:25" x14ac:dyDescent="0.3">
      <c r="A1251" s="18">
        <v>45079</v>
      </c>
      <c r="B1251" t="s">
        <v>18</v>
      </c>
      <c r="C1251" t="s">
        <v>130</v>
      </c>
      <c r="D1251">
        <v>4</v>
      </c>
      <c r="E1251">
        <v>248.16</v>
      </c>
      <c r="F1251">
        <v>161.304</v>
      </c>
      <c r="G1251" t="s">
        <v>20</v>
      </c>
      <c r="H1251" t="s">
        <v>31</v>
      </c>
      <c r="I1251">
        <v>0.1</v>
      </c>
      <c r="J1251" t="s">
        <v>56</v>
      </c>
      <c r="K1251">
        <v>992.64</v>
      </c>
      <c r="L1251">
        <v>893.37599999999998</v>
      </c>
      <c r="M1251">
        <v>645.21600000000001</v>
      </c>
      <c r="N1251">
        <v>248.15999999999997</v>
      </c>
      <c r="O1251">
        <v>99.26400000000001</v>
      </c>
      <c r="P1251" t="s">
        <v>57</v>
      </c>
      <c r="Q1251" t="s">
        <v>2930</v>
      </c>
      <c r="R1251">
        <v>1</v>
      </c>
      <c r="S1251" t="s">
        <v>2691</v>
      </c>
      <c r="T1251" t="s">
        <v>2692</v>
      </c>
      <c r="U1251">
        <v>45.11</v>
      </c>
      <c r="V1251" s="18">
        <v>45079</v>
      </c>
      <c r="W1251" s="18">
        <v>45082</v>
      </c>
      <c r="X1251">
        <v>3</v>
      </c>
      <c r="Y1251" t="s">
        <v>27</v>
      </c>
    </row>
    <row r="1252" spans="1:25" x14ac:dyDescent="0.3">
      <c r="A1252" s="18">
        <v>45445</v>
      </c>
      <c r="B1252" t="s">
        <v>28</v>
      </c>
      <c r="C1252" t="s">
        <v>130</v>
      </c>
      <c r="D1252">
        <v>2</v>
      </c>
      <c r="E1252">
        <v>250.98</v>
      </c>
      <c r="F1252">
        <v>163.137</v>
      </c>
      <c r="G1252" t="s">
        <v>20</v>
      </c>
      <c r="H1252" t="s">
        <v>21</v>
      </c>
      <c r="I1252">
        <v>0.1</v>
      </c>
      <c r="J1252" t="s">
        <v>22</v>
      </c>
      <c r="K1252">
        <v>501.96</v>
      </c>
      <c r="L1252">
        <v>451.76400000000001</v>
      </c>
      <c r="M1252">
        <v>326.274</v>
      </c>
      <c r="N1252">
        <v>125.49000000000001</v>
      </c>
      <c r="O1252">
        <v>50.19599999999997</v>
      </c>
      <c r="P1252" t="s">
        <v>23</v>
      </c>
      <c r="Q1252" t="s">
        <v>40</v>
      </c>
      <c r="R1252">
        <v>0</v>
      </c>
      <c r="S1252" t="s">
        <v>2724</v>
      </c>
      <c r="T1252" t="s">
        <v>2725</v>
      </c>
      <c r="U1252">
        <v>18.8</v>
      </c>
      <c r="V1252" s="18">
        <v>45445</v>
      </c>
      <c r="W1252" s="18">
        <v>45455</v>
      </c>
      <c r="X1252">
        <v>10</v>
      </c>
      <c r="Y1252" t="s">
        <v>37</v>
      </c>
    </row>
    <row r="1253" spans="1:25" x14ac:dyDescent="0.3">
      <c r="A1253" s="18">
        <v>44998</v>
      </c>
      <c r="B1253" t="s">
        <v>38</v>
      </c>
      <c r="C1253" t="s">
        <v>130</v>
      </c>
      <c r="D1253">
        <v>12</v>
      </c>
      <c r="E1253">
        <v>260.76</v>
      </c>
      <c r="F1253">
        <v>169.494</v>
      </c>
      <c r="G1253" t="s">
        <v>50</v>
      </c>
      <c r="H1253" t="s">
        <v>21</v>
      </c>
      <c r="I1253">
        <v>0.15</v>
      </c>
      <c r="J1253" t="s">
        <v>51</v>
      </c>
      <c r="K1253">
        <v>3129.12</v>
      </c>
      <c r="L1253">
        <v>2659.752</v>
      </c>
      <c r="M1253">
        <v>2033.9279999999999</v>
      </c>
      <c r="N1253">
        <v>625.82400000000007</v>
      </c>
      <c r="O1253">
        <v>469.36799999999994</v>
      </c>
      <c r="P1253" t="s">
        <v>23</v>
      </c>
      <c r="Q1253" t="s">
        <v>2930</v>
      </c>
      <c r="R1253">
        <v>0</v>
      </c>
      <c r="S1253" t="s">
        <v>2732</v>
      </c>
      <c r="T1253" t="s">
        <v>2733</v>
      </c>
      <c r="U1253">
        <v>20.92</v>
      </c>
      <c r="V1253" s="18">
        <v>44998</v>
      </c>
      <c r="W1253" s="18">
        <v>45007</v>
      </c>
      <c r="X1253">
        <v>9</v>
      </c>
      <c r="Y1253" t="s">
        <v>43</v>
      </c>
    </row>
    <row r="1254" spans="1:25" x14ac:dyDescent="0.3">
      <c r="A1254" s="18">
        <v>45558</v>
      </c>
      <c r="B1254" t="s">
        <v>69</v>
      </c>
      <c r="C1254" t="s">
        <v>130</v>
      </c>
      <c r="D1254">
        <v>3</v>
      </c>
      <c r="E1254">
        <v>360.93</v>
      </c>
      <c r="F1254">
        <v>234.6045</v>
      </c>
      <c r="G1254" t="s">
        <v>20</v>
      </c>
      <c r="H1254" t="s">
        <v>21</v>
      </c>
      <c r="I1254">
        <v>0.15</v>
      </c>
      <c r="J1254" t="s">
        <v>56</v>
      </c>
      <c r="K1254">
        <v>1082.79</v>
      </c>
      <c r="L1254">
        <v>920.37149999999997</v>
      </c>
      <c r="M1254">
        <v>703.81349999999998</v>
      </c>
      <c r="N1254">
        <v>216.55799999999999</v>
      </c>
      <c r="O1254">
        <v>162.41849999999999</v>
      </c>
      <c r="P1254" t="s">
        <v>60</v>
      </c>
      <c r="Q1254" t="s">
        <v>40</v>
      </c>
      <c r="R1254">
        <v>0</v>
      </c>
      <c r="S1254" t="s">
        <v>2748</v>
      </c>
      <c r="T1254" t="s">
        <v>2749</v>
      </c>
      <c r="U1254">
        <v>35.61</v>
      </c>
      <c r="V1254" s="18">
        <v>45558</v>
      </c>
      <c r="W1254" s="18">
        <v>45564</v>
      </c>
      <c r="X1254">
        <v>6</v>
      </c>
      <c r="Y1254" t="s">
        <v>72</v>
      </c>
    </row>
    <row r="1255" spans="1:25" x14ac:dyDescent="0.3">
      <c r="A1255" s="18">
        <v>45187</v>
      </c>
      <c r="B1255" t="s">
        <v>28</v>
      </c>
      <c r="C1255" t="s">
        <v>130</v>
      </c>
      <c r="D1255">
        <v>14</v>
      </c>
      <c r="E1255">
        <v>268.32</v>
      </c>
      <c r="F1255">
        <v>174.40800000000002</v>
      </c>
      <c r="G1255" t="s">
        <v>55</v>
      </c>
      <c r="H1255" t="s">
        <v>31</v>
      </c>
      <c r="I1255">
        <v>0</v>
      </c>
      <c r="J1255" t="s">
        <v>46</v>
      </c>
      <c r="K1255">
        <v>3756.48</v>
      </c>
      <c r="L1255">
        <v>3756.48</v>
      </c>
      <c r="M1255">
        <v>2441.7120000000004</v>
      </c>
      <c r="N1255">
        <v>1314.7679999999996</v>
      </c>
      <c r="O1255">
        <v>0</v>
      </c>
      <c r="P1255" t="s">
        <v>23</v>
      </c>
      <c r="Q1255" t="s">
        <v>40</v>
      </c>
      <c r="R1255">
        <v>0</v>
      </c>
      <c r="S1255" t="s">
        <v>2760</v>
      </c>
      <c r="T1255" t="s">
        <v>2761</v>
      </c>
      <c r="U1255">
        <v>43.14</v>
      </c>
      <c r="V1255" s="18">
        <v>45187</v>
      </c>
      <c r="W1255" s="18">
        <v>45196</v>
      </c>
      <c r="X1255">
        <v>9</v>
      </c>
      <c r="Y1255" t="s">
        <v>37</v>
      </c>
    </row>
    <row r="1256" spans="1:25" x14ac:dyDescent="0.3">
      <c r="A1256" s="18">
        <v>45271</v>
      </c>
      <c r="B1256" t="s">
        <v>38</v>
      </c>
      <c r="C1256" t="s">
        <v>130</v>
      </c>
      <c r="D1256">
        <v>16</v>
      </c>
      <c r="E1256">
        <v>438.71</v>
      </c>
      <c r="F1256">
        <v>285.16149999999999</v>
      </c>
      <c r="G1256" t="s">
        <v>50</v>
      </c>
      <c r="H1256" t="s">
        <v>31</v>
      </c>
      <c r="I1256">
        <v>0</v>
      </c>
      <c r="J1256" t="s">
        <v>32</v>
      </c>
      <c r="K1256">
        <v>7019.36</v>
      </c>
      <c r="L1256">
        <v>7019.36</v>
      </c>
      <c r="M1256">
        <v>4562.5839999999998</v>
      </c>
      <c r="N1256">
        <v>2456.7759999999998</v>
      </c>
      <c r="O1256">
        <v>0</v>
      </c>
      <c r="P1256" t="s">
        <v>23</v>
      </c>
      <c r="Q1256" t="s">
        <v>2930</v>
      </c>
      <c r="R1256">
        <v>0</v>
      </c>
      <c r="S1256" t="s">
        <v>2788</v>
      </c>
      <c r="T1256" t="s">
        <v>2789</v>
      </c>
      <c r="U1256">
        <v>6.53</v>
      </c>
      <c r="V1256" s="18">
        <v>45271</v>
      </c>
      <c r="W1256" s="18">
        <v>45281</v>
      </c>
      <c r="X1256">
        <v>10</v>
      </c>
      <c r="Y1256" t="s">
        <v>43</v>
      </c>
    </row>
    <row r="1257" spans="1:25" x14ac:dyDescent="0.3">
      <c r="A1257" s="18">
        <v>44942</v>
      </c>
      <c r="B1257" t="s">
        <v>38</v>
      </c>
      <c r="C1257" t="s">
        <v>130</v>
      </c>
      <c r="D1257">
        <v>10</v>
      </c>
      <c r="E1257">
        <v>193.96</v>
      </c>
      <c r="F1257">
        <v>126.07400000000001</v>
      </c>
      <c r="G1257" t="s">
        <v>55</v>
      </c>
      <c r="H1257" t="s">
        <v>21</v>
      </c>
      <c r="I1257">
        <v>0.1</v>
      </c>
      <c r="J1257" t="s">
        <v>32</v>
      </c>
      <c r="K1257">
        <v>1939.6000000000001</v>
      </c>
      <c r="L1257">
        <v>1745.64</v>
      </c>
      <c r="M1257">
        <v>1260.7400000000002</v>
      </c>
      <c r="N1257">
        <v>484.89999999999986</v>
      </c>
      <c r="O1257">
        <v>193.96000000000004</v>
      </c>
      <c r="P1257" t="s">
        <v>33</v>
      </c>
      <c r="Q1257" t="s">
        <v>2930</v>
      </c>
      <c r="R1257">
        <v>0</v>
      </c>
      <c r="S1257" t="s">
        <v>2790</v>
      </c>
      <c r="T1257" t="s">
        <v>2791</v>
      </c>
      <c r="U1257">
        <v>41.3</v>
      </c>
      <c r="V1257" s="18">
        <v>44942</v>
      </c>
      <c r="W1257" s="18">
        <v>44947</v>
      </c>
      <c r="X1257">
        <v>5</v>
      </c>
      <c r="Y1257" t="s">
        <v>43</v>
      </c>
    </row>
    <row r="1258" spans="1:25" x14ac:dyDescent="0.3">
      <c r="A1258" s="18">
        <v>45589</v>
      </c>
      <c r="B1258" t="s">
        <v>44</v>
      </c>
      <c r="C1258" t="s">
        <v>130</v>
      </c>
      <c r="D1258">
        <v>9</v>
      </c>
      <c r="E1258">
        <v>459.65</v>
      </c>
      <c r="F1258">
        <v>298.77249999999998</v>
      </c>
      <c r="G1258" t="s">
        <v>20</v>
      </c>
      <c r="H1258" t="s">
        <v>31</v>
      </c>
      <c r="I1258">
        <v>0.1</v>
      </c>
      <c r="J1258" t="s">
        <v>66</v>
      </c>
      <c r="K1258">
        <v>4136.8499999999995</v>
      </c>
      <c r="L1258">
        <v>3723.1649999999995</v>
      </c>
      <c r="M1258">
        <v>2688.9524999999999</v>
      </c>
      <c r="N1258">
        <v>1034.2124999999996</v>
      </c>
      <c r="O1258">
        <v>413.68499999999995</v>
      </c>
      <c r="P1258" t="s">
        <v>33</v>
      </c>
      <c r="Q1258" t="s">
        <v>40</v>
      </c>
      <c r="R1258">
        <v>1</v>
      </c>
      <c r="S1258" t="s">
        <v>2816</v>
      </c>
      <c r="T1258" t="s">
        <v>74</v>
      </c>
      <c r="U1258">
        <v>22.24</v>
      </c>
      <c r="V1258" s="18">
        <v>45589</v>
      </c>
      <c r="W1258" s="18">
        <v>45597</v>
      </c>
      <c r="X1258">
        <v>8</v>
      </c>
      <c r="Y1258" t="s">
        <v>49</v>
      </c>
    </row>
    <row r="1259" spans="1:25" x14ac:dyDescent="0.3">
      <c r="A1259" s="18">
        <v>45763</v>
      </c>
      <c r="B1259" t="s">
        <v>38</v>
      </c>
      <c r="C1259" t="s">
        <v>130</v>
      </c>
      <c r="D1259">
        <v>15</v>
      </c>
      <c r="E1259">
        <v>99.66</v>
      </c>
      <c r="F1259">
        <v>64.778999999999996</v>
      </c>
      <c r="G1259" t="s">
        <v>30</v>
      </c>
      <c r="H1259" t="s">
        <v>21</v>
      </c>
      <c r="I1259">
        <v>0</v>
      </c>
      <c r="J1259" t="s">
        <v>22</v>
      </c>
      <c r="K1259">
        <v>1494.8999999999999</v>
      </c>
      <c r="L1259">
        <v>1494.8999999999999</v>
      </c>
      <c r="M1259">
        <v>971.68499999999995</v>
      </c>
      <c r="N1259">
        <v>523.21499999999992</v>
      </c>
      <c r="O1259">
        <v>0</v>
      </c>
      <c r="P1259" t="s">
        <v>63</v>
      </c>
      <c r="Q1259" t="s">
        <v>24</v>
      </c>
      <c r="R1259">
        <v>0</v>
      </c>
      <c r="S1259" t="s">
        <v>2828</v>
      </c>
      <c r="T1259" t="s">
        <v>2829</v>
      </c>
      <c r="U1259">
        <v>27.55</v>
      </c>
      <c r="V1259" s="18">
        <v>45763</v>
      </c>
      <c r="W1259" s="18">
        <v>45773</v>
      </c>
      <c r="X1259">
        <v>10</v>
      </c>
      <c r="Y1259" t="s">
        <v>43</v>
      </c>
    </row>
    <row r="1260" spans="1:25" x14ac:dyDescent="0.3">
      <c r="A1260" s="18">
        <v>45688</v>
      </c>
      <c r="B1260" t="s">
        <v>38</v>
      </c>
      <c r="C1260" t="s">
        <v>130</v>
      </c>
      <c r="D1260">
        <v>13</v>
      </c>
      <c r="E1260">
        <v>223.44</v>
      </c>
      <c r="F1260">
        <v>145.23599999999999</v>
      </c>
      <c r="G1260" t="s">
        <v>20</v>
      </c>
      <c r="H1260" t="s">
        <v>31</v>
      </c>
      <c r="I1260">
        <v>0.15</v>
      </c>
      <c r="J1260" t="s">
        <v>51</v>
      </c>
      <c r="K1260">
        <v>2904.72</v>
      </c>
      <c r="L1260">
        <v>2469.0119999999997</v>
      </c>
      <c r="M1260">
        <v>1888.0679999999998</v>
      </c>
      <c r="N1260">
        <v>580.94399999999996</v>
      </c>
      <c r="O1260">
        <v>435.70800000000008</v>
      </c>
      <c r="P1260" t="s">
        <v>57</v>
      </c>
      <c r="Q1260" t="s">
        <v>2930</v>
      </c>
      <c r="R1260">
        <v>1</v>
      </c>
      <c r="S1260" t="s">
        <v>2855</v>
      </c>
      <c r="T1260" t="s">
        <v>2856</v>
      </c>
      <c r="U1260">
        <v>38.46</v>
      </c>
      <c r="V1260" s="18">
        <v>45688</v>
      </c>
      <c r="W1260" s="18">
        <v>45695</v>
      </c>
      <c r="X1260">
        <v>7</v>
      </c>
      <c r="Y1260" t="s">
        <v>43</v>
      </c>
    </row>
    <row r="1261" spans="1:25" x14ac:dyDescent="0.3">
      <c r="A1261" s="18">
        <v>45730</v>
      </c>
      <c r="B1261" t="s">
        <v>44</v>
      </c>
      <c r="C1261" t="s">
        <v>130</v>
      </c>
      <c r="D1261">
        <v>10</v>
      </c>
      <c r="E1261">
        <v>212.1</v>
      </c>
      <c r="F1261">
        <v>137.86500000000001</v>
      </c>
      <c r="G1261" t="s">
        <v>20</v>
      </c>
      <c r="H1261" t="s">
        <v>31</v>
      </c>
      <c r="I1261">
        <v>0.15</v>
      </c>
      <c r="J1261" t="s">
        <v>22</v>
      </c>
      <c r="K1261">
        <v>2121</v>
      </c>
      <c r="L1261">
        <v>1802.85</v>
      </c>
      <c r="M1261">
        <v>1378.65</v>
      </c>
      <c r="N1261">
        <v>424.19999999999982</v>
      </c>
      <c r="O1261">
        <v>318.15000000000009</v>
      </c>
      <c r="P1261" t="s">
        <v>33</v>
      </c>
      <c r="Q1261" t="s">
        <v>40</v>
      </c>
      <c r="R1261">
        <v>0</v>
      </c>
      <c r="S1261" t="s">
        <v>2876</v>
      </c>
      <c r="T1261" t="s">
        <v>2877</v>
      </c>
      <c r="U1261">
        <v>47.93</v>
      </c>
      <c r="V1261" s="18">
        <v>45730</v>
      </c>
      <c r="W1261" s="18">
        <v>45738</v>
      </c>
      <c r="X1261">
        <v>8</v>
      </c>
      <c r="Y1261" t="s">
        <v>49</v>
      </c>
    </row>
    <row r="1262" spans="1:25" x14ac:dyDescent="0.3">
      <c r="A1262" s="18">
        <v>45251</v>
      </c>
      <c r="B1262" t="s">
        <v>44</v>
      </c>
      <c r="C1262" t="s">
        <v>130</v>
      </c>
      <c r="D1262">
        <v>1</v>
      </c>
      <c r="E1262">
        <v>147.4</v>
      </c>
      <c r="F1262">
        <v>95.81</v>
      </c>
      <c r="G1262" t="s">
        <v>55</v>
      </c>
      <c r="H1262" t="s">
        <v>31</v>
      </c>
      <c r="I1262">
        <v>0</v>
      </c>
      <c r="J1262" t="s">
        <v>51</v>
      </c>
      <c r="K1262">
        <v>147.4</v>
      </c>
      <c r="L1262">
        <v>147.4</v>
      </c>
      <c r="M1262">
        <v>95.81</v>
      </c>
      <c r="N1262">
        <v>51.59</v>
      </c>
      <c r="O1262">
        <v>0</v>
      </c>
      <c r="P1262" t="s">
        <v>63</v>
      </c>
      <c r="Q1262" t="s">
        <v>34</v>
      </c>
      <c r="R1262">
        <v>1</v>
      </c>
      <c r="S1262" t="s">
        <v>2882</v>
      </c>
      <c r="T1262" t="s">
        <v>1428</v>
      </c>
      <c r="U1262">
        <v>40.47</v>
      </c>
      <c r="V1262" s="18">
        <v>45251</v>
      </c>
      <c r="W1262" s="18">
        <v>45258</v>
      </c>
      <c r="X1262">
        <v>7</v>
      </c>
      <c r="Y1262" t="s">
        <v>49</v>
      </c>
    </row>
    <row r="1263" spans="1:25" x14ac:dyDescent="0.3">
      <c r="A1263" s="18">
        <v>45520</v>
      </c>
      <c r="B1263" t="s">
        <v>69</v>
      </c>
      <c r="C1263" t="s">
        <v>130</v>
      </c>
      <c r="D1263">
        <v>16</v>
      </c>
      <c r="E1263">
        <v>483.37</v>
      </c>
      <c r="F1263">
        <v>314.19049999999999</v>
      </c>
      <c r="G1263" t="s">
        <v>20</v>
      </c>
      <c r="H1263" t="s">
        <v>31</v>
      </c>
      <c r="I1263">
        <v>0.1</v>
      </c>
      <c r="J1263" t="s">
        <v>32</v>
      </c>
      <c r="K1263">
        <v>7733.92</v>
      </c>
      <c r="L1263">
        <v>6960.5280000000002</v>
      </c>
      <c r="M1263">
        <v>5027.0479999999998</v>
      </c>
      <c r="N1263">
        <v>1933.4800000000005</v>
      </c>
      <c r="O1263">
        <v>773.39199999999983</v>
      </c>
      <c r="P1263" t="s">
        <v>60</v>
      </c>
      <c r="Q1263" t="s">
        <v>2930</v>
      </c>
      <c r="R1263">
        <v>0</v>
      </c>
      <c r="S1263" t="s">
        <v>2887</v>
      </c>
      <c r="T1263" t="s">
        <v>2888</v>
      </c>
      <c r="U1263">
        <v>42.52</v>
      </c>
      <c r="V1263" s="18">
        <v>45520</v>
      </c>
      <c r="W1263" s="18">
        <v>45526</v>
      </c>
      <c r="X1263">
        <v>6</v>
      </c>
      <c r="Y1263" t="s">
        <v>72</v>
      </c>
    </row>
    <row r="1264" spans="1:25" x14ac:dyDescent="0.3">
      <c r="A1264" s="18">
        <v>45675</v>
      </c>
      <c r="B1264" t="s">
        <v>69</v>
      </c>
      <c r="C1264" t="s">
        <v>79</v>
      </c>
      <c r="D1264">
        <v>1</v>
      </c>
      <c r="E1264">
        <v>157.83000000000001</v>
      </c>
      <c r="F1264">
        <v>102.58950000000002</v>
      </c>
      <c r="G1264" t="s">
        <v>30</v>
      </c>
      <c r="H1264" t="s">
        <v>21</v>
      </c>
      <c r="I1264">
        <v>0.15</v>
      </c>
      <c r="J1264" t="s">
        <v>51</v>
      </c>
      <c r="K1264">
        <v>157.83000000000001</v>
      </c>
      <c r="L1264">
        <v>134.15550000000002</v>
      </c>
      <c r="M1264">
        <v>102.58950000000002</v>
      </c>
      <c r="N1264">
        <v>31.566000000000003</v>
      </c>
      <c r="O1264">
        <v>23.674499999999995</v>
      </c>
      <c r="P1264" t="s">
        <v>60</v>
      </c>
      <c r="Q1264" t="s">
        <v>2930</v>
      </c>
      <c r="R1264">
        <v>0</v>
      </c>
      <c r="S1264" t="s">
        <v>80</v>
      </c>
      <c r="T1264" t="s">
        <v>81</v>
      </c>
      <c r="U1264">
        <v>42.82</v>
      </c>
      <c r="V1264" s="18">
        <v>45675</v>
      </c>
      <c r="W1264" s="18">
        <v>45679</v>
      </c>
      <c r="X1264">
        <v>4</v>
      </c>
      <c r="Y1264" t="s">
        <v>72</v>
      </c>
    </row>
    <row r="1265" spans="1:25" x14ac:dyDescent="0.3">
      <c r="A1265" s="18">
        <v>45055</v>
      </c>
      <c r="B1265" t="s">
        <v>44</v>
      </c>
      <c r="C1265" t="s">
        <v>79</v>
      </c>
      <c r="D1265">
        <v>1</v>
      </c>
      <c r="E1265">
        <v>472.07</v>
      </c>
      <c r="F1265">
        <v>306.84550000000002</v>
      </c>
      <c r="G1265" t="s">
        <v>30</v>
      </c>
      <c r="H1265" t="s">
        <v>21</v>
      </c>
      <c r="I1265">
        <v>0.1</v>
      </c>
      <c r="J1265" t="s">
        <v>51</v>
      </c>
      <c r="K1265">
        <v>472.07</v>
      </c>
      <c r="L1265">
        <v>424.863</v>
      </c>
      <c r="M1265">
        <v>306.84550000000002</v>
      </c>
      <c r="N1265">
        <v>118.01749999999998</v>
      </c>
      <c r="O1265">
        <v>47.206999999999994</v>
      </c>
      <c r="P1265" t="s">
        <v>23</v>
      </c>
      <c r="Q1265" t="s">
        <v>24</v>
      </c>
      <c r="R1265">
        <v>0</v>
      </c>
      <c r="S1265" t="s">
        <v>112</v>
      </c>
      <c r="T1265" t="s">
        <v>113</v>
      </c>
      <c r="U1265">
        <v>33.17</v>
      </c>
      <c r="V1265" s="18">
        <v>45055</v>
      </c>
      <c r="W1265" s="18">
        <v>45063</v>
      </c>
      <c r="X1265">
        <v>8</v>
      </c>
      <c r="Y1265" t="s">
        <v>49</v>
      </c>
    </row>
    <row r="1266" spans="1:25" x14ac:dyDescent="0.3">
      <c r="A1266" s="18">
        <v>45633</v>
      </c>
      <c r="B1266" t="s">
        <v>38</v>
      </c>
      <c r="C1266" t="s">
        <v>79</v>
      </c>
      <c r="D1266">
        <v>12</v>
      </c>
      <c r="E1266">
        <v>306.29000000000002</v>
      </c>
      <c r="F1266">
        <v>199.08850000000001</v>
      </c>
      <c r="G1266" t="s">
        <v>55</v>
      </c>
      <c r="H1266" t="s">
        <v>31</v>
      </c>
      <c r="I1266">
        <v>0</v>
      </c>
      <c r="J1266" t="s">
        <v>46</v>
      </c>
      <c r="K1266">
        <v>3675.4800000000005</v>
      </c>
      <c r="L1266">
        <v>3675.4800000000005</v>
      </c>
      <c r="M1266">
        <v>2389.0619999999999</v>
      </c>
      <c r="N1266">
        <v>1286.4180000000006</v>
      </c>
      <c r="O1266">
        <v>0</v>
      </c>
      <c r="P1266" t="s">
        <v>60</v>
      </c>
      <c r="Q1266" t="s">
        <v>34</v>
      </c>
      <c r="R1266">
        <v>0</v>
      </c>
      <c r="S1266" t="s">
        <v>114</v>
      </c>
      <c r="T1266" t="s">
        <v>115</v>
      </c>
      <c r="U1266">
        <v>37.380000000000003</v>
      </c>
      <c r="V1266" s="18">
        <v>45633</v>
      </c>
      <c r="W1266" s="18">
        <v>45640</v>
      </c>
      <c r="X1266">
        <v>7</v>
      </c>
      <c r="Y1266" t="s">
        <v>43</v>
      </c>
    </row>
    <row r="1267" spans="1:25" x14ac:dyDescent="0.3">
      <c r="A1267" s="18">
        <v>45172</v>
      </c>
      <c r="B1267" t="s">
        <v>38</v>
      </c>
      <c r="C1267" t="s">
        <v>79</v>
      </c>
      <c r="D1267">
        <v>14</v>
      </c>
      <c r="E1267">
        <v>82.14</v>
      </c>
      <c r="F1267">
        <v>53.391000000000005</v>
      </c>
      <c r="G1267" t="s">
        <v>50</v>
      </c>
      <c r="H1267" t="s">
        <v>31</v>
      </c>
      <c r="I1267">
        <v>0</v>
      </c>
      <c r="J1267" t="s">
        <v>32</v>
      </c>
      <c r="K1267">
        <v>1149.96</v>
      </c>
      <c r="L1267">
        <v>1149.96</v>
      </c>
      <c r="M1267">
        <v>747.47400000000005</v>
      </c>
      <c r="N1267">
        <v>402.48599999999999</v>
      </c>
      <c r="O1267">
        <v>0</v>
      </c>
      <c r="P1267" t="s">
        <v>57</v>
      </c>
      <c r="Q1267" t="s">
        <v>2930</v>
      </c>
      <c r="R1267">
        <v>0</v>
      </c>
      <c r="S1267" t="s">
        <v>124</v>
      </c>
      <c r="T1267" t="s">
        <v>125</v>
      </c>
      <c r="U1267">
        <v>12.57</v>
      </c>
      <c r="V1267" s="18">
        <v>45172</v>
      </c>
      <c r="W1267" s="18">
        <v>45180</v>
      </c>
      <c r="X1267">
        <v>8</v>
      </c>
      <c r="Y1267" t="s">
        <v>43</v>
      </c>
    </row>
    <row r="1268" spans="1:25" x14ac:dyDescent="0.3">
      <c r="A1268" s="18">
        <v>45447</v>
      </c>
      <c r="B1268" t="s">
        <v>28</v>
      </c>
      <c r="C1268" t="s">
        <v>79</v>
      </c>
      <c r="D1268">
        <v>16</v>
      </c>
      <c r="E1268">
        <v>302.58</v>
      </c>
      <c r="F1268">
        <v>196.67699999999999</v>
      </c>
      <c r="G1268" t="s">
        <v>55</v>
      </c>
      <c r="H1268" t="s">
        <v>31</v>
      </c>
      <c r="I1268">
        <v>0</v>
      </c>
      <c r="J1268" t="s">
        <v>32</v>
      </c>
      <c r="K1268">
        <v>4841.28</v>
      </c>
      <c r="L1268">
        <v>4841.28</v>
      </c>
      <c r="M1268">
        <v>3146.8319999999999</v>
      </c>
      <c r="N1268">
        <v>1694.4479999999999</v>
      </c>
      <c r="O1268">
        <v>0</v>
      </c>
      <c r="P1268" t="s">
        <v>23</v>
      </c>
      <c r="Q1268" t="s">
        <v>40</v>
      </c>
      <c r="R1268">
        <v>1</v>
      </c>
      <c r="S1268" t="s">
        <v>145</v>
      </c>
      <c r="T1268" t="s">
        <v>146</v>
      </c>
      <c r="U1268">
        <v>20.76</v>
      </c>
      <c r="V1268" s="18">
        <v>45447</v>
      </c>
      <c r="W1268" s="18">
        <v>45457</v>
      </c>
      <c r="X1268">
        <v>10</v>
      </c>
      <c r="Y1268" t="s">
        <v>37</v>
      </c>
    </row>
    <row r="1269" spans="1:25" x14ac:dyDescent="0.3">
      <c r="A1269" s="18">
        <v>45300</v>
      </c>
      <c r="B1269" t="s">
        <v>18</v>
      </c>
      <c r="C1269" t="s">
        <v>79</v>
      </c>
      <c r="D1269">
        <v>8</v>
      </c>
      <c r="E1269">
        <v>582.52</v>
      </c>
      <c r="F1269">
        <v>378.63799999999998</v>
      </c>
      <c r="G1269" t="s">
        <v>55</v>
      </c>
      <c r="H1269" t="s">
        <v>31</v>
      </c>
      <c r="I1269">
        <v>0.15</v>
      </c>
      <c r="J1269" t="s">
        <v>46</v>
      </c>
      <c r="K1269">
        <v>4660.16</v>
      </c>
      <c r="L1269">
        <v>3961.136</v>
      </c>
      <c r="M1269">
        <v>3029.1039999999998</v>
      </c>
      <c r="N1269">
        <v>932.03200000000015</v>
      </c>
      <c r="O1269">
        <v>699.02399999999989</v>
      </c>
      <c r="P1269" t="s">
        <v>33</v>
      </c>
      <c r="Q1269" t="s">
        <v>40</v>
      </c>
      <c r="R1269">
        <v>0</v>
      </c>
      <c r="S1269" t="s">
        <v>149</v>
      </c>
      <c r="T1269" t="s">
        <v>150</v>
      </c>
      <c r="U1269">
        <v>6.47</v>
      </c>
      <c r="V1269" s="18">
        <v>45300</v>
      </c>
      <c r="W1269" s="18">
        <v>45304</v>
      </c>
      <c r="X1269">
        <v>4</v>
      </c>
      <c r="Y1269" t="s">
        <v>27</v>
      </c>
    </row>
    <row r="1270" spans="1:25" x14ac:dyDescent="0.3">
      <c r="A1270" s="18">
        <v>45401</v>
      </c>
      <c r="B1270" t="s">
        <v>69</v>
      </c>
      <c r="C1270" t="s">
        <v>79</v>
      </c>
      <c r="D1270">
        <v>11</v>
      </c>
      <c r="E1270">
        <v>288.24</v>
      </c>
      <c r="F1270">
        <v>187.35600000000002</v>
      </c>
      <c r="G1270" t="s">
        <v>30</v>
      </c>
      <c r="H1270" t="s">
        <v>21</v>
      </c>
      <c r="I1270">
        <v>0.15</v>
      </c>
      <c r="J1270" t="s">
        <v>56</v>
      </c>
      <c r="K1270">
        <v>3170.6400000000003</v>
      </c>
      <c r="L1270">
        <v>2695.0440000000003</v>
      </c>
      <c r="M1270">
        <v>2060.9160000000002</v>
      </c>
      <c r="N1270">
        <v>634.12800000000016</v>
      </c>
      <c r="O1270">
        <v>475.596</v>
      </c>
      <c r="P1270" t="s">
        <v>23</v>
      </c>
      <c r="Q1270" t="s">
        <v>2930</v>
      </c>
      <c r="R1270">
        <v>0</v>
      </c>
      <c r="S1270" t="s">
        <v>163</v>
      </c>
      <c r="T1270" t="s">
        <v>164</v>
      </c>
      <c r="U1270">
        <v>37.39</v>
      </c>
      <c r="V1270" s="18">
        <v>45401</v>
      </c>
      <c r="W1270" s="18">
        <v>45407</v>
      </c>
      <c r="X1270">
        <v>6</v>
      </c>
      <c r="Y1270" t="s">
        <v>72</v>
      </c>
    </row>
    <row r="1271" spans="1:25" x14ac:dyDescent="0.3">
      <c r="A1271" s="18">
        <v>45819</v>
      </c>
      <c r="B1271" t="s">
        <v>44</v>
      </c>
      <c r="C1271" t="s">
        <v>79</v>
      </c>
      <c r="D1271">
        <v>11</v>
      </c>
      <c r="E1271">
        <v>232.75</v>
      </c>
      <c r="F1271">
        <v>151.28749999999999</v>
      </c>
      <c r="G1271" t="s">
        <v>55</v>
      </c>
      <c r="H1271" t="s">
        <v>21</v>
      </c>
      <c r="I1271">
        <v>0.05</v>
      </c>
      <c r="J1271" t="s">
        <v>22</v>
      </c>
      <c r="K1271">
        <v>2560.25</v>
      </c>
      <c r="L1271">
        <v>2432.2374999999997</v>
      </c>
      <c r="M1271">
        <v>1664.1624999999999</v>
      </c>
      <c r="N1271">
        <v>768.07499999999982</v>
      </c>
      <c r="O1271">
        <v>128.01250000000027</v>
      </c>
      <c r="P1271" t="s">
        <v>57</v>
      </c>
      <c r="Q1271" t="s">
        <v>34</v>
      </c>
      <c r="R1271">
        <v>0</v>
      </c>
      <c r="S1271" t="s">
        <v>165</v>
      </c>
      <c r="T1271" t="s">
        <v>166</v>
      </c>
      <c r="U1271">
        <v>36.33</v>
      </c>
      <c r="V1271" s="18">
        <v>45819</v>
      </c>
      <c r="W1271" s="18">
        <v>45829</v>
      </c>
      <c r="X1271">
        <v>10</v>
      </c>
      <c r="Y1271" t="s">
        <v>49</v>
      </c>
    </row>
    <row r="1272" spans="1:25" x14ac:dyDescent="0.3">
      <c r="A1272" s="18">
        <v>45138</v>
      </c>
      <c r="B1272" t="s">
        <v>69</v>
      </c>
      <c r="C1272" t="s">
        <v>79</v>
      </c>
      <c r="D1272">
        <v>5</v>
      </c>
      <c r="E1272">
        <v>490.52</v>
      </c>
      <c r="F1272">
        <v>318.83800000000002</v>
      </c>
      <c r="G1272" t="s">
        <v>55</v>
      </c>
      <c r="H1272" t="s">
        <v>21</v>
      </c>
      <c r="I1272">
        <v>0.05</v>
      </c>
      <c r="J1272" t="s">
        <v>46</v>
      </c>
      <c r="K1272">
        <v>2452.6</v>
      </c>
      <c r="L1272">
        <v>2329.9699999999998</v>
      </c>
      <c r="M1272">
        <v>1594.19</v>
      </c>
      <c r="N1272">
        <v>735.77999999999975</v>
      </c>
      <c r="O1272">
        <v>122.63000000000011</v>
      </c>
      <c r="P1272" t="s">
        <v>23</v>
      </c>
      <c r="Q1272" t="s">
        <v>2930</v>
      </c>
      <c r="R1272">
        <v>0</v>
      </c>
      <c r="S1272" t="s">
        <v>187</v>
      </c>
      <c r="T1272" t="s">
        <v>188</v>
      </c>
      <c r="U1272">
        <v>12.24</v>
      </c>
      <c r="V1272" s="18">
        <v>45138</v>
      </c>
      <c r="W1272" s="18">
        <v>45145</v>
      </c>
      <c r="X1272">
        <v>7</v>
      </c>
      <c r="Y1272" t="s">
        <v>72</v>
      </c>
    </row>
    <row r="1273" spans="1:25" x14ac:dyDescent="0.3">
      <c r="A1273" s="18">
        <v>45354</v>
      </c>
      <c r="B1273" t="s">
        <v>18</v>
      </c>
      <c r="C1273" t="s">
        <v>79</v>
      </c>
      <c r="D1273">
        <v>15</v>
      </c>
      <c r="E1273">
        <v>328.36</v>
      </c>
      <c r="F1273">
        <v>213.43400000000003</v>
      </c>
      <c r="G1273" t="s">
        <v>55</v>
      </c>
      <c r="H1273" t="s">
        <v>31</v>
      </c>
      <c r="I1273">
        <v>0.15</v>
      </c>
      <c r="J1273" t="s">
        <v>32</v>
      </c>
      <c r="K1273">
        <v>4925.4000000000005</v>
      </c>
      <c r="L1273">
        <v>4186.59</v>
      </c>
      <c r="M1273">
        <v>3201.51</v>
      </c>
      <c r="N1273">
        <v>985.07999999999993</v>
      </c>
      <c r="O1273">
        <v>738.8100000000004</v>
      </c>
      <c r="P1273" t="s">
        <v>33</v>
      </c>
      <c r="Q1273" t="s">
        <v>40</v>
      </c>
      <c r="R1273">
        <v>0</v>
      </c>
      <c r="S1273" t="s">
        <v>195</v>
      </c>
      <c r="T1273" t="s">
        <v>196</v>
      </c>
      <c r="U1273">
        <v>15.76</v>
      </c>
      <c r="V1273" s="18">
        <v>45354</v>
      </c>
      <c r="W1273" s="18">
        <v>45363</v>
      </c>
      <c r="X1273">
        <v>9</v>
      </c>
      <c r="Y1273" t="s">
        <v>27</v>
      </c>
    </row>
    <row r="1274" spans="1:25" x14ac:dyDescent="0.3">
      <c r="A1274" s="18">
        <v>44968</v>
      </c>
      <c r="B1274" t="s">
        <v>44</v>
      </c>
      <c r="C1274" t="s">
        <v>79</v>
      </c>
      <c r="D1274">
        <v>20</v>
      </c>
      <c r="E1274">
        <v>548.01</v>
      </c>
      <c r="F1274">
        <v>356.20650000000001</v>
      </c>
      <c r="G1274" t="s">
        <v>30</v>
      </c>
      <c r="H1274" t="s">
        <v>21</v>
      </c>
      <c r="I1274">
        <v>0.1</v>
      </c>
      <c r="J1274" t="s">
        <v>22</v>
      </c>
      <c r="K1274">
        <v>10960.2</v>
      </c>
      <c r="L1274">
        <v>9864.18</v>
      </c>
      <c r="M1274">
        <v>7124.13</v>
      </c>
      <c r="N1274">
        <v>2740.05</v>
      </c>
      <c r="O1274">
        <v>1096.0200000000004</v>
      </c>
      <c r="P1274" t="s">
        <v>57</v>
      </c>
      <c r="Q1274" t="s">
        <v>40</v>
      </c>
      <c r="R1274">
        <v>1</v>
      </c>
      <c r="S1274" t="s">
        <v>197</v>
      </c>
      <c r="T1274" t="s">
        <v>198</v>
      </c>
      <c r="U1274">
        <v>5.89</v>
      </c>
      <c r="V1274" s="18">
        <v>44968</v>
      </c>
      <c r="W1274" s="18">
        <v>44971</v>
      </c>
      <c r="X1274">
        <v>3</v>
      </c>
      <c r="Y1274" t="s">
        <v>49</v>
      </c>
    </row>
    <row r="1275" spans="1:25" x14ac:dyDescent="0.3">
      <c r="A1275" s="18">
        <v>45305</v>
      </c>
      <c r="B1275" t="s">
        <v>44</v>
      </c>
      <c r="C1275" t="s">
        <v>79</v>
      </c>
      <c r="D1275">
        <v>19</v>
      </c>
      <c r="E1275">
        <v>29.94</v>
      </c>
      <c r="F1275">
        <v>19.461000000000002</v>
      </c>
      <c r="G1275" t="s">
        <v>55</v>
      </c>
      <c r="H1275" t="s">
        <v>31</v>
      </c>
      <c r="I1275">
        <v>0.15</v>
      </c>
      <c r="J1275" t="s">
        <v>56</v>
      </c>
      <c r="K1275">
        <v>568.86</v>
      </c>
      <c r="L1275">
        <v>483.53100000000001</v>
      </c>
      <c r="M1275">
        <v>369.75900000000001</v>
      </c>
      <c r="N1275">
        <v>113.77199999999999</v>
      </c>
      <c r="O1275">
        <v>85.329000000000008</v>
      </c>
      <c r="P1275" t="s">
        <v>60</v>
      </c>
      <c r="Q1275" t="s">
        <v>24</v>
      </c>
      <c r="R1275">
        <v>0</v>
      </c>
      <c r="S1275" t="s">
        <v>203</v>
      </c>
      <c r="T1275" t="s">
        <v>204</v>
      </c>
      <c r="U1275">
        <v>33.590000000000003</v>
      </c>
      <c r="V1275" s="18">
        <v>45305</v>
      </c>
      <c r="W1275" s="18">
        <v>45311</v>
      </c>
      <c r="X1275">
        <v>6</v>
      </c>
      <c r="Y1275" t="s">
        <v>49</v>
      </c>
    </row>
    <row r="1276" spans="1:25" x14ac:dyDescent="0.3">
      <c r="A1276" s="18">
        <v>45128</v>
      </c>
      <c r="B1276" t="s">
        <v>44</v>
      </c>
      <c r="C1276" t="s">
        <v>79</v>
      </c>
      <c r="D1276">
        <v>17</v>
      </c>
      <c r="E1276">
        <v>431.82</v>
      </c>
      <c r="F1276">
        <v>280.68299999999999</v>
      </c>
      <c r="G1276" t="s">
        <v>20</v>
      </c>
      <c r="H1276" t="s">
        <v>31</v>
      </c>
      <c r="I1276">
        <v>0</v>
      </c>
      <c r="J1276" t="s">
        <v>22</v>
      </c>
      <c r="K1276">
        <v>7340.94</v>
      </c>
      <c r="L1276">
        <v>7340.94</v>
      </c>
      <c r="M1276">
        <v>4771.6109999999999</v>
      </c>
      <c r="N1276">
        <v>2569.3289999999997</v>
      </c>
      <c r="O1276">
        <v>0</v>
      </c>
      <c r="P1276" t="s">
        <v>33</v>
      </c>
      <c r="Q1276" t="s">
        <v>24</v>
      </c>
      <c r="R1276">
        <v>1</v>
      </c>
      <c r="S1276" t="s">
        <v>225</v>
      </c>
      <c r="T1276" t="s">
        <v>226</v>
      </c>
      <c r="U1276">
        <v>37.75</v>
      </c>
      <c r="V1276" s="18">
        <v>45128</v>
      </c>
      <c r="W1276" s="18">
        <v>45132</v>
      </c>
      <c r="X1276">
        <v>4</v>
      </c>
      <c r="Y1276" t="s">
        <v>49</v>
      </c>
    </row>
    <row r="1277" spans="1:25" x14ac:dyDescent="0.3">
      <c r="A1277" s="18">
        <v>45612</v>
      </c>
      <c r="B1277" t="s">
        <v>28</v>
      </c>
      <c r="C1277" t="s">
        <v>79</v>
      </c>
      <c r="D1277">
        <v>20</v>
      </c>
      <c r="E1277">
        <v>548.34</v>
      </c>
      <c r="F1277">
        <v>356.42100000000005</v>
      </c>
      <c r="G1277" t="s">
        <v>20</v>
      </c>
      <c r="H1277" t="s">
        <v>31</v>
      </c>
      <c r="I1277">
        <v>0.1</v>
      </c>
      <c r="J1277" t="s">
        <v>66</v>
      </c>
      <c r="K1277">
        <v>10966.800000000001</v>
      </c>
      <c r="L1277">
        <v>9870.1200000000008</v>
      </c>
      <c r="M1277">
        <v>7128.420000000001</v>
      </c>
      <c r="N1277">
        <v>2741.7</v>
      </c>
      <c r="O1277">
        <v>1096.6800000000003</v>
      </c>
      <c r="P1277" t="s">
        <v>33</v>
      </c>
      <c r="Q1277" t="s">
        <v>40</v>
      </c>
      <c r="R1277">
        <v>0</v>
      </c>
      <c r="S1277" t="s">
        <v>229</v>
      </c>
      <c r="T1277" t="s">
        <v>230</v>
      </c>
      <c r="U1277">
        <v>33.47</v>
      </c>
      <c r="V1277" s="18">
        <v>45612</v>
      </c>
      <c r="W1277" s="18">
        <v>45618</v>
      </c>
      <c r="X1277">
        <v>6</v>
      </c>
      <c r="Y1277" t="s">
        <v>37</v>
      </c>
    </row>
    <row r="1278" spans="1:25" x14ac:dyDescent="0.3">
      <c r="A1278" s="18">
        <v>45487</v>
      </c>
      <c r="B1278" t="s">
        <v>28</v>
      </c>
      <c r="C1278" t="s">
        <v>79</v>
      </c>
      <c r="D1278">
        <v>4</v>
      </c>
      <c r="E1278">
        <v>151.16</v>
      </c>
      <c r="F1278">
        <v>98.254000000000005</v>
      </c>
      <c r="G1278" t="s">
        <v>20</v>
      </c>
      <c r="H1278" t="s">
        <v>21</v>
      </c>
      <c r="I1278">
        <v>0</v>
      </c>
      <c r="J1278" t="s">
        <v>32</v>
      </c>
      <c r="K1278">
        <v>604.64</v>
      </c>
      <c r="L1278">
        <v>604.64</v>
      </c>
      <c r="M1278">
        <v>393.01600000000002</v>
      </c>
      <c r="N1278">
        <v>211.62399999999997</v>
      </c>
      <c r="O1278">
        <v>0</v>
      </c>
      <c r="P1278" t="s">
        <v>33</v>
      </c>
      <c r="Q1278" t="s">
        <v>34</v>
      </c>
      <c r="R1278">
        <v>1</v>
      </c>
      <c r="S1278" t="s">
        <v>275</v>
      </c>
      <c r="T1278" t="s">
        <v>276</v>
      </c>
      <c r="U1278">
        <v>41.4</v>
      </c>
      <c r="V1278" s="18">
        <v>45487</v>
      </c>
      <c r="W1278" s="18">
        <v>45494</v>
      </c>
      <c r="X1278">
        <v>7</v>
      </c>
      <c r="Y1278" t="s">
        <v>37</v>
      </c>
    </row>
    <row r="1279" spans="1:25" x14ac:dyDescent="0.3">
      <c r="A1279" s="18">
        <v>45366</v>
      </c>
      <c r="B1279" t="s">
        <v>28</v>
      </c>
      <c r="C1279" t="s">
        <v>79</v>
      </c>
      <c r="D1279">
        <v>17</v>
      </c>
      <c r="E1279">
        <v>78.58</v>
      </c>
      <c r="F1279">
        <v>51.076999999999998</v>
      </c>
      <c r="G1279" t="s">
        <v>30</v>
      </c>
      <c r="H1279" t="s">
        <v>21</v>
      </c>
      <c r="I1279">
        <v>0.1</v>
      </c>
      <c r="J1279" t="s">
        <v>66</v>
      </c>
      <c r="K1279">
        <v>1335.86</v>
      </c>
      <c r="L1279">
        <v>1202.2739999999999</v>
      </c>
      <c r="M1279">
        <v>868.30899999999997</v>
      </c>
      <c r="N1279">
        <v>333.96499999999992</v>
      </c>
      <c r="O1279">
        <v>133.58600000000001</v>
      </c>
      <c r="P1279" t="s">
        <v>33</v>
      </c>
      <c r="Q1279" t="s">
        <v>40</v>
      </c>
      <c r="R1279">
        <v>0</v>
      </c>
      <c r="S1279" t="s">
        <v>277</v>
      </c>
      <c r="T1279" t="s">
        <v>278</v>
      </c>
      <c r="U1279">
        <v>8.02</v>
      </c>
      <c r="V1279" s="18">
        <v>45366</v>
      </c>
      <c r="W1279" s="18">
        <v>45376</v>
      </c>
      <c r="X1279">
        <v>10</v>
      </c>
      <c r="Y1279" t="s">
        <v>37</v>
      </c>
    </row>
    <row r="1280" spans="1:25" x14ac:dyDescent="0.3">
      <c r="A1280" s="18">
        <v>45337</v>
      </c>
      <c r="B1280" t="s">
        <v>69</v>
      </c>
      <c r="C1280" t="s">
        <v>79</v>
      </c>
      <c r="D1280">
        <v>18</v>
      </c>
      <c r="E1280">
        <v>537.02</v>
      </c>
      <c r="F1280">
        <v>349.06299999999999</v>
      </c>
      <c r="G1280" t="s">
        <v>30</v>
      </c>
      <c r="H1280" t="s">
        <v>21</v>
      </c>
      <c r="I1280">
        <v>0.15</v>
      </c>
      <c r="J1280" t="s">
        <v>51</v>
      </c>
      <c r="K1280">
        <v>9666.36</v>
      </c>
      <c r="L1280">
        <v>8216.4060000000009</v>
      </c>
      <c r="M1280">
        <v>6283.134</v>
      </c>
      <c r="N1280">
        <v>1933.2720000000008</v>
      </c>
      <c r="O1280">
        <v>1449.9539999999997</v>
      </c>
      <c r="P1280" t="s">
        <v>60</v>
      </c>
      <c r="Q1280" t="s">
        <v>34</v>
      </c>
      <c r="R1280">
        <v>0</v>
      </c>
      <c r="S1280" t="s">
        <v>281</v>
      </c>
      <c r="T1280" t="s">
        <v>282</v>
      </c>
      <c r="U1280">
        <v>23.94</v>
      </c>
      <c r="V1280" s="18">
        <v>45337</v>
      </c>
      <c r="W1280" s="18">
        <v>45342</v>
      </c>
      <c r="X1280">
        <v>5</v>
      </c>
      <c r="Y1280" t="s">
        <v>72</v>
      </c>
    </row>
    <row r="1281" spans="1:25" x14ac:dyDescent="0.3">
      <c r="A1281" s="18">
        <v>45313</v>
      </c>
      <c r="B1281" t="s">
        <v>28</v>
      </c>
      <c r="C1281" t="s">
        <v>79</v>
      </c>
      <c r="D1281">
        <v>5</v>
      </c>
      <c r="E1281">
        <v>106.57</v>
      </c>
      <c r="F1281">
        <v>69.270499999999998</v>
      </c>
      <c r="G1281" t="s">
        <v>50</v>
      </c>
      <c r="H1281" t="s">
        <v>21</v>
      </c>
      <c r="I1281">
        <v>0.1</v>
      </c>
      <c r="J1281" t="s">
        <v>51</v>
      </c>
      <c r="K1281">
        <v>532.84999999999991</v>
      </c>
      <c r="L1281">
        <v>479.56499999999994</v>
      </c>
      <c r="M1281">
        <v>346.35249999999996</v>
      </c>
      <c r="N1281">
        <v>133.21249999999998</v>
      </c>
      <c r="O1281">
        <v>53.284999999999968</v>
      </c>
      <c r="P1281" t="s">
        <v>60</v>
      </c>
      <c r="Q1281" t="s">
        <v>34</v>
      </c>
      <c r="R1281">
        <v>1</v>
      </c>
      <c r="S1281" t="s">
        <v>299</v>
      </c>
      <c r="T1281" t="s">
        <v>300</v>
      </c>
      <c r="U1281">
        <v>25.24</v>
      </c>
      <c r="V1281" s="18">
        <v>45313</v>
      </c>
      <c r="W1281" s="18">
        <v>45319</v>
      </c>
      <c r="X1281">
        <v>6</v>
      </c>
      <c r="Y1281" t="s">
        <v>37</v>
      </c>
    </row>
    <row r="1282" spans="1:25" x14ac:dyDescent="0.3">
      <c r="A1282" s="18">
        <v>45091</v>
      </c>
      <c r="B1282" t="s">
        <v>38</v>
      </c>
      <c r="C1282" t="s">
        <v>79</v>
      </c>
      <c r="D1282">
        <v>8</v>
      </c>
      <c r="E1282">
        <v>323.8</v>
      </c>
      <c r="F1282">
        <v>210.47000000000003</v>
      </c>
      <c r="G1282" t="s">
        <v>20</v>
      </c>
      <c r="H1282" t="s">
        <v>31</v>
      </c>
      <c r="I1282">
        <v>0</v>
      </c>
      <c r="J1282" t="s">
        <v>56</v>
      </c>
      <c r="K1282">
        <v>2590.4</v>
      </c>
      <c r="L1282">
        <v>2590.4</v>
      </c>
      <c r="M1282">
        <v>1683.7600000000002</v>
      </c>
      <c r="N1282">
        <v>906.63999999999987</v>
      </c>
      <c r="O1282">
        <v>0</v>
      </c>
      <c r="P1282" t="s">
        <v>63</v>
      </c>
      <c r="Q1282" t="s">
        <v>34</v>
      </c>
      <c r="R1282">
        <v>1</v>
      </c>
      <c r="S1282" t="s">
        <v>303</v>
      </c>
      <c r="T1282" t="s">
        <v>304</v>
      </c>
      <c r="U1282">
        <v>35.229999999999997</v>
      </c>
      <c r="V1282" s="18">
        <v>45091</v>
      </c>
      <c r="W1282" s="18">
        <v>45099</v>
      </c>
      <c r="X1282">
        <v>8</v>
      </c>
      <c r="Y1282" t="s">
        <v>43</v>
      </c>
    </row>
    <row r="1283" spans="1:25" x14ac:dyDescent="0.3">
      <c r="A1283" s="18">
        <v>45491</v>
      </c>
      <c r="B1283" t="s">
        <v>18</v>
      </c>
      <c r="C1283" t="s">
        <v>79</v>
      </c>
      <c r="D1283">
        <v>5</v>
      </c>
      <c r="E1283">
        <v>23.41</v>
      </c>
      <c r="F1283">
        <v>15.2165</v>
      </c>
      <c r="G1283" t="s">
        <v>20</v>
      </c>
      <c r="H1283" t="s">
        <v>21</v>
      </c>
      <c r="I1283">
        <v>0</v>
      </c>
      <c r="J1283" t="s">
        <v>46</v>
      </c>
      <c r="K1283">
        <v>117.05</v>
      </c>
      <c r="L1283">
        <v>117.05</v>
      </c>
      <c r="M1283">
        <v>76.082499999999996</v>
      </c>
      <c r="N1283">
        <v>40.967500000000001</v>
      </c>
      <c r="O1283">
        <v>0</v>
      </c>
      <c r="P1283" t="s">
        <v>57</v>
      </c>
      <c r="Q1283" t="s">
        <v>40</v>
      </c>
      <c r="R1283">
        <v>0</v>
      </c>
      <c r="S1283" t="s">
        <v>309</v>
      </c>
      <c r="T1283" t="s">
        <v>310</v>
      </c>
      <c r="U1283">
        <v>26.44</v>
      </c>
      <c r="V1283" s="18">
        <v>45491</v>
      </c>
      <c r="W1283" s="18">
        <v>45500</v>
      </c>
      <c r="X1283">
        <v>9</v>
      </c>
      <c r="Y1283" t="s">
        <v>27</v>
      </c>
    </row>
    <row r="1284" spans="1:25" x14ac:dyDescent="0.3">
      <c r="A1284" s="18">
        <v>45816</v>
      </c>
      <c r="B1284" t="s">
        <v>69</v>
      </c>
      <c r="C1284" t="s">
        <v>79</v>
      </c>
      <c r="D1284">
        <v>7</v>
      </c>
      <c r="E1284">
        <v>452.56</v>
      </c>
      <c r="F1284">
        <v>294.16399999999999</v>
      </c>
      <c r="G1284" t="s">
        <v>30</v>
      </c>
      <c r="H1284" t="s">
        <v>21</v>
      </c>
      <c r="I1284">
        <v>0.05</v>
      </c>
      <c r="J1284" t="s">
        <v>46</v>
      </c>
      <c r="K1284">
        <v>3167.92</v>
      </c>
      <c r="L1284">
        <v>3009.5239999999999</v>
      </c>
      <c r="M1284">
        <v>2059.1480000000001</v>
      </c>
      <c r="N1284">
        <v>950.37599999999975</v>
      </c>
      <c r="O1284">
        <v>158.39600000000019</v>
      </c>
      <c r="P1284" t="s">
        <v>33</v>
      </c>
      <c r="Q1284" t="s">
        <v>24</v>
      </c>
      <c r="R1284">
        <v>0</v>
      </c>
      <c r="S1284" t="s">
        <v>313</v>
      </c>
      <c r="T1284" t="s">
        <v>314</v>
      </c>
      <c r="U1284">
        <v>46.97</v>
      </c>
      <c r="V1284" s="18">
        <v>45816</v>
      </c>
      <c r="W1284" s="18">
        <v>45823</v>
      </c>
      <c r="X1284">
        <v>7</v>
      </c>
      <c r="Y1284" t="s">
        <v>72</v>
      </c>
    </row>
    <row r="1285" spans="1:25" x14ac:dyDescent="0.3">
      <c r="A1285" s="18">
        <v>45411</v>
      </c>
      <c r="B1285" t="s">
        <v>44</v>
      </c>
      <c r="C1285" t="s">
        <v>79</v>
      </c>
      <c r="D1285">
        <v>4</v>
      </c>
      <c r="E1285">
        <v>163.66</v>
      </c>
      <c r="F1285">
        <v>106.379</v>
      </c>
      <c r="G1285" t="s">
        <v>20</v>
      </c>
      <c r="H1285" t="s">
        <v>31</v>
      </c>
      <c r="I1285">
        <v>0</v>
      </c>
      <c r="J1285" t="s">
        <v>66</v>
      </c>
      <c r="K1285">
        <v>654.64</v>
      </c>
      <c r="L1285">
        <v>654.64</v>
      </c>
      <c r="M1285">
        <v>425.51600000000002</v>
      </c>
      <c r="N1285">
        <v>229.12399999999997</v>
      </c>
      <c r="O1285">
        <v>0</v>
      </c>
      <c r="P1285" t="s">
        <v>33</v>
      </c>
      <c r="Q1285" t="s">
        <v>40</v>
      </c>
      <c r="R1285">
        <v>1</v>
      </c>
      <c r="S1285" t="s">
        <v>343</v>
      </c>
      <c r="T1285" t="s">
        <v>344</v>
      </c>
      <c r="U1285">
        <v>31.8</v>
      </c>
      <c r="V1285" s="18">
        <v>45411</v>
      </c>
      <c r="W1285" s="18">
        <v>45413</v>
      </c>
      <c r="X1285">
        <v>2</v>
      </c>
      <c r="Y1285" t="s">
        <v>49</v>
      </c>
    </row>
    <row r="1286" spans="1:25" x14ac:dyDescent="0.3">
      <c r="A1286" s="18">
        <v>45738</v>
      </c>
      <c r="B1286" t="s">
        <v>38</v>
      </c>
      <c r="C1286" t="s">
        <v>79</v>
      </c>
      <c r="D1286">
        <v>5</v>
      </c>
      <c r="E1286">
        <v>225.99</v>
      </c>
      <c r="F1286">
        <v>146.89350000000002</v>
      </c>
      <c r="G1286" t="s">
        <v>50</v>
      </c>
      <c r="H1286" t="s">
        <v>31</v>
      </c>
      <c r="I1286">
        <v>0</v>
      </c>
      <c r="J1286" t="s">
        <v>22</v>
      </c>
      <c r="K1286">
        <v>1129.95</v>
      </c>
      <c r="L1286">
        <v>1129.95</v>
      </c>
      <c r="M1286">
        <v>734.46750000000009</v>
      </c>
      <c r="N1286">
        <v>395.48249999999996</v>
      </c>
      <c r="O1286">
        <v>0</v>
      </c>
      <c r="P1286" t="s">
        <v>23</v>
      </c>
      <c r="Q1286" t="s">
        <v>34</v>
      </c>
      <c r="R1286">
        <v>1</v>
      </c>
      <c r="S1286" t="s">
        <v>357</v>
      </c>
      <c r="T1286" t="s">
        <v>358</v>
      </c>
      <c r="U1286">
        <v>10.88</v>
      </c>
      <c r="V1286" s="18">
        <v>45738</v>
      </c>
      <c r="W1286" s="18">
        <v>45746</v>
      </c>
      <c r="X1286">
        <v>8</v>
      </c>
      <c r="Y1286" t="s">
        <v>43</v>
      </c>
    </row>
    <row r="1287" spans="1:25" x14ac:dyDescent="0.3">
      <c r="A1287" s="18">
        <v>45604</v>
      </c>
      <c r="B1287" t="s">
        <v>28</v>
      </c>
      <c r="C1287" t="s">
        <v>79</v>
      </c>
      <c r="D1287">
        <v>20</v>
      </c>
      <c r="E1287">
        <v>159.33000000000001</v>
      </c>
      <c r="F1287">
        <v>103.56450000000001</v>
      </c>
      <c r="G1287" t="s">
        <v>30</v>
      </c>
      <c r="H1287" t="s">
        <v>21</v>
      </c>
      <c r="I1287">
        <v>0</v>
      </c>
      <c r="J1287" t="s">
        <v>22</v>
      </c>
      <c r="K1287">
        <v>3186.6000000000004</v>
      </c>
      <c r="L1287">
        <v>3186.6000000000004</v>
      </c>
      <c r="M1287">
        <v>2071.29</v>
      </c>
      <c r="N1287">
        <v>1115.3100000000004</v>
      </c>
      <c r="O1287">
        <v>0</v>
      </c>
      <c r="P1287" t="s">
        <v>23</v>
      </c>
      <c r="Q1287" t="s">
        <v>24</v>
      </c>
      <c r="R1287">
        <v>0</v>
      </c>
      <c r="S1287" t="s">
        <v>362</v>
      </c>
      <c r="T1287" t="s">
        <v>363</v>
      </c>
      <c r="U1287">
        <v>26.32</v>
      </c>
      <c r="V1287" s="18">
        <v>45604</v>
      </c>
      <c r="W1287" s="18">
        <v>45607</v>
      </c>
      <c r="X1287">
        <v>3</v>
      </c>
      <c r="Y1287" t="s">
        <v>37</v>
      </c>
    </row>
    <row r="1288" spans="1:25" x14ac:dyDescent="0.3">
      <c r="A1288" s="18">
        <v>45314</v>
      </c>
      <c r="B1288" t="s">
        <v>18</v>
      </c>
      <c r="C1288" t="s">
        <v>79</v>
      </c>
      <c r="D1288">
        <v>10</v>
      </c>
      <c r="E1288">
        <v>92.45</v>
      </c>
      <c r="F1288">
        <v>60.092500000000001</v>
      </c>
      <c r="G1288" t="s">
        <v>50</v>
      </c>
      <c r="H1288" t="s">
        <v>21</v>
      </c>
      <c r="I1288">
        <v>0.1</v>
      </c>
      <c r="J1288" t="s">
        <v>46</v>
      </c>
      <c r="K1288">
        <v>924.5</v>
      </c>
      <c r="L1288">
        <v>832.05000000000007</v>
      </c>
      <c r="M1288">
        <v>600.92499999999995</v>
      </c>
      <c r="N1288">
        <v>231.12500000000011</v>
      </c>
      <c r="O1288">
        <v>92.449999999999932</v>
      </c>
      <c r="P1288" t="s">
        <v>63</v>
      </c>
      <c r="Q1288" t="s">
        <v>40</v>
      </c>
      <c r="R1288">
        <v>1</v>
      </c>
      <c r="S1288" t="s">
        <v>384</v>
      </c>
      <c r="T1288" t="s">
        <v>385</v>
      </c>
      <c r="U1288">
        <v>42.61</v>
      </c>
      <c r="V1288" s="18">
        <v>45314</v>
      </c>
      <c r="W1288" s="18">
        <v>45320</v>
      </c>
      <c r="X1288">
        <v>6</v>
      </c>
      <c r="Y1288" t="s">
        <v>27</v>
      </c>
    </row>
    <row r="1289" spans="1:25" x14ac:dyDescent="0.3">
      <c r="A1289" s="18">
        <v>45294</v>
      </c>
      <c r="B1289" t="s">
        <v>69</v>
      </c>
      <c r="C1289" t="s">
        <v>79</v>
      </c>
      <c r="D1289">
        <v>12</v>
      </c>
      <c r="E1289">
        <v>164.31</v>
      </c>
      <c r="F1289">
        <v>106.8015</v>
      </c>
      <c r="G1289" t="s">
        <v>20</v>
      </c>
      <c r="H1289" t="s">
        <v>21</v>
      </c>
      <c r="I1289">
        <v>0.1</v>
      </c>
      <c r="J1289" t="s">
        <v>22</v>
      </c>
      <c r="K1289">
        <v>1971.72</v>
      </c>
      <c r="L1289">
        <v>1774.548</v>
      </c>
      <c r="M1289">
        <v>1281.6179999999999</v>
      </c>
      <c r="N1289">
        <v>492.93000000000006</v>
      </c>
      <c r="O1289">
        <v>197.17200000000003</v>
      </c>
      <c r="P1289" t="s">
        <v>63</v>
      </c>
      <c r="Q1289" t="s">
        <v>2930</v>
      </c>
      <c r="R1289">
        <v>1</v>
      </c>
      <c r="S1289" t="s">
        <v>396</v>
      </c>
      <c r="T1289" t="s">
        <v>397</v>
      </c>
      <c r="U1289">
        <v>38.9</v>
      </c>
      <c r="V1289" s="18">
        <v>45294</v>
      </c>
      <c r="W1289" s="18">
        <v>45298</v>
      </c>
      <c r="X1289">
        <v>4</v>
      </c>
      <c r="Y1289" t="s">
        <v>72</v>
      </c>
    </row>
    <row r="1290" spans="1:25" x14ac:dyDescent="0.3">
      <c r="A1290" s="18">
        <v>44960</v>
      </c>
      <c r="B1290" t="s">
        <v>28</v>
      </c>
      <c r="C1290" t="s">
        <v>79</v>
      </c>
      <c r="D1290">
        <v>10</v>
      </c>
      <c r="E1290">
        <v>325.18</v>
      </c>
      <c r="F1290">
        <v>211.36700000000002</v>
      </c>
      <c r="G1290" t="s">
        <v>50</v>
      </c>
      <c r="H1290" t="s">
        <v>21</v>
      </c>
      <c r="I1290">
        <v>0.1</v>
      </c>
      <c r="J1290" t="s">
        <v>32</v>
      </c>
      <c r="K1290">
        <v>3251.8</v>
      </c>
      <c r="L1290">
        <v>2926.6200000000003</v>
      </c>
      <c r="M1290">
        <v>2113.67</v>
      </c>
      <c r="N1290">
        <v>812.95000000000027</v>
      </c>
      <c r="O1290">
        <v>325.17999999999984</v>
      </c>
      <c r="P1290" t="s">
        <v>63</v>
      </c>
      <c r="Q1290" t="s">
        <v>40</v>
      </c>
      <c r="R1290">
        <v>0</v>
      </c>
      <c r="S1290" t="s">
        <v>398</v>
      </c>
      <c r="T1290" t="s">
        <v>399</v>
      </c>
      <c r="U1290">
        <v>47.39</v>
      </c>
      <c r="V1290" s="18">
        <v>44960</v>
      </c>
      <c r="W1290" s="18">
        <v>44970</v>
      </c>
      <c r="X1290">
        <v>10</v>
      </c>
      <c r="Y1290" t="s">
        <v>37</v>
      </c>
    </row>
    <row r="1291" spans="1:25" x14ac:dyDescent="0.3">
      <c r="A1291" s="18">
        <v>45070</v>
      </c>
      <c r="B1291" t="s">
        <v>38</v>
      </c>
      <c r="C1291" t="s">
        <v>79</v>
      </c>
      <c r="D1291">
        <v>14</v>
      </c>
      <c r="E1291">
        <v>207.48</v>
      </c>
      <c r="F1291">
        <v>134.86199999999999</v>
      </c>
      <c r="G1291" t="s">
        <v>50</v>
      </c>
      <c r="H1291" t="s">
        <v>21</v>
      </c>
      <c r="I1291">
        <v>0.05</v>
      </c>
      <c r="J1291" t="s">
        <v>22</v>
      </c>
      <c r="K1291">
        <v>2904.72</v>
      </c>
      <c r="L1291">
        <v>2759.4839999999995</v>
      </c>
      <c r="M1291">
        <v>1888.068</v>
      </c>
      <c r="N1291">
        <v>871.41599999999949</v>
      </c>
      <c r="O1291">
        <v>145.23600000000033</v>
      </c>
      <c r="P1291" t="s">
        <v>23</v>
      </c>
      <c r="Q1291" t="s">
        <v>2930</v>
      </c>
      <c r="R1291">
        <v>0</v>
      </c>
      <c r="S1291" t="s">
        <v>402</v>
      </c>
      <c r="T1291" t="s">
        <v>403</v>
      </c>
      <c r="U1291">
        <v>5.7</v>
      </c>
      <c r="V1291" s="18">
        <v>45070</v>
      </c>
      <c r="W1291" s="18">
        <v>45079</v>
      </c>
      <c r="X1291">
        <v>9</v>
      </c>
      <c r="Y1291" t="s">
        <v>43</v>
      </c>
    </row>
    <row r="1292" spans="1:25" x14ac:dyDescent="0.3">
      <c r="A1292" s="18">
        <v>45748</v>
      </c>
      <c r="B1292" t="s">
        <v>18</v>
      </c>
      <c r="C1292" t="s">
        <v>79</v>
      </c>
      <c r="D1292">
        <v>5</v>
      </c>
      <c r="E1292">
        <v>31.56</v>
      </c>
      <c r="F1292">
        <v>20.513999999999999</v>
      </c>
      <c r="G1292" t="s">
        <v>55</v>
      </c>
      <c r="H1292" t="s">
        <v>31</v>
      </c>
      <c r="I1292">
        <v>0</v>
      </c>
      <c r="J1292" t="s">
        <v>56</v>
      </c>
      <c r="K1292">
        <v>157.79999999999998</v>
      </c>
      <c r="L1292">
        <v>157.79999999999998</v>
      </c>
      <c r="M1292">
        <v>102.57</v>
      </c>
      <c r="N1292">
        <v>55.22999999999999</v>
      </c>
      <c r="O1292">
        <v>0</v>
      </c>
      <c r="P1292" t="s">
        <v>23</v>
      </c>
      <c r="Q1292" t="s">
        <v>34</v>
      </c>
      <c r="R1292">
        <v>1</v>
      </c>
      <c r="S1292" t="s">
        <v>418</v>
      </c>
      <c r="T1292" t="s">
        <v>419</v>
      </c>
      <c r="U1292">
        <v>29.56</v>
      </c>
      <c r="V1292" s="18">
        <v>45748</v>
      </c>
      <c r="W1292" s="18">
        <v>45751</v>
      </c>
      <c r="X1292">
        <v>3</v>
      </c>
      <c r="Y1292" t="s">
        <v>27</v>
      </c>
    </row>
    <row r="1293" spans="1:25" x14ac:dyDescent="0.3">
      <c r="A1293" s="18">
        <v>44965</v>
      </c>
      <c r="B1293" t="s">
        <v>28</v>
      </c>
      <c r="C1293" t="s">
        <v>79</v>
      </c>
      <c r="D1293">
        <v>7</v>
      </c>
      <c r="E1293">
        <v>247.53</v>
      </c>
      <c r="F1293">
        <v>160.89449999999999</v>
      </c>
      <c r="G1293" t="s">
        <v>50</v>
      </c>
      <c r="H1293" t="s">
        <v>21</v>
      </c>
      <c r="I1293">
        <v>0.15</v>
      </c>
      <c r="J1293" t="s">
        <v>32</v>
      </c>
      <c r="K1293">
        <v>1732.71</v>
      </c>
      <c r="L1293">
        <v>1472.8035</v>
      </c>
      <c r="M1293">
        <v>1126.2615000000001</v>
      </c>
      <c r="N1293">
        <v>346.54199999999992</v>
      </c>
      <c r="O1293">
        <v>259.90650000000005</v>
      </c>
      <c r="P1293" t="s">
        <v>33</v>
      </c>
      <c r="Q1293" t="s">
        <v>24</v>
      </c>
      <c r="R1293">
        <v>0</v>
      </c>
      <c r="S1293" t="s">
        <v>428</v>
      </c>
      <c r="T1293" t="s">
        <v>429</v>
      </c>
      <c r="U1293">
        <v>13.63</v>
      </c>
      <c r="V1293" s="18">
        <v>44965</v>
      </c>
      <c r="W1293" s="18">
        <v>44973</v>
      </c>
      <c r="X1293">
        <v>8</v>
      </c>
      <c r="Y1293" t="s">
        <v>37</v>
      </c>
    </row>
    <row r="1294" spans="1:25" x14ac:dyDescent="0.3">
      <c r="A1294" s="18">
        <v>45471</v>
      </c>
      <c r="B1294" t="s">
        <v>69</v>
      </c>
      <c r="C1294" t="s">
        <v>79</v>
      </c>
      <c r="D1294">
        <v>6</v>
      </c>
      <c r="E1294">
        <v>176.51</v>
      </c>
      <c r="F1294">
        <v>114.7315</v>
      </c>
      <c r="G1294" t="s">
        <v>50</v>
      </c>
      <c r="H1294" t="s">
        <v>21</v>
      </c>
      <c r="I1294">
        <v>0.15</v>
      </c>
      <c r="J1294" t="s">
        <v>51</v>
      </c>
      <c r="K1294">
        <v>1059.06</v>
      </c>
      <c r="L1294">
        <v>900.20099999999991</v>
      </c>
      <c r="M1294">
        <v>688.38900000000001</v>
      </c>
      <c r="N1294">
        <v>211.8119999999999</v>
      </c>
      <c r="O1294">
        <v>158.85900000000004</v>
      </c>
      <c r="P1294" t="s">
        <v>60</v>
      </c>
      <c r="Q1294" t="s">
        <v>24</v>
      </c>
      <c r="R1294">
        <v>1</v>
      </c>
      <c r="S1294" t="s">
        <v>430</v>
      </c>
      <c r="T1294" t="s">
        <v>431</v>
      </c>
      <c r="U1294">
        <v>31.02</v>
      </c>
      <c r="V1294" s="18">
        <v>45471</v>
      </c>
      <c r="W1294" s="18">
        <v>45480</v>
      </c>
      <c r="X1294">
        <v>9</v>
      </c>
      <c r="Y1294" t="s">
        <v>72</v>
      </c>
    </row>
    <row r="1295" spans="1:25" x14ac:dyDescent="0.3">
      <c r="A1295" s="18">
        <v>45674</v>
      </c>
      <c r="B1295" t="s">
        <v>44</v>
      </c>
      <c r="C1295" t="s">
        <v>79</v>
      </c>
      <c r="D1295">
        <v>18</v>
      </c>
      <c r="E1295">
        <v>124.18</v>
      </c>
      <c r="F1295">
        <v>80.717000000000013</v>
      </c>
      <c r="G1295" t="s">
        <v>20</v>
      </c>
      <c r="H1295" t="s">
        <v>21</v>
      </c>
      <c r="I1295">
        <v>0.15</v>
      </c>
      <c r="J1295" t="s">
        <v>51</v>
      </c>
      <c r="K1295">
        <v>2235.2400000000002</v>
      </c>
      <c r="L1295">
        <v>1899.9540000000002</v>
      </c>
      <c r="M1295">
        <v>1452.9060000000002</v>
      </c>
      <c r="N1295">
        <v>447.048</v>
      </c>
      <c r="O1295">
        <v>335.28600000000006</v>
      </c>
      <c r="P1295" t="s">
        <v>60</v>
      </c>
      <c r="Q1295" t="s">
        <v>34</v>
      </c>
      <c r="R1295">
        <v>0</v>
      </c>
      <c r="S1295" t="s">
        <v>442</v>
      </c>
      <c r="T1295" t="s">
        <v>443</v>
      </c>
      <c r="U1295">
        <v>45.77</v>
      </c>
      <c r="V1295" s="18">
        <v>45674</v>
      </c>
      <c r="W1295" s="18">
        <v>45683</v>
      </c>
      <c r="X1295">
        <v>9</v>
      </c>
      <c r="Y1295" t="s">
        <v>49</v>
      </c>
    </row>
    <row r="1296" spans="1:25" x14ac:dyDescent="0.3">
      <c r="A1296" s="18">
        <v>45537</v>
      </c>
      <c r="B1296" t="s">
        <v>69</v>
      </c>
      <c r="C1296" t="s">
        <v>79</v>
      </c>
      <c r="D1296">
        <v>19</v>
      </c>
      <c r="E1296">
        <v>208.72</v>
      </c>
      <c r="F1296">
        <v>135.66800000000001</v>
      </c>
      <c r="G1296" t="s">
        <v>55</v>
      </c>
      <c r="H1296" t="s">
        <v>31</v>
      </c>
      <c r="I1296">
        <v>0.05</v>
      </c>
      <c r="J1296" t="s">
        <v>46</v>
      </c>
      <c r="K1296">
        <v>3965.68</v>
      </c>
      <c r="L1296">
        <v>3767.3959999999997</v>
      </c>
      <c r="M1296">
        <v>2577.692</v>
      </c>
      <c r="N1296">
        <v>1189.7039999999997</v>
      </c>
      <c r="O1296">
        <v>198.28400000000011</v>
      </c>
      <c r="P1296" t="s">
        <v>57</v>
      </c>
      <c r="Q1296" t="s">
        <v>24</v>
      </c>
      <c r="R1296">
        <v>0</v>
      </c>
      <c r="S1296" t="s">
        <v>460</v>
      </c>
      <c r="T1296" t="s">
        <v>461</v>
      </c>
      <c r="U1296">
        <v>38.409999999999997</v>
      </c>
      <c r="V1296" s="18">
        <v>45537</v>
      </c>
      <c r="W1296" s="18">
        <v>45541</v>
      </c>
      <c r="X1296">
        <v>4</v>
      </c>
      <c r="Y1296" t="s">
        <v>72</v>
      </c>
    </row>
    <row r="1297" spans="1:25" x14ac:dyDescent="0.3">
      <c r="A1297" s="18">
        <v>45043</v>
      </c>
      <c r="B1297" t="s">
        <v>44</v>
      </c>
      <c r="C1297" t="s">
        <v>79</v>
      </c>
      <c r="D1297">
        <v>8</v>
      </c>
      <c r="E1297">
        <v>536.42999999999995</v>
      </c>
      <c r="F1297">
        <v>348.67949999999996</v>
      </c>
      <c r="G1297" t="s">
        <v>20</v>
      </c>
      <c r="H1297" t="s">
        <v>31</v>
      </c>
      <c r="I1297">
        <v>0</v>
      </c>
      <c r="J1297" t="s">
        <v>51</v>
      </c>
      <c r="K1297">
        <v>4291.4399999999996</v>
      </c>
      <c r="L1297">
        <v>4291.4399999999996</v>
      </c>
      <c r="M1297">
        <v>2789.4359999999997</v>
      </c>
      <c r="N1297">
        <v>1502.0039999999999</v>
      </c>
      <c r="O1297">
        <v>0</v>
      </c>
      <c r="P1297" t="s">
        <v>63</v>
      </c>
      <c r="Q1297" t="s">
        <v>2930</v>
      </c>
      <c r="R1297">
        <v>1</v>
      </c>
      <c r="S1297" t="s">
        <v>466</v>
      </c>
      <c r="T1297" t="s">
        <v>467</v>
      </c>
      <c r="U1297">
        <v>14.58</v>
      </c>
      <c r="V1297" s="18">
        <v>45043</v>
      </c>
      <c r="W1297" s="18">
        <v>45053</v>
      </c>
      <c r="X1297">
        <v>10</v>
      </c>
      <c r="Y1297" t="s">
        <v>49</v>
      </c>
    </row>
    <row r="1298" spans="1:25" x14ac:dyDescent="0.3">
      <c r="A1298" s="18">
        <v>45509</v>
      </c>
      <c r="B1298" t="s">
        <v>69</v>
      </c>
      <c r="C1298" t="s">
        <v>79</v>
      </c>
      <c r="D1298">
        <v>6</v>
      </c>
      <c r="E1298">
        <v>187.06</v>
      </c>
      <c r="F1298">
        <v>121.589</v>
      </c>
      <c r="G1298" t="s">
        <v>20</v>
      </c>
      <c r="H1298" t="s">
        <v>21</v>
      </c>
      <c r="I1298">
        <v>0.1</v>
      </c>
      <c r="J1298" t="s">
        <v>46</v>
      </c>
      <c r="K1298">
        <v>1122.3600000000001</v>
      </c>
      <c r="L1298">
        <v>1010.1240000000001</v>
      </c>
      <c r="M1298">
        <v>729.53399999999999</v>
      </c>
      <c r="N1298">
        <v>280.59000000000015</v>
      </c>
      <c r="O1298">
        <v>112.23599999999999</v>
      </c>
      <c r="P1298" t="s">
        <v>60</v>
      </c>
      <c r="Q1298" t="s">
        <v>24</v>
      </c>
      <c r="R1298">
        <v>0</v>
      </c>
      <c r="S1298" t="s">
        <v>481</v>
      </c>
      <c r="T1298" t="s">
        <v>482</v>
      </c>
      <c r="U1298">
        <v>11.03</v>
      </c>
      <c r="V1298" s="18">
        <v>45509</v>
      </c>
      <c r="W1298" s="18">
        <v>45517</v>
      </c>
      <c r="X1298">
        <v>8</v>
      </c>
      <c r="Y1298" t="s">
        <v>72</v>
      </c>
    </row>
    <row r="1299" spans="1:25" x14ac:dyDescent="0.3">
      <c r="A1299" s="18">
        <v>45062</v>
      </c>
      <c r="B1299" t="s">
        <v>18</v>
      </c>
      <c r="C1299" t="s">
        <v>79</v>
      </c>
      <c r="D1299">
        <v>4</v>
      </c>
      <c r="E1299">
        <v>85.16</v>
      </c>
      <c r="F1299">
        <v>55.353999999999999</v>
      </c>
      <c r="G1299" t="s">
        <v>55</v>
      </c>
      <c r="H1299" t="s">
        <v>21</v>
      </c>
      <c r="I1299">
        <v>0.1</v>
      </c>
      <c r="J1299" t="s">
        <v>51</v>
      </c>
      <c r="K1299">
        <v>340.64</v>
      </c>
      <c r="L1299">
        <v>306.57600000000002</v>
      </c>
      <c r="M1299">
        <v>221.416</v>
      </c>
      <c r="N1299">
        <v>85.160000000000025</v>
      </c>
      <c r="O1299">
        <v>34.063999999999965</v>
      </c>
      <c r="P1299" t="s">
        <v>57</v>
      </c>
      <c r="Q1299" t="s">
        <v>2930</v>
      </c>
      <c r="R1299">
        <v>0</v>
      </c>
      <c r="S1299" t="s">
        <v>485</v>
      </c>
      <c r="T1299" t="s">
        <v>486</v>
      </c>
      <c r="U1299">
        <v>38.51</v>
      </c>
      <c r="V1299" s="18">
        <v>45062</v>
      </c>
      <c r="W1299" s="18">
        <v>45069</v>
      </c>
      <c r="X1299">
        <v>7</v>
      </c>
      <c r="Y1299" t="s">
        <v>27</v>
      </c>
    </row>
    <row r="1300" spans="1:25" x14ac:dyDescent="0.3">
      <c r="A1300" s="18">
        <v>44971</v>
      </c>
      <c r="B1300" t="s">
        <v>38</v>
      </c>
      <c r="C1300" t="s">
        <v>79</v>
      </c>
      <c r="D1300">
        <v>12</v>
      </c>
      <c r="E1300">
        <v>451.51</v>
      </c>
      <c r="F1300">
        <v>293.48149999999998</v>
      </c>
      <c r="G1300" t="s">
        <v>20</v>
      </c>
      <c r="H1300" t="s">
        <v>21</v>
      </c>
      <c r="I1300">
        <v>0.15</v>
      </c>
      <c r="J1300" t="s">
        <v>51</v>
      </c>
      <c r="K1300">
        <v>5418.12</v>
      </c>
      <c r="L1300">
        <v>4605.402</v>
      </c>
      <c r="M1300">
        <v>3521.7779999999998</v>
      </c>
      <c r="N1300">
        <v>1083.6240000000003</v>
      </c>
      <c r="O1300">
        <v>812.71799999999985</v>
      </c>
      <c r="P1300" t="s">
        <v>23</v>
      </c>
      <c r="Q1300" t="s">
        <v>40</v>
      </c>
      <c r="R1300">
        <v>0</v>
      </c>
      <c r="S1300" t="s">
        <v>487</v>
      </c>
      <c r="T1300" t="s">
        <v>488</v>
      </c>
      <c r="U1300">
        <v>9.5399999999999991</v>
      </c>
      <c r="V1300" s="18">
        <v>44971</v>
      </c>
      <c r="W1300" s="18">
        <v>44979</v>
      </c>
      <c r="X1300">
        <v>8</v>
      </c>
      <c r="Y1300" t="s">
        <v>43</v>
      </c>
    </row>
    <row r="1301" spans="1:25" x14ac:dyDescent="0.3">
      <c r="A1301" s="18">
        <v>45446</v>
      </c>
      <c r="B1301" t="s">
        <v>44</v>
      </c>
      <c r="C1301" t="s">
        <v>79</v>
      </c>
      <c r="D1301">
        <v>1</v>
      </c>
      <c r="E1301">
        <v>259.87</v>
      </c>
      <c r="F1301">
        <v>168.91550000000001</v>
      </c>
      <c r="G1301" t="s">
        <v>55</v>
      </c>
      <c r="H1301" t="s">
        <v>31</v>
      </c>
      <c r="I1301">
        <v>0.15</v>
      </c>
      <c r="J1301" t="s">
        <v>22</v>
      </c>
      <c r="K1301">
        <v>259.87</v>
      </c>
      <c r="L1301">
        <v>220.8895</v>
      </c>
      <c r="M1301">
        <v>168.91550000000001</v>
      </c>
      <c r="N1301">
        <v>51.97399999999999</v>
      </c>
      <c r="O1301">
        <v>38.980500000000006</v>
      </c>
      <c r="P1301" t="s">
        <v>33</v>
      </c>
      <c r="Q1301" t="s">
        <v>24</v>
      </c>
      <c r="R1301">
        <v>0</v>
      </c>
      <c r="S1301" t="s">
        <v>489</v>
      </c>
      <c r="T1301" t="s">
        <v>490</v>
      </c>
      <c r="U1301">
        <v>19.2</v>
      </c>
      <c r="V1301" s="18">
        <v>45446</v>
      </c>
      <c r="W1301" s="18">
        <v>45455</v>
      </c>
      <c r="X1301">
        <v>9</v>
      </c>
      <c r="Y1301" t="s">
        <v>49</v>
      </c>
    </row>
    <row r="1302" spans="1:25" x14ac:dyDescent="0.3">
      <c r="A1302" s="18">
        <v>45238</v>
      </c>
      <c r="B1302" t="s">
        <v>44</v>
      </c>
      <c r="C1302" t="s">
        <v>79</v>
      </c>
      <c r="D1302">
        <v>20</v>
      </c>
      <c r="E1302">
        <v>268.25</v>
      </c>
      <c r="F1302">
        <v>174.36250000000001</v>
      </c>
      <c r="G1302" t="s">
        <v>55</v>
      </c>
      <c r="H1302" t="s">
        <v>31</v>
      </c>
      <c r="I1302">
        <v>0.05</v>
      </c>
      <c r="J1302" t="s">
        <v>56</v>
      </c>
      <c r="K1302">
        <v>5365</v>
      </c>
      <c r="L1302">
        <v>5096.75</v>
      </c>
      <c r="M1302">
        <v>3487.25</v>
      </c>
      <c r="N1302">
        <v>1609.5</v>
      </c>
      <c r="O1302">
        <v>268.25</v>
      </c>
      <c r="P1302" t="s">
        <v>63</v>
      </c>
      <c r="Q1302" t="s">
        <v>24</v>
      </c>
      <c r="R1302">
        <v>0</v>
      </c>
      <c r="S1302" t="s">
        <v>491</v>
      </c>
      <c r="T1302" t="s">
        <v>492</v>
      </c>
      <c r="U1302">
        <v>20.96</v>
      </c>
      <c r="V1302" s="18">
        <v>45238</v>
      </c>
      <c r="W1302" s="18">
        <v>45245</v>
      </c>
      <c r="X1302">
        <v>7</v>
      </c>
      <c r="Y1302" t="s">
        <v>49</v>
      </c>
    </row>
    <row r="1303" spans="1:25" x14ac:dyDescent="0.3">
      <c r="A1303" s="18">
        <v>45114</v>
      </c>
      <c r="B1303" t="s">
        <v>18</v>
      </c>
      <c r="C1303" t="s">
        <v>79</v>
      </c>
      <c r="D1303">
        <v>3</v>
      </c>
      <c r="E1303">
        <v>71.91</v>
      </c>
      <c r="F1303">
        <v>46.741500000000002</v>
      </c>
      <c r="G1303" t="s">
        <v>20</v>
      </c>
      <c r="H1303" t="s">
        <v>21</v>
      </c>
      <c r="I1303">
        <v>0</v>
      </c>
      <c r="J1303" t="s">
        <v>32</v>
      </c>
      <c r="K1303">
        <v>215.73</v>
      </c>
      <c r="L1303">
        <v>215.73</v>
      </c>
      <c r="M1303">
        <v>140.22450000000001</v>
      </c>
      <c r="N1303">
        <v>75.505499999999984</v>
      </c>
      <c r="O1303">
        <v>0</v>
      </c>
      <c r="P1303" t="s">
        <v>33</v>
      </c>
      <c r="Q1303" t="s">
        <v>40</v>
      </c>
      <c r="R1303">
        <v>1</v>
      </c>
      <c r="S1303" t="s">
        <v>509</v>
      </c>
      <c r="T1303" t="s">
        <v>510</v>
      </c>
      <c r="U1303">
        <v>46.25</v>
      </c>
      <c r="V1303" s="18">
        <v>45114</v>
      </c>
      <c r="W1303" s="18">
        <v>45124</v>
      </c>
      <c r="X1303">
        <v>10</v>
      </c>
      <c r="Y1303" t="s">
        <v>27</v>
      </c>
    </row>
    <row r="1304" spans="1:25" x14ac:dyDescent="0.3">
      <c r="A1304" s="18">
        <v>45570</v>
      </c>
      <c r="B1304" t="s">
        <v>18</v>
      </c>
      <c r="C1304" t="s">
        <v>79</v>
      </c>
      <c r="D1304">
        <v>20</v>
      </c>
      <c r="E1304">
        <v>576.29999999999995</v>
      </c>
      <c r="F1304">
        <v>374.59499999999997</v>
      </c>
      <c r="G1304" t="s">
        <v>55</v>
      </c>
      <c r="H1304" t="s">
        <v>21</v>
      </c>
      <c r="I1304">
        <v>0.05</v>
      </c>
      <c r="J1304" t="s">
        <v>22</v>
      </c>
      <c r="K1304">
        <v>11526</v>
      </c>
      <c r="L1304">
        <v>10949.699999999999</v>
      </c>
      <c r="M1304">
        <v>7491.9</v>
      </c>
      <c r="N1304">
        <v>3457.7999999999993</v>
      </c>
      <c r="O1304">
        <v>576.30000000000109</v>
      </c>
      <c r="P1304" t="s">
        <v>57</v>
      </c>
      <c r="Q1304" t="s">
        <v>2930</v>
      </c>
      <c r="R1304">
        <v>0</v>
      </c>
      <c r="S1304" t="s">
        <v>511</v>
      </c>
      <c r="T1304" t="s">
        <v>512</v>
      </c>
      <c r="U1304">
        <v>25.22</v>
      </c>
      <c r="V1304" s="18">
        <v>45570</v>
      </c>
      <c r="W1304" s="18">
        <v>45574</v>
      </c>
      <c r="X1304">
        <v>4</v>
      </c>
      <c r="Y1304" t="s">
        <v>27</v>
      </c>
    </row>
    <row r="1305" spans="1:25" x14ac:dyDescent="0.3">
      <c r="A1305" s="18">
        <v>45702</v>
      </c>
      <c r="B1305" t="s">
        <v>44</v>
      </c>
      <c r="C1305" t="s">
        <v>79</v>
      </c>
      <c r="D1305">
        <v>18</v>
      </c>
      <c r="E1305">
        <v>499.61</v>
      </c>
      <c r="F1305">
        <v>324.74650000000003</v>
      </c>
      <c r="G1305" t="s">
        <v>20</v>
      </c>
      <c r="H1305" t="s">
        <v>31</v>
      </c>
      <c r="I1305">
        <v>0.15</v>
      </c>
      <c r="J1305" t="s">
        <v>32</v>
      </c>
      <c r="K1305">
        <v>8992.98</v>
      </c>
      <c r="L1305">
        <v>7644.0329999999994</v>
      </c>
      <c r="M1305">
        <v>5845.4370000000008</v>
      </c>
      <c r="N1305">
        <v>1798.5959999999986</v>
      </c>
      <c r="O1305">
        <v>1348.9470000000001</v>
      </c>
      <c r="P1305" t="s">
        <v>60</v>
      </c>
      <c r="Q1305" t="s">
        <v>2930</v>
      </c>
      <c r="R1305">
        <v>0</v>
      </c>
      <c r="S1305" t="s">
        <v>521</v>
      </c>
      <c r="T1305" t="s">
        <v>522</v>
      </c>
      <c r="U1305">
        <v>9.64</v>
      </c>
      <c r="V1305" s="18">
        <v>45702</v>
      </c>
      <c r="W1305" s="18">
        <v>45707</v>
      </c>
      <c r="X1305">
        <v>5</v>
      </c>
      <c r="Y1305" t="s">
        <v>49</v>
      </c>
    </row>
    <row r="1306" spans="1:25" x14ac:dyDescent="0.3">
      <c r="A1306" s="18">
        <v>45675</v>
      </c>
      <c r="B1306" t="s">
        <v>38</v>
      </c>
      <c r="C1306" t="s">
        <v>79</v>
      </c>
      <c r="D1306">
        <v>1</v>
      </c>
      <c r="E1306">
        <v>411.54</v>
      </c>
      <c r="F1306">
        <v>267.50100000000003</v>
      </c>
      <c r="G1306" t="s">
        <v>50</v>
      </c>
      <c r="H1306" t="s">
        <v>31</v>
      </c>
      <c r="I1306">
        <v>0.1</v>
      </c>
      <c r="J1306" t="s">
        <v>22</v>
      </c>
      <c r="K1306">
        <v>411.54</v>
      </c>
      <c r="L1306">
        <v>370.38600000000002</v>
      </c>
      <c r="M1306">
        <v>267.50100000000003</v>
      </c>
      <c r="N1306">
        <v>102.88499999999999</v>
      </c>
      <c r="O1306">
        <v>41.153999999999996</v>
      </c>
      <c r="P1306" t="s">
        <v>33</v>
      </c>
      <c r="Q1306" t="s">
        <v>40</v>
      </c>
      <c r="R1306">
        <v>0</v>
      </c>
      <c r="S1306" t="s">
        <v>537</v>
      </c>
      <c r="T1306" t="s">
        <v>538</v>
      </c>
      <c r="U1306">
        <v>7.46</v>
      </c>
      <c r="V1306" s="18">
        <v>45675</v>
      </c>
      <c r="W1306" s="18">
        <v>45677</v>
      </c>
      <c r="X1306">
        <v>2</v>
      </c>
      <c r="Y1306" t="s">
        <v>43</v>
      </c>
    </row>
    <row r="1307" spans="1:25" x14ac:dyDescent="0.3">
      <c r="A1307" s="18">
        <v>44978</v>
      </c>
      <c r="B1307" t="s">
        <v>18</v>
      </c>
      <c r="C1307" t="s">
        <v>79</v>
      </c>
      <c r="D1307">
        <v>4</v>
      </c>
      <c r="E1307">
        <v>477.05</v>
      </c>
      <c r="F1307">
        <v>310.08250000000004</v>
      </c>
      <c r="G1307" t="s">
        <v>20</v>
      </c>
      <c r="H1307" t="s">
        <v>21</v>
      </c>
      <c r="I1307">
        <v>0</v>
      </c>
      <c r="J1307" t="s">
        <v>51</v>
      </c>
      <c r="K1307">
        <v>1908.2</v>
      </c>
      <c r="L1307">
        <v>1908.2</v>
      </c>
      <c r="M1307">
        <v>1240.3300000000002</v>
      </c>
      <c r="N1307">
        <v>667.86999999999989</v>
      </c>
      <c r="O1307">
        <v>0</v>
      </c>
      <c r="P1307" t="s">
        <v>57</v>
      </c>
      <c r="Q1307" t="s">
        <v>40</v>
      </c>
      <c r="R1307">
        <v>0</v>
      </c>
      <c r="S1307" t="s">
        <v>559</v>
      </c>
      <c r="T1307" t="s">
        <v>560</v>
      </c>
      <c r="U1307">
        <v>45.54</v>
      </c>
      <c r="V1307" s="18">
        <v>44978</v>
      </c>
      <c r="W1307" s="18">
        <v>44987</v>
      </c>
      <c r="X1307">
        <v>9</v>
      </c>
      <c r="Y1307" t="s">
        <v>27</v>
      </c>
    </row>
    <row r="1308" spans="1:25" x14ac:dyDescent="0.3">
      <c r="A1308" s="18">
        <v>45529</v>
      </c>
      <c r="B1308" t="s">
        <v>28</v>
      </c>
      <c r="C1308" t="s">
        <v>79</v>
      </c>
      <c r="D1308">
        <v>7</v>
      </c>
      <c r="E1308">
        <v>50.26</v>
      </c>
      <c r="F1308">
        <v>32.668999999999997</v>
      </c>
      <c r="G1308" t="s">
        <v>50</v>
      </c>
      <c r="H1308" t="s">
        <v>31</v>
      </c>
      <c r="I1308">
        <v>0.15</v>
      </c>
      <c r="J1308" t="s">
        <v>56</v>
      </c>
      <c r="K1308">
        <v>351.82</v>
      </c>
      <c r="L1308">
        <v>299.04699999999997</v>
      </c>
      <c r="M1308">
        <v>228.68299999999999</v>
      </c>
      <c r="N1308">
        <v>70.363999999999976</v>
      </c>
      <c r="O1308">
        <v>52.773000000000025</v>
      </c>
      <c r="P1308" t="s">
        <v>63</v>
      </c>
      <c r="Q1308" t="s">
        <v>2930</v>
      </c>
      <c r="R1308">
        <v>0</v>
      </c>
      <c r="S1308" t="s">
        <v>569</v>
      </c>
      <c r="T1308" t="s">
        <v>570</v>
      </c>
      <c r="U1308">
        <v>17.12</v>
      </c>
      <c r="V1308" s="18">
        <v>45529</v>
      </c>
      <c r="W1308" s="18">
        <v>45536</v>
      </c>
      <c r="X1308">
        <v>7</v>
      </c>
      <c r="Y1308" t="s">
        <v>37</v>
      </c>
    </row>
    <row r="1309" spans="1:25" x14ac:dyDescent="0.3">
      <c r="A1309" s="18">
        <v>45721</v>
      </c>
      <c r="B1309" t="s">
        <v>28</v>
      </c>
      <c r="C1309" t="s">
        <v>79</v>
      </c>
      <c r="D1309">
        <v>18</v>
      </c>
      <c r="E1309">
        <v>375.96</v>
      </c>
      <c r="F1309">
        <v>244.374</v>
      </c>
      <c r="G1309" t="s">
        <v>55</v>
      </c>
      <c r="H1309" t="s">
        <v>21</v>
      </c>
      <c r="I1309">
        <v>0.05</v>
      </c>
      <c r="J1309" t="s">
        <v>56</v>
      </c>
      <c r="K1309">
        <v>6767.28</v>
      </c>
      <c r="L1309">
        <v>6428.9159999999993</v>
      </c>
      <c r="M1309">
        <v>4398.732</v>
      </c>
      <c r="N1309">
        <v>2030.1839999999993</v>
      </c>
      <c r="O1309">
        <v>338.36400000000049</v>
      </c>
      <c r="P1309" t="s">
        <v>60</v>
      </c>
      <c r="Q1309" t="s">
        <v>34</v>
      </c>
      <c r="R1309">
        <v>0</v>
      </c>
      <c r="S1309" t="s">
        <v>585</v>
      </c>
      <c r="T1309" t="s">
        <v>586</v>
      </c>
      <c r="U1309">
        <v>26.78</v>
      </c>
      <c r="V1309" s="18">
        <v>45721</v>
      </c>
      <c r="W1309" s="18">
        <v>45725</v>
      </c>
      <c r="X1309">
        <v>4</v>
      </c>
      <c r="Y1309" t="s">
        <v>37</v>
      </c>
    </row>
    <row r="1310" spans="1:25" x14ac:dyDescent="0.3">
      <c r="A1310" s="18">
        <v>45070</v>
      </c>
      <c r="B1310" t="s">
        <v>38</v>
      </c>
      <c r="C1310" t="s">
        <v>79</v>
      </c>
      <c r="D1310">
        <v>15</v>
      </c>
      <c r="E1310">
        <v>505.44</v>
      </c>
      <c r="F1310">
        <v>328.536</v>
      </c>
      <c r="G1310" t="s">
        <v>30</v>
      </c>
      <c r="H1310" t="s">
        <v>21</v>
      </c>
      <c r="I1310">
        <v>0.1</v>
      </c>
      <c r="J1310" t="s">
        <v>32</v>
      </c>
      <c r="K1310">
        <v>7581.6</v>
      </c>
      <c r="L1310">
        <v>6823.4400000000005</v>
      </c>
      <c r="M1310">
        <v>4928.04</v>
      </c>
      <c r="N1310">
        <v>1895.4000000000005</v>
      </c>
      <c r="O1310">
        <v>758.15999999999985</v>
      </c>
      <c r="P1310" t="s">
        <v>23</v>
      </c>
      <c r="Q1310" t="s">
        <v>34</v>
      </c>
      <c r="R1310">
        <v>0</v>
      </c>
      <c r="S1310" t="s">
        <v>589</v>
      </c>
      <c r="T1310" t="s">
        <v>590</v>
      </c>
      <c r="U1310">
        <v>37.5</v>
      </c>
      <c r="V1310" s="18">
        <v>45070</v>
      </c>
      <c r="W1310" s="18">
        <v>45078</v>
      </c>
      <c r="X1310">
        <v>8</v>
      </c>
      <c r="Y1310" t="s">
        <v>43</v>
      </c>
    </row>
    <row r="1311" spans="1:25" x14ac:dyDescent="0.3">
      <c r="A1311" s="18">
        <v>45392</v>
      </c>
      <c r="B1311" t="s">
        <v>69</v>
      </c>
      <c r="C1311" t="s">
        <v>79</v>
      </c>
      <c r="D1311">
        <v>8</v>
      </c>
      <c r="E1311">
        <v>294.76</v>
      </c>
      <c r="F1311">
        <v>191.59399999999999</v>
      </c>
      <c r="G1311" t="s">
        <v>50</v>
      </c>
      <c r="H1311" t="s">
        <v>31</v>
      </c>
      <c r="I1311">
        <v>0.1</v>
      </c>
      <c r="J1311" t="s">
        <v>56</v>
      </c>
      <c r="K1311">
        <v>2358.08</v>
      </c>
      <c r="L1311">
        <v>2122.2719999999999</v>
      </c>
      <c r="M1311">
        <v>1532.752</v>
      </c>
      <c r="N1311">
        <v>589.52</v>
      </c>
      <c r="O1311">
        <v>235.80799999999999</v>
      </c>
      <c r="P1311" t="s">
        <v>23</v>
      </c>
      <c r="Q1311" t="s">
        <v>34</v>
      </c>
      <c r="R1311">
        <v>0</v>
      </c>
      <c r="S1311" t="s">
        <v>604</v>
      </c>
      <c r="T1311" t="s">
        <v>605</v>
      </c>
      <c r="U1311">
        <v>36.04</v>
      </c>
      <c r="V1311" s="18">
        <v>45392</v>
      </c>
      <c r="W1311" s="18">
        <v>45395</v>
      </c>
      <c r="X1311">
        <v>3</v>
      </c>
      <c r="Y1311" t="s">
        <v>72</v>
      </c>
    </row>
    <row r="1312" spans="1:25" x14ac:dyDescent="0.3">
      <c r="A1312" s="18">
        <v>45399</v>
      </c>
      <c r="B1312" t="s">
        <v>69</v>
      </c>
      <c r="C1312" t="s">
        <v>79</v>
      </c>
      <c r="D1312">
        <v>7</v>
      </c>
      <c r="E1312">
        <v>353.9</v>
      </c>
      <c r="F1312">
        <v>230.035</v>
      </c>
      <c r="G1312" t="s">
        <v>50</v>
      </c>
      <c r="H1312" t="s">
        <v>21</v>
      </c>
      <c r="I1312">
        <v>0.15</v>
      </c>
      <c r="J1312" t="s">
        <v>32</v>
      </c>
      <c r="K1312">
        <v>2477.2999999999997</v>
      </c>
      <c r="L1312">
        <v>2105.7049999999999</v>
      </c>
      <c r="M1312">
        <v>1610.2449999999999</v>
      </c>
      <c r="N1312">
        <v>495.46000000000004</v>
      </c>
      <c r="O1312">
        <v>371.5949999999998</v>
      </c>
      <c r="P1312" t="s">
        <v>60</v>
      </c>
      <c r="Q1312" t="s">
        <v>34</v>
      </c>
      <c r="R1312">
        <v>1</v>
      </c>
      <c r="S1312" t="s">
        <v>613</v>
      </c>
      <c r="T1312" t="s">
        <v>614</v>
      </c>
      <c r="U1312">
        <v>15.74</v>
      </c>
      <c r="V1312" s="18">
        <v>45399</v>
      </c>
      <c r="W1312" s="18">
        <v>45409</v>
      </c>
      <c r="X1312">
        <v>10</v>
      </c>
      <c r="Y1312" t="s">
        <v>72</v>
      </c>
    </row>
    <row r="1313" spans="1:25" x14ac:dyDescent="0.3">
      <c r="A1313" s="18">
        <v>45610</v>
      </c>
      <c r="B1313" t="s">
        <v>44</v>
      </c>
      <c r="C1313" t="s">
        <v>79</v>
      </c>
      <c r="D1313">
        <v>12</v>
      </c>
      <c r="E1313">
        <v>561.07000000000005</v>
      </c>
      <c r="F1313">
        <v>364.69550000000004</v>
      </c>
      <c r="G1313" t="s">
        <v>30</v>
      </c>
      <c r="H1313" t="s">
        <v>31</v>
      </c>
      <c r="I1313">
        <v>0</v>
      </c>
      <c r="J1313" t="s">
        <v>32</v>
      </c>
      <c r="K1313">
        <v>6732.84</v>
      </c>
      <c r="L1313">
        <v>6732.84</v>
      </c>
      <c r="M1313">
        <v>4376.3460000000005</v>
      </c>
      <c r="N1313">
        <v>2356.4939999999997</v>
      </c>
      <c r="O1313">
        <v>0</v>
      </c>
      <c r="P1313" t="s">
        <v>33</v>
      </c>
      <c r="Q1313" t="s">
        <v>2930</v>
      </c>
      <c r="R1313">
        <v>0</v>
      </c>
      <c r="S1313" t="s">
        <v>615</v>
      </c>
      <c r="T1313" t="s">
        <v>616</v>
      </c>
      <c r="U1313">
        <v>35.020000000000003</v>
      </c>
      <c r="V1313" s="18">
        <v>45610</v>
      </c>
      <c r="W1313" s="18">
        <v>45614</v>
      </c>
      <c r="X1313">
        <v>4</v>
      </c>
      <c r="Y1313" t="s">
        <v>49</v>
      </c>
    </row>
    <row r="1314" spans="1:25" x14ac:dyDescent="0.3">
      <c r="A1314" s="18">
        <v>44937</v>
      </c>
      <c r="B1314" t="s">
        <v>18</v>
      </c>
      <c r="C1314" t="s">
        <v>79</v>
      </c>
      <c r="D1314">
        <v>12</v>
      </c>
      <c r="E1314">
        <v>521.53</v>
      </c>
      <c r="F1314">
        <v>338.99450000000002</v>
      </c>
      <c r="G1314" t="s">
        <v>55</v>
      </c>
      <c r="H1314" t="s">
        <v>31</v>
      </c>
      <c r="I1314">
        <v>0</v>
      </c>
      <c r="J1314" t="s">
        <v>22</v>
      </c>
      <c r="K1314">
        <v>6258.36</v>
      </c>
      <c r="L1314">
        <v>6258.36</v>
      </c>
      <c r="M1314">
        <v>4067.9340000000002</v>
      </c>
      <c r="N1314">
        <v>2190.4259999999995</v>
      </c>
      <c r="O1314">
        <v>0</v>
      </c>
      <c r="P1314" t="s">
        <v>57</v>
      </c>
      <c r="Q1314" t="s">
        <v>34</v>
      </c>
      <c r="R1314">
        <v>1</v>
      </c>
      <c r="S1314" t="s">
        <v>633</v>
      </c>
      <c r="T1314" t="s">
        <v>634</v>
      </c>
      <c r="U1314">
        <v>49.59</v>
      </c>
      <c r="V1314" s="18">
        <v>44937</v>
      </c>
      <c r="W1314" s="18">
        <v>44946</v>
      </c>
      <c r="X1314">
        <v>9</v>
      </c>
      <c r="Y1314" t="s">
        <v>27</v>
      </c>
    </row>
    <row r="1315" spans="1:25" x14ac:dyDescent="0.3">
      <c r="A1315" s="18">
        <v>45519</v>
      </c>
      <c r="B1315" t="s">
        <v>28</v>
      </c>
      <c r="C1315" t="s">
        <v>79</v>
      </c>
      <c r="D1315">
        <v>20</v>
      </c>
      <c r="E1315">
        <v>358.57</v>
      </c>
      <c r="F1315">
        <v>233.07050000000001</v>
      </c>
      <c r="G1315" t="s">
        <v>20</v>
      </c>
      <c r="H1315" t="s">
        <v>21</v>
      </c>
      <c r="I1315">
        <v>0</v>
      </c>
      <c r="J1315" t="s">
        <v>32</v>
      </c>
      <c r="K1315">
        <v>7171.4</v>
      </c>
      <c r="L1315">
        <v>7171.4</v>
      </c>
      <c r="M1315">
        <v>4661.41</v>
      </c>
      <c r="N1315">
        <v>2509.9899999999998</v>
      </c>
      <c r="O1315">
        <v>0</v>
      </c>
      <c r="P1315" t="s">
        <v>60</v>
      </c>
      <c r="Q1315" t="s">
        <v>24</v>
      </c>
      <c r="R1315">
        <v>1</v>
      </c>
      <c r="S1315" t="s">
        <v>647</v>
      </c>
      <c r="T1315" t="s">
        <v>648</v>
      </c>
      <c r="U1315">
        <v>21.11</v>
      </c>
      <c r="V1315" s="18">
        <v>45519</v>
      </c>
      <c r="W1315" s="18">
        <v>45524</v>
      </c>
      <c r="X1315">
        <v>5</v>
      </c>
      <c r="Y1315" t="s">
        <v>37</v>
      </c>
    </row>
    <row r="1316" spans="1:25" x14ac:dyDescent="0.3">
      <c r="A1316" s="18">
        <v>45006</v>
      </c>
      <c r="B1316" t="s">
        <v>69</v>
      </c>
      <c r="C1316" t="s">
        <v>79</v>
      </c>
      <c r="D1316">
        <v>16</v>
      </c>
      <c r="E1316">
        <v>33.18</v>
      </c>
      <c r="F1316">
        <v>21.567</v>
      </c>
      <c r="G1316" t="s">
        <v>50</v>
      </c>
      <c r="H1316" t="s">
        <v>31</v>
      </c>
      <c r="I1316">
        <v>0.05</v>
      </c>
      <c r="J1316" t="s">
        <v>22</v>
      </c>
      <c r="K1316">
        <v>530.88</v>
      </c>
      <c r="L1316">
        <v>504.33599999999996</v>
      </c>
      <c r="M1316">
        <v>345.072</v>
      </c>
      <c r="N1316">
        <v>159.26399999999995</v>
      </c>
      <c r="O1316">
        <v>26.54400000000004</v>
      </c>
      <c r="P1316" t="s">
        <v>23</v>
      </c>
      <c r="Q1316" t="s">
        <v>34</v>
      </c>
      <c r="R1316">
        <v>0</v>
      </c>
      <c r="S1316" t="s">
        <v>649</v>
      </c>
      <c r="T1316" t="s">
        <v>650</v>
      </c>
      <c r="U1316">
        <v>22.94</v>
      </c>
      <c r="V1316" s="18">
        <v>45006</v>
      </c>
      <c r="W1316" s="18">
        <v>45011</v>
      </c>
      <c r="X1316">
        <v>5</v>
      </c>
      <c r="Y1316" t="s">
        <v>72</v>
      </c>
    </row>
    <row r="1317" spans="1:25" x14ac:dyDescent="0.3">
      <c r="A1317" s="18">
        <v>44937</v>
      </c>
      <c r="B1317" t="s">
        <v>28</v>
      </c>
      <c r="C1317" t="s">
        <v>79</v>
      </c>
      <c r="D1317">
        <v>9</v>
      </c>
      <c r="E1317">
        <v>15.58</v>
      </c>
      <c r="F1317">
        <v>10.127000000000001</v>
      </c>
      <c r="G1317" t="s">
        <v>55</v>
      </c>
      <c r="H1317" t="s">
        <v>31</v>
      </c>
      <c r="I1317">
        <v>0.1</v>
      </c>
      <c r="J1317" t="s">
        <v>46</v>
      </c>
      <c r="K1317">
        <v>140.22</v>
      </c>
      <c r="L1317">
        <v>126.19800000000001</v>
      </c>
      <c r="M1317">
        <v>91.143000000000001</v>
      </c>
      <c r="N1317">
        <v>35.055000000000007</v>
      </c>
      <c r="O1317">
        <v>14.021999999999991</v>
      </c>
      <c r="P1317" t="s">
        <v>33</v>
      </c>
      <c r="Q1317" t="s">
        <v>24</v>
      </c>
      <c r="R1317">
        <v>1</v>
      </c>
      <c r="S1317" t="s">
        <v>665</v>
      </c>
      <c r="T1317" t="s">
        <v>666</v>
      </c>
      <c r="U1317">
        <v>27.81</v>
      </c>
      <c r="V1317" s="18">
        <v>44937</v>
      </c>
      <c r="W1317" s="18">
        <v>44945</v>
      </c>
      <c r="X1317">
        <v>8</v>
      </c>
      <c r="Y1317" t="s">
        <v>37</v>
      </c>
    </row>
    <row r="1318" spans="1:25" x14ac:dyDescent="0.3">
      <c r="A1318" s="18">
        <v>44962</v>
      </c>
      <c r="B1318" t="s">
        <v>38</v>
      </c>
      <c r="C1318" t="s">
        <v>79</v>
      </c>
      <c r="D1318">
        <v>18</v>
      </c>
      <c r="E1318">
        <v>336.48</v>
      </c>
      <c r="F1318">
        <v>218.71200000000002</v>
      </c>
      <c r="G1318" t="s">
        <v>20</v>
      </c>
      <c r="H1318" t="s">
        <v>31</v>
      </c>
      <c r="I1318">
        <v>0</v>
      </c>
      <c r="J1318" t="s">
        <v>46</v>
      </c>
      <c r="K1318">
        <v>6056.64</v>
      </c>
      <c r="L1318">
        <v>6056.64</v>
      </c>
      <c r="M1318">
        <v>3936.8160000000003</v>
      </c>
      <c r="N1318">
        <v>2119.8240000000001</v>
      </c>
      <c r="O1318">
        <v>0</v>
      </c>
      <c r="P1318" t="s">
        <v>23</v>
      </c>
      <c r="Q1318" t="s">
        <v>40</v>
      </c>
      <c r="R1318">
        <v>0</v>
      </c>
      <c r="S1318" t="s">
        <v>685</v>
      </c>
      <c r="T1318" t="s">
        <v>686</v>
      </c>
      <c r="U1318">
        <v>18.59</v>
      </c>
      <c r="V1318" s="18">
        <v>44962</v>
      </c>
      <c r="W1318" s="18">
        <v>44964</v>
      </c>
      <c r="X1318">
        <v>2</v>
      </c>
      <c r="Y1318" t="s">
        <v>43</v>
      </c>
    </row>
    <row r="1319" spans="1:25" x14ac:dyDescent="0.3">
      <c r="A1319" s="18">
        <v>45588</v>
      </c>
      <c r="B1319" t="s">
        <v>44</v>
      </c>
      <c r="C1319" t="s">
        <v>79</v>
      </c>
      <c r="D1319">
        <v>12</v>
      </c>
      <c r="E1319">
        <v>352.2</v>
      </c>
      <c r="F1319">
        <v>228.93</v>
      </c>
      <c r="G1319" t="s">
        <v>30</v>
      </c>
      <c r="H1319" t="s">
        <v>31</v>
      </c>
      <c r="I1319">
        <v>0.05</v>
      </c>
      <c r="J1319" t="s">
        <v>22</v>
      </c>
      <c r="K1319">
        <v>4226.3999999999996</v>
      </c>
      <c r="L1319">
        <v>4015.0799999999995</v>
      </c>
      <c r="M1319">
        <v>2747.16</v>
      </c>
      <c r="N1319">
        <v>1267.9199999999996</v>
      </c>
      <c r="O1319">
        <v>211.32000000000016</v>
      </c>
      <c r="P1319" t="s">
        <v>57</v>
      </c>
      <c r="Q1319" t="s">
        <v>40</v>
      </c>
      <c r="R1319">
        <v>0</v>
      </c>
      <c r="S1319" t="s">
        <v>689</v>
      </c>
      <c r="T1319" t="s">
        <v>690</v>
      </c>
      <c r="U1319">
        <v>18.39</v>
      </c>
      <c r="V1319" s="18">
        <v>45588</v>
      </c>
      <c r="W1319" s="18">
        <v>45597</v>
      </c>
      <c r="X1319">
        <v>9</v>
      </c>
      <c r="Y1319" t="s">
        <v>49</v>
      </c>
    </row>
    <row r="1320" spans="1:25" x14ac:dyDescent="0.3">
      <c r="A1320" s="18">
        <v>45446</v>
      </c>
      <c r="B1320" t="s">
        <v>28</v>
      </c>
      <c r="C1320" t="s">
        <v>79</v>
      </c>
      <c r="D1320">
        <v>15</v>
      </c>
      <c r="E1320">
        <v>10.220000000000001</v>
      </c>
      <c r="F1320">
        <v>6.6430000000000007</v>
      </c>
      <c r="G1320" t="s">
        <v>50</v>
      </c>
      <c r="H1320" t="s">
        <v>31</v>
      </c>
      <c r="I1320">
        <v>0</v>
      </c>
      <c r="J1320" t="s">
        <v>32</v>
      </c>
      <c r="K1320">
        <v>153.30000000000001</v>
      </c>
      <c r="L1320">
        <v>153.30000000000001</v>
      </c>
      <c r="M1320">
        <v>99.64500000000001</v>
      </c>
      <c r="N1320">
        <v>53.655000000000001</v>
      </c>
      <c r="O1320">
        <v>0</v>
      </c>
      <c r="P1320" t="s">
        <v>33</v>
      </c>
      <c r="Q1320" t="s">
        <v>24</v>
      </c>
      <c r="R1320">
        <v>0</v>
      </c>
      <c r="S1320" t="s">
        <v>693</v>
      </c>
      <c r="T1320" t="s">
        <v>694</v>
      </c>
      <c r="U1320">
        <v>36.270000000000003</v>
      </c>
      <c r="V1320" s="18">
        <v>45446</v>
      </c>
      <c r="W1320" s="18">
        <v>45450</v>
      </c>
      <c r="X1320">
        <v>4</v>
      </c>
      <c r="Y1320" t="s">
        <v>37</v>
      </c>
    </row>
    <row r="1321" spans="1:25" x14ac:dyDescent="0.3">
      <c r="A1321" s="18">
        <v>45319</v>
      </c>
      <c r="B1321" t="s">
        <v>28</v>
      </c>
      <c r="C1321" t="s">
        <v>79</v>
      </c>
      <c r="D1321">
        <v>9</v>
      </c>
      <c r="E1321">
        <v>434.74</v>
      </c>
      <c r="F1321">
        <v>282.58100000000002</v>
      </c>
      <c r="G1321" t="s">
        <v>55</v>
      </c>
      <c r="H1321" t="s">
        <v>21</v>
      </c>
      <c r="I1321">
        <v>0.1</v>
      </c>
      <c r="J1321" t="s">
        <v>66</v>
      </c>
      <c r="K1321">
        <v>3912.66</v>
      </c>
      <c r="L1321">
        <v>3521.3939999999998</v>
      </c>
      <c r="M1321">
        <v>2543.2290000000003</v>
      </c>
      <c r="N1321">
        <v>978.16499999999951</v>
      </c>
      <c r="O1321">
        <v>391.26600000000008</v>
      </c>
      <c r="P1321" t="s">
        <v>23</v>
      </c>
      <c r="Q1321" t="s">
        <v>34</v>
      </c>
      <c r="R1321">
        <v>0</v>
      </c>
      <c r="S1321" t="s">
        <v>707</v>
      </c>
      <c r="T1321" t="s">
        <v>708</v>
      </c>
      <c r="U1321">
        <v>20.11</v>
      </c>
      <c r="V1321" s="18">
        <v>45319</v>
      </c>
      <c r="W1321" s="18">
        <v>45322</v>
      </c>
      <c r="X1321">
        <v>3</v>
      </c>
      <c r="Y1321" t="s">
        <v>37</v>
      </c>
    </row>
    <row r="1322" spans="1:25" x14ac:dyDescent="0.3">
      <c r="A1322" s="18">
        <v>45561</v>
      </c>
      <c r="B1322" t="s">
        <v>28</v>
      </c>
      <c r="C1322" t="s">
        <v>79</v>
      </c>
      <c r="D1322">
        <v>7</v>
      </c>
      <c r="E1322">
        <v>88.87</v>
      </c>
      <c r="F1322">
        <v>57.765500000000003</v>
      </c>
      <c r="G1322" t="s">
        <v>50</v>
      </c>
      <c r="H1322" t="s">
        <v>31</v>
      </c>
      <c r="I1322">
        <v>0</v>
      </c>
      <c r="J1322" t="s">
        <v>32</v>
      </c>
      <c r="K1322">
        <v>622.09</v>
      </c>
      <c r="L1322">
        <v>622.09</v>
      </c>
      <c r="M1322">
        <v>404.35850000000005</v>
      </c>
      <c r="N1322">
        <v>217.73149999999998</v>
      </c>
      <c r="O1322">
        <v>0</v>
      </c>
      <c r="P1322" t="s">
        <v>23</v>
      </c>
      <c r="Q1322" t="s">
        <v>34</v>
      </c>
      <c r="R1322">
        <v>0</v>
      </c>
      <c r="S1322" t="s">
        <v>715</v>
      </c>
      <c r="T1322" t="s">
        <v>716</v>
      </c>
      <c r="U1322">
        <v>8.36</v>
      </c>
      <c r="V1322" s="18">
        <v>45561</v>
      </c>
      <c r="W1322" s="18">
        <v>45566</v>
      </c>
      <c r="X1322">
        <v>5</v>
      </c>
      <c r="Y1322" t="s">
        <v>37</v>
      </c>
    </row>
    <row r="1323" spans="1:25" x14ac:dyDescent="0.3">
      <c r="A1323" s="18">
        <v>45713</v>
      </c>
      <c r="B1323" t="s">
        <v>38</v>
      </c>
      <c r="C1323" t="s">
        <v>79</v>
      </c>
      <c r="D1323">
        <v>13</v>
      </c>
      <c r="E1323">
        <v>238.34</v>
      </c>
      <c r="F1323">
        <v>154.92100000000002</v>
      </c>
      <c r="G1323" t="s">
        <v>50</v>
      </c>
      <c r="H1323" t="s">
        <v>31</v>
      </c>
      <c r="I1323">
        <v>0.1</v>
      </c>
      <c r="J1323" t="s">
        <v>51</v>
      </c>
      <c r="K1323">
        <v>3098.42</v>
      </c>
      <c r="L1323">
        <v>2788.578</v>
      </c>
      <c r="M1323">
        <v>2013.9730000000002</v>
      </c>
      <c r="N1323">
        <v>774.60499999999979</v>
      </c>
      <c r="O1323">
        <v>309.8420000000001</v>
      </c>
      <c r="P1323" t="s">
        <v>57</v>
      </c>
      <c r="Q1323" t="s">
        <v>34</v>
      </c>
      <c r="R1323">
        <v>1</v>
      </c>
      <c r="S1323" t="s">
        <v>765</v>
      </c>
      <c r="T1323" t="s">
        <v>766</v>
      </c>
      <c r="U1323">
        <v>7.9</v>
      </c>
      <c r="V1323" s="18">
        <v>45713</v>
      </c>
      <c r="W1323" s="18">
        <v>45722</v>
      </c>
      <c r="X1323">
        <v>9</v>
      </c>
      <c r="Y1323" t="s">
        <v>43</v>
      </c>
    </row>
    <row r="1324" spans="1:25" x14ac:dyDescent="0.3">
      <c r="A1324" s="18">
        <v>45227</v>
      </c>
      <c r="B1324" t="s">
        <v>69</v>
      </c>
      <c r="C1324" t="s">
        <v>79</v>
      </c>
      <c r="D1324">
        <v>15</v>
      </c>
      <c r="E1324">
        <v>127.67</v>
      </c>
      <c r="F1324">
        <v>82.985500000000002</v>
      </c>
      <c r="G1324" t="s">
        <v>55</v>
      </c>
      <c r="H1324" t="s">
        <v>31</v>
      </c>
      <c r="I1324">
        <v>0.1</v>
      </c>
      <c r="J1324" t="s">
        <v>32</v>
      </c>
      <c r="K1324">
        <v>1915.05</v>
      </c>
      <c r="L1324">
        <v>1723.5450000000001</v>
      </c>
      <c r="M1324">
        <v>1244.7825</v>
      </c>
      <c r="N1324">
        <v>478.76250000000005</v>
      </c>
      <c r="O1324">
        <v>191.50499999999988</v>
      </c>
      <c r="P1324" t="s">
        <v>60</v>
      </c>
      <c r="Q1324" t="s">
        <v>2930</v>
      </c>
      <c r="R1324">
        <v>0</v>
      </c>
      <c r="S1324" t="s">
        <v>777</v>
      </c>
      <c r="T1324" t="s">
        <v>778</v>
      </c>
      <c r="U1324">
        <v>48.77</v>
      </c>
      <c r="V1324" s="18">
        <v>45227</v>
      </c>
      <c r="W1324" s="18">
        <v>45229</v>
      </c>
      <c r="X1324">
        <v>2</v>
      </c>
      <c r="Y1324" t="s">
        <v>72</v>
      </c>
    </row>
    <row r="1325" spans="1:25" x14ac:dyDescent="0.3">
      <c r="A1325" s="18">
        <v>45144</v>
      </c>
      <c r="B1325" t="s">
        <v>69</v>
      </c>
      <c r="C1325" t="s">
        <v>79</v>
      </c>
      <c r="D1325">
        <v>4</v>
      </c>
      <c r="E1325">
        <v>555.86</v>
      </c>
      <c r="F1325">
        <v>361.30900000000003</v>
      </c>
      <c r="G1325" t="s">
        <v>50</v>
      </c>
      <c r="H1325" t="s">
        <v>31</v>
      </c>
      <c r="I1325">
        <v>0.05</v>
      </c>
      <c r="J1325" t="s">
        <v>66</v>
      </c>
      <c r="K1325">
        <v>2223.44</v>
      </c>
      <c r="L1325">
        <v>2112.268</v>
      </c>
      <c r="M1325">
        <v>1445.2360000000001</v>
      </c>
      <c r="N1325">
        <v>667.03199999999993</v>
      </c>
      <c r="O1325">
        <v>111.17200000000003</v>
      </c>
      <c r="P1325" t="s">
        <v>63</v>
      </c>
      <c r="Q1325" t="s">
        <v>24</v>
      </c>
      <c r="R1325">
        <v>0</v>
      </c>
      <c r="S1325" t="s">
        <v>781</v>
      </c>
      <c r="T1325" t="s">
        <v>782</v>
      </c>
      <c r="U1325">
        <v>28.92</v>
      </c>
      <c r="V1325" s="18">
        <v>45144</v>
      </c>
      <c r="W1325" s="18">
        <v>45146</v>
      </c>
      <c r="X1325">
        <v>2</v>
      </c>
      <c r="Y1325" t="s">
        <v>72</v>
      </c>
    </row>
    <row r="1326" spans="1:25" x14ac:dyDescent="0.3">
      <c r="A1326" s="18">
        <v>45407</v>
      </c>
      <c r="B1326" t="s">
        <v>18</v>
      </c>
      <c r="C1326" t="s">
        <v>79</v>
      </c>
      <c r="D1326">
        <v>1</v>
      </c>
      <c r="E1326">
        <v>173.56</v>
      </c>
      <c r="F1326">
        <v>112.81400000000001</v>
      </c>
      <c r="G1326" t="s">
        <v>55</v>
      </c>
      <c r="H1326" t="s">
        <v>31</v>
      </c>
      <c r="I1326">
        <v>0.1</v>
      </c>
      <c r="J1326" t="s">
        <v>22</v>
      </c>
      <c r="K1326">
        <v>173.56</v>
      </c>
      <c r="L1326">
        <v>156.20400000000001</v>
      </c>
      <c r="M1326">
        <v>112.81400000000001</v>
      </c>
      <c r="N1326">
        <v>43.39</v>
      </c>
      <c r="O1326">
        <v>17.355999999999995</v>
      </c>
      <c r="P1326" t="s">
        <v>60</v>
      </c>
      <c r="Q1326" t="s">
        <v>24</v>
      </c>
      <c r="R1326">
        <v>0</v>
      </c>
      <c r="S1326" t="s">
        <v>796</v>
      </c>
      <c r="T1326" t="s">
        <v>797</v>
      </c>
      <c r="U1326">
        <v>39.1</v>
      </c>
      <c r="V1326" s="18">
        <v>45407</v>
      </c>
      <c r="W1326" s="18">
        <v>45410</v>
      </c>
      <c r="X1326">
        <v>3</v>
      </c>
      <c r="Y1326" t="s">
        <v>27</v>
      </c>
    </row>
    <row r="1327" spans="1:25" x14ac:dyDescent="0.3">
      <c r="A1327" s="18">
        <v>45143</v>
      </c>
      <c r="B1327" t="s">
        <v>44</v>
      </c>
      <c r="C1327" t="s">
        <v>79</v>
      </c>
      <c r="D1327">
        <v>9</v>
      </c>
      <c r="E1327">
        <v>245.14</v>
      </c>
      <c r="F1327">
        <v>159.34100000000001</v>
      </c>
      <c r="G1327" t="s">
        <v>20</v>
      </c>
      <c r="H1327" t="s">
        <v>21</v>
      </c>
      <c r="I1327">
        <v>0</v>
      </c>
      <c r="J1327" t="s">
        <v>32</v>
      </c>
      <c r="K1327">
        <v>2206.2599999999998</v>
      </c>
      <c r="L1327">
        <v>2206.2599999999998</v>
      </c>
      <c r="M1327">
        <v>1434.069</v>
      </c>
      <c r="N1327">
        <v>772.1909999999998</v>
      </c>
      <c r="O1327">
        <v>0</v>
      </c>
      <c r="P1327" t="s">
        <v>23</v>
      </c>
      <c r="Q1327" t="s">
        <v>34</v>
      </c>
      <c r="R1327">
        <v>1</v>
      </c>
      <c r="S1327" t="s">
        <v>800</v>
      </c>
      <c r="T1327" t="s">
        <v>801</v>
      </c>
      <c r="U1327">
        <v>44.6</v>
      </c>
      <c r="V1327" s="18">
        <v>45143</v>
      </c>
      <c r="W1327" s="18">
        <v>45152</v>
      </c>
      <c r="X1327">
        <v>9</v>
      </c>
      <c r="Y1327" t="s">
        <v>49</v>
      </c>
    </row>
    <row r="1328" spans="1:25" x14ac:dyDescent="0.3">
      <c r="A1328" s="18">
        <v>45487</v>
      </c>
      <c r="B1328" t="s">
        <v>69</v>
      </c>
      <c r="C1328" t="s">
        <v>79</v>
      </c>
      <c r="D1328">
        <v>3</v>
      </c>
      <c r="E1328">
        <v>87.02</v>
      </c>
      <c r="F1328">
        <v>56.563000000000002</v>
      </c>
      <c r="G1328" t="s">
        <v>20</v>
      </c>
      <c r="H1328" t="s">
        <v>21</v>
      </c>
      <c r="I1328">
        <v>0.1</v>
      </c>
      <c r="J1328" t="s">
        <v>46</v>
      </c>
      <c r="K1328">
        <v>261.06</v>
      </c>
      <c r="L1328">
        <v>234.95400000000001</v>
      </c>
      <c r="M1328">
        <v>169.68900000000002</v>
      </c>
      <c r="N1328">
        <v>65.264999999999986</v>
      </c>
      <c r="O1328">
        <v>26.105999999999995</v>
      </c>
      <c r="P1328" t="s">
        <v>63</v>
      </c>
      <c r="Q1328" t="s">
        <v>40</v>
      </c>
      <c r="R1328">
        <v>0</v>
      </c>
      <c r="S1328" t="s">
        <v>808</v>
      </c>
      <c r="T1328" t="s">
        <v>809</v>
      </c>
      <c r="U1328">
        <v>11.13</v>
      </c>
      <c r="V1328" s="18">
        <v>45487</v>
      </c>
      <c r="W1328" s="18">
        <v>45489</v>
      </c>
      <c r="X1328">
        <v>2</v>
      </c>
      <c r="Y1328" t="s">
        <v>72</v>
      </c>
    </row>
    <row r="1329" spans="1:25" x14ac:dyDescent="0.3">
      <c r="A1329" s="18">
        <v>45030</v>
      </c>
      <c r="B1329" t="s">
        <v>44</v>
      </c>
      <c r="C1329" t="s">
        <v>79</v>
      </c>
      <c r="D1329">
        <v>11</v>
      </c>
      <c r="E1329">
        <v>6.72</v>
      </c>
      <c r="F1329">
        <v>4.3680000000000003</v>
      </c>
      <c r="G1329" t="s">
        <v>55</v>
      </c>
      <c r="H1329" t="s">
        <v>21</v>
      </c>
      <c r="I1329">
        <v>0.05</v>
      </c>
      <c r="J1329" t="s">
        <v>66</v>
      </c>
      <c r="K1329">
        <v>73.92</v>
      </c>
      <c r="L1329">
        <v>70.224000000000004</v>
      </c>
      <c r="M1329">
        <v>48.048000000000002</v>
      </c>
      <c r="N1329">
        <v>22.176000000000002</v>
      </c>
      <c r="O1329">
        <v>3.695999999999998</v>
      </c>
      <c r="P1329" t="s">
        <v>63</v>
      </c>
      <c r="Q1329" t="s">
        <v>34</v>
      </c>
      <c r="R1329">
        <v>0</v>
      </c>
      <c r="S1329" t="s">
        <v>810</v>
      </c>
      <c r="T1329" t="s">
        <v>811</v>
      </c>
      <c r="U1329">
        <v>34.270000000000003</v>
      </c>
      <c r="V1329" s="18">
        <v>45030</v>
      </c>
      <c r="W1329" s="18">
        <v>45035</v>
      </c>
      <c r="X1329">
        <v>5</v>
      </c>
      <c r="Y1329" t="s">
        <v>49</v>
      </c>
    </row>
    <row r="1330" spans="1:25" x14ac:dyDescent="0.3">
      <c r="A1330" s="18">
        <v>45756</v>
      </c>
      <c r="B1330" t="s">
        <v>69</v>
      </c>
      <c r="C1330" t="s">
        <v>79</v>
      </c>
      <c r="D1330">
        <v>14</v>
      </c>
      <c r="E1330">
        <v>484.38</v>
      </c>
      <c r="F1330">
        <v>314.84699999999998</v>
      </c>
      <c r="G1330" t="s">
        <v>55</v>
      </c>
      <c r="H1330" t="s">
        <v>31</v>
      </c>
      <c r="I1330">
        <v>0.05</v>
      </c>
      <c r="J1330" t="s">
        <v>46</v>
      </c>
      <c r="K1330">
        <v>6781.32</v>
      </c>
      <c r="L1330">
        <v>6442.253999999999</v>
      </c>
      <c r="M1330">
        <v>4407.8580000000002</v>
      </c>
      <c r="N1330">
        <v>2034.3959999999988</v>
      </c>
      <c r="O1330">
        <v>339.06600000000071</v>
      </c>
      <c r="P1330" t="s">
        <v>60</v>
      </c>
      <c r="Q1330" t="s">
        <v>34</v>
      </c>
      <c r="R1330">
        <v>0</v>
      </c>
      <c r="S1330" t="s">
        <v>834</v>
      </c>
      <c r="T1330" t="s">
        <v>835</v>
      </c>
      <c r="U1330">
        <v>29.24</v>
      </c>
      <c r="V1330" s="18">
        <v>45756</v>
      </c>
      <c r="W1330" s="18">
        <v>45766</v>
      </c>
      <c r="X1330">
        <v>10</v>
      </c>
      <c r="Y1330" t="s">
        <v>72</v>
      </c>
    </row>
    <row r="1331" spans="1:25" x14ac:dyDescent="0.3">
      <c r="A1331" s="18">
        <v>44980</v>
      </c>
      <c r="B1331" t="s">
        <v>69</v>
      </c>
      <c r="C1331" t="s">
        <v>79</v>
      </c>
      <c r="D1331">
        <v>12</v>
      </c>
      <c r="E1331">
        <v>245.6</v>
      </c>
      <c r="F1331">
        <v>159.64000000000001</v>
      </c>
      <c r="G1331" t="s">
        <v>55</v>
      </c>
      <c r="H1331" t="s">
        <v>31</v>
      </c>
      <c r="I1331">
        <v>0</v>
      </c>
      <c r="J1331" t="s">
        <v>66</v>
      </c>
      <c r="K1331">
        <v>2947.2</v>
      </c>
      <c r="L1331">
        <v>2947.2</v>
      </c>
      <c r="M1331">
        <v>1915.6800000000003</v>
      </c>
      <c r="N1331">
        <v>1031.5199999999995</v>
      </c>
      <c r="O1331">
        <v>0</v>
      </c>
      <c r="P1331" t="s">
        <v>63</v>
      </c>
      <c r="Q1331" t="s">
        <v>24</v>
      </c>
      <c r="R1331">
        <v>1</v>
      </c>
      <c r="S1331" t="s">
        <v>846</v>
      </c>
      <c r="T1331" t="s">
        <v>847</v>
      </c>
      <c r="U1331">
        <v>43.92</v>
      </c>
      <c r="V1331" s="18">
        <v>44980</v>
      </c>
      <c r="W1331" s="18">
        <v>44984</v>
      </c>
      <c r="X1331">
        <v>4</v>
      </c>
      <c r="Y1331" t="s">
        <v>72</v>
      </c>
    </row>
    <row r="1332" spans="1:25" x14ac:dyDescent="0.3">
      <c r="A1332" s="18">
        <v>45498</v>
      </c>
      <c r="B1332" t="s">
        <v>28</v>
      </c>
      <c r="C1332" t="s">
        <v>79</v>
      </c>
      <c r="D1332">
        <v>3</v>
      </c>
      <c r="E1332">
        <v>417.58</v>
      </c>
      <c r="F1332">
        <v>271.42700000000002</v>
      </c>
      <c r="G1332" t="s">
        <v>55</v>
      </c>
      <c r="H1332" t="s">
        <v>31</v>
      </c>
      <c r="I1332">
        <v>0.05</v>
      </c>
      <c r="J1332" t="s">
        <v>46</v>
      </c>
      <c r="K1332">
        <v>1252.74</v>
      </c>
      <c r="L1332">
        <v>1190.1030000000001</v>
      </c>
      <c r="M1332">
        <v>814.28100000000006</v>
      </c>
      <c r="N1332">
        <v>375.822</v>
      </c>
      <c r="O1332">
        <v>62.636999999999944</v>
      </c>
      <c r="P1332" t="s">
        <v>33</v>
      </c>
      <c r="Q1332" t="s">
        <v>34</v>
      </c>
      <c r="R1332">
        <v>0</v>
      </c>
      <c r="S1332" t="s">
        <v>850</v>
      </c>
      <c r="T1332" t="s">
        <v>851</v>
      </c>
      <c r="U1332">
        <v>43.42</v>
      </c>
      <c r="V1332" s="18">
        <v>45498</v>
      </c>
      <c r="W1332" s="18">
        <v>45504</v>
      </c>
      <c r="X1332">
        <v>6</v>
      </c>
      <c r="Y1332" t="s">
        <v>37</v>
      </c>
    </row>
    <row r="1333" spans="1:25" x14ac:dyDescent="0.3">
      <c r="A1333" s="18">
        <v>45545</v>
      </c>
      <c r="B1333" t="s">
        <v>69</v>
      </c>
      <c r="C1333" t="s">
        <v>79</v>
      </c>
      <c r="D1333">
        <v>13</v>
      </c>
      <c r="E1333">
        <v>442.99</v>
      </c>
      <c r="F1333">
        <v>287.94350000000003</v>
      </c>
      <c r="G1333" t="s">
        <v>30</v>
      </c>
      <c r="H1333" t="s">
        <v>21</v>
      </c>
      <c r="I1333">
        <v>0.05</v>
      </c>
      <c r="J1333" t="s">
        <v>32</v>
      </c>
      <c r="K1333">
        <v>5758.87</v>
      </c>
      <c r="L1333">
        <v>5470.9264999999996</v>
      </c>
      <c r="M1333">
        <v>3743.2655000000004</v>
      </c>
      <c r="N1333">
        <v>1727.6609999999991</v>
      </c>
      <c r="O1333">
        <v>287.94350000000031</v>
      </c>
      <c r="P1333" t="s">
        <v>33</v>
      </c>
      <c r="Q1333" t="s">
        <v>34</v>
      </c>
      <c r="R1333">
        <v>0</v>
      </c>
      <c r="S1333" t="s">
        <v>856</v>
      </c>
      <c r="T1333" t="s">
        <v>857</v>
      </c>
      <c r="U1333">
        <v>37.119999999999997</v>
      </c>
      <c r="V1333" s="18">
        <v>45545</v>
      </c>
      <c r="W1333" s="18">
        <v>45553</v>
      </c>
      <c r="X1333">
        <v>8</v>
      </c>
      <c r="Y1333" t="s">
        <v>72</v>
      </c>
    </row>
    <row r="1334" spans="1:25" x14ac:dyDescent="0.3">
      <c r="A1334" s="18">
        <v>45606</v>
      </c>
      <c r="B1334" t="s">
        <v>18</v>
      </c>
      <c r="C1334" t="s">
        <v>79</v>
      </c>
      <c r="D1334">
        <v>15</v>
      </c>
      <c r="E1334">
        <v>469.52</v>
      </c>
      <c r="F1334">
        <v>305.18799999999999</v>
      </c>
      <c r="G1334" t="s">
        <v>50</v>
      </c>
      <c r="H1334" t="s">
        <v>21</v>
      </c>
      <c r="I1334">
        <v>0</v>
      </c>
      <c r="J1334" t="s">
        <v>32</v>
      </c>
      <c r="K1334">
        <v>7042.7999999999993</v>
      </c>
      <c r="L1334">
        <v>7042.7999999999993</v>
      </c>
      <c r="M1334">
        <v>4577.82</v>
      </c>
      <c r="N1334">
        <v>2464.9799999999996</v>
      </c>
      <c r="O1334">
        <v>0</v>
      </c>
      <c r="P1334" t="s">
        <v>57</v>
      </c>
      <c r="Q1334" t="s">
        <v>24</v>
      </c>
      <c r="R1334">
        <v>0</v>
      </c>
      <c r="S1334" t="s">
        <v>860</v>
      </c>
      <c r="T1334" t="s">
        <v>861</v>
      </c>
      <c r="U1334">
        <v>35.6</v>
      </c>
      <c r="V1334" s="18">
        <v>45606</v>
      </c>
      <c r="W1334" s="18">
        <v>45613</v>
      </c>
      <c r="X1334">
        <v>7</v>
      </c>
      <c r="Y1334" t="s">
        <v>27</v>
      </c>
    </row>
    <row r="1335" spans="1:25" x14ac:dyDescent="0.3">
      <c r="A1335" s="18">
        <v>45187</v>
      </c>
      <c r="B1335" t="s">
        <v>69</v>
      </c>
      <c r="C1335" t="s">
        <v>79</v>
      </c>
      <c r="D1335">
        <v>19</v>
      </c>
      <c r="E1335">
        <v>448.13</v>
      </c>
      <c r="F1335">
        <v>291.28449999999998</v>
      </c>
      <c r="G1335" t="s">
        <v>55</v>
      </c>
      <c r="H1335" t="s">
        <v>21</v>
      </c>
      <c r="I1335">
        <v>0</v>
      </c>
      <c r="J1335" t="s">
        <v>32</v>
      </c>
      <c r="K1335">
        <v>8514.4699999999993</v>
      </c>
      <c r="L1335">
        <v>8514.4699999999993</v>
      </c>
      <c r="M1335">
        <v>5534.4054999999998</v>
      </c>
      <c r="N1335">
        <v>2980.0644999999995</v>
      </c>
      <c r="O1335">
        <v>0</v>
      </c>
      <c r="P1335" t="s">
        <v>60</v>
      </c>
      <c r="Q1335" t="s">
        <v>24</v>
      </c>
      <c r="R1335">
        <v>0</v>
      </c>
      <c r="S1335" t="s">
        <v>888</v>
      </c>
      <c r="T1335" t="s">
        <v>889</v>
      </c>
      <c r="U1335">
        <v>28.29</v>
      </c>
      <c r="V1335" s="18">
        <v>45187</v>
      </c>
      <c r="W1335" s="18">
        <v>45189</v>
      </c>
      <c r="X1335">
        <v>2</v>
      </c>
      <c r="Y1335" t="s">
        <v>72</v>
      </c>
    </row>
    <row r="1336" spans="1:25" x14ac:dyDescent="0.3">
      <c r="A1336" s="18">
        <v>45090</v>
      </c>
      <c r="B1336" t="s">
        <v>28</v>
      </c>
      <c r="C1336" t="s">
        <v>79</v>
      </c>
      <c r="D1336">
        <v>14</v>
      </c>
      <c r="E1336">
        <v>583.96</v>
      </c>
      <c r="F1336">
        <v>379.57400000000001</v>
      </c>
      <c r="G1336" t="s">
        <v>50</v>
      </c>
      <c r="H1336" t="s">
        <v>31</v>
      </c>
      <c r="I1336">
        <v>0</v>
      </c>
      <c r="J1336" t="s">
        <v>56</v>
      </c>
      <c r="K1336">
        <v>8175.4400000000005</v>
      </c>
      <c r="L1336">
        <v>8175.4400000000005</v>
      </c>
      <c r="M1336">
        <v>5314.0360000000001</v>
      </c>
      <c r="N1336">
        <v>2861.4040000000005</v>
      </c>
      <c r="O1336">
        <v>0</v>
      </c>
      <c r="P1336" t="s">
        <v>60</v>
      </c>
      <c r="Q1336" t="s">
        <v>40</v>
      </c>
      <c r="R1336">
        <v>0</v>
      </c>
      <c r="S1336" t="s">
        <v>898</v>
      </c>
      <c r="T1336" t="s">
        <v>899</v>
      </c>
      <c r="U1336">
        <v>23.03</v>
      </c>
      <c r="V1336" s="18">
        <v>45090</v>
      </c>
      <c r="W1336" s="18">
        <v>45099</v>
      </c>
      <c r="X1336">
        <v>9</v>
      </c>
      <c r="Y1336" t="s">
        <v>37</v>
      </c>
    </row>
    <row r="1337" spans="1:25" x14ac:dyDescent="0.3">
      <c r="A1337" s="18">
        <v>45619</v>
      </c>
      <c r="B1337" t="s">
        <v>28</v>
      </c>
      <c r="C1337" t="s">
        <v>79</v>
      </c>
      <c r="D1337">
        <v>8</v>
      </c>
      <c r="E1337">
        <v>414.94</v>
      </c>
      <c r="F1337">
        <v>269.71100000000001</v>
      </c>
      <c r="G1337" t="s">
        <v>30</v>
      </c>
      <c r="H1337" t="s">
        <v>21</v>
      </c>
      <c r="I1337">
        <v>0</v>
      </c>
      <c r="J1337" t="s">
        <v>32</v>
      </c>
      <c r="K1337">
        <v>3319.52</v>
      </c>
      <c r="L1337">
        <v>3319.52</v>
      </c>
      <c r="M1337">
        <v>2157.6880000000001</v>
      </c>
      <c r="N1337">
        <v>1161.8319999999999</v>
      </c>
      <c r="O1337">
        <v>0</v>
      </c>
      <c r="P1337" t="s">
        <v>60</v>
      </c>
      <c r="Q1337" t="s">
        <v>34</v>
      </c>
      <c r="R1337">
        <v>0</v>
      </c>
      <c r="S1337" t="s">
        <v>902</v>
      </c>
      <c r="T1337" t="s">
        <v>903</v>
      </c>
      <c r="U1337">
        <v>46.58</v>
      </c>
      <c r="V1337" s="18">
        <v>45619</v>
      </c>
      <c r="W1337" s="18">
        <v>45622</v>
      </c>
      <c r="X1337">
        <v>3</v>
      </c>
      <c r="Y1337" t="s">
        <v>37</v>
      </c>
    </row>
    <row r="1338" spans="1:25" x14ac:dyDescent="0.3">
      <c r="A1338" s="18">
        <v>45783</v>
      </c>
      <c r="B1338" t="s">
        <v>44</v>
      </c>
      <c r="C1338" t="s">
        <v>79</v>
      </c>
      <c r="D1338">
        <v>7</v>
      </c>
      <c r="E1338">
        <v>319.58999999999997</v>
      </c>
      <c r="F1338">
        <v>207.73349999999999</v>
      </c>
      <c r="G1338" t="s">
        <v>50</v>
      </c>
      <c r="H1338" t="s">
        <v>21</v>
      </c>
      <c r="I1338">
        <v>0.15</v>
      </c>
      <c r="J1338" t="s">
        <v>51</v>
      </c>
      <c r="K1338">
        <v>2237.1299999999997</v>
      </c>
      <c r="L1338">
        <v>1901.5604999999996</v>
      </c>
      <c r="M1338">
        <v>1454.1344999999999</v>
      </c>
      <c r="N1338">
        <v>447.4259999999997</v>
      </c>
      <c r="O1338">
        <v>335.56950000000006</v>
      </c>
      <c r="P1338" t="s">
        <v>33</v>
      </c>
      <c r="Q1338" t="s">
        <v>40</v>
      </c>
      <c r="R1338">
        <v>1</v>
      </c>
      <c r="S1338" t="s">
        <v>910</v>
      </c>
      <c r="T1338" t="s">
        <v>911</v>
      </c>
      <c r="U1338">
        <v>8.4700000000000006</v>
      </c>
      <c r="V1338" s="18">
        <v>45783</v>
      </c>
      <c r="W1338" s="18">
        <v>45786</v>
      </c>
      <c r="X1338">
        <v>3</v>
      </c>
      <c r="Y1338" t="s">
        <v>49</v>
      </c>
    </row>
    <row r="1339" spans="1:25" x14ac:dyDescent="0.3">
      <c r="A1339" s="18">
        <v>45567</v>
      </c>
      <c r="B1339" t="s">
        <v>38</v>
      </c>
      <c r="C1339" t="s">
        <v>79</v>
      </c>
      <c r="D1339">
        <v>19</v>
      </c>
      <c r="E1339">
        <v>385.72</v>
      </c>
      <c r="F1339">
        <v>250.71800000000002</v>
      </c>
      <c r="G1339" t="s">
        <v>30</v>
      </c>
      <c r="H1339" t="s">
        <v>31</v>
      </c>
      <c r="I1339">
        <v>0.05</v>
      </c>
      <c r="J1339" t="s">
        <v>51</v>
      </c>
      <c r="K1339">
        <v>7328.68</v>
      </c>
      <c r="L1339">
        <v>6962.2460000000001</v>
      </c>
      <c r="M1339">
        <v>4763.6420000000007</v>
      </c>
      <c r="N1339">
        <v>2198.6039999999994</v>
      </c>
      <c r="O1339">
        <v>366.4340000000002</v>
      </c>
      <c r="P1339" t="s">
        <v>63</v>
      </c>
      <c r="Q1339" t="s">
        <v>34</v>
      </c>
      <c r="R1339">
        <v>1</v>
      </c>
      <c r="S1339" t="s">
        <v>922</v>
      </c>
      <c r="T1339" t="s">
        <v>923</v>
      </c>
      <c r="U1339">
        <v>12.46</v>
      </c>
      <c r="V1339" s="18">
        <v>45567</v>
      </c>
      <c r="W1339" s="18">
        <v>45571</v>
      </c>
      <c r="X1339">
        <v>4</v>
      </c>
      <c r="Y1339" t="s">
        <v>43</v>
      </c>
    </row>
    <row r="1340" spans="1:25" x14ac:dyDescent="0.3">
      <c r="A1340" s="18">
        <v>45080</v>
      </c>
      <c r="B1340" t="s">
        <v>69</v>
      </c>
      <c r="C1340" t="s">
        <v>79</v>
      </c>
      <c r="D1340">
        <v>3</v>
      </c>
      <c r="E1340">
        <v>54.37</v>
      </c>
      <c r="F1340">
        <v>35.340499999999999</v>
      </c>
      <c r="G1340" t="s">
        <v>20</v>
      </c>
      <c r="H1340" t="s">
        <v>21</v>
      </c>
      <c r="I1340">
        <v>0.1</v>
      </c>
      <c r="J1340" t="s">
        <v>46</v>
      </c>
      <c r="K1340">
        <v>163.10999999999999</v>
      </c>
      <c r="L1340">
        <v>146.79899999999998</v>
      </c>
      <c r="M1340">
        <v>106.0215</v>
      </c>
      <c r="N1340">
        <v>40.777499999999975</v>
      </c>
      <c r="O1340">
        <v>16.311000000000007</v>
      </c>
      <c r="P1340" t="s">
        <v>57</v>
      </c>
      <c r="Q1340" t="s">
        <v>40</v>
      </c>
      <c r="R1340">
        <v>0</v>
      </c>
      <c r="S1340" t="s">
        <v>924</v>
      </c>
      <c r="T1340" t="s">
        <v>925</v>
      </c>
      <c r="U1340">
        <v>48.71</v>
      </c>
      <c r="V1340" s="18">
        <v>45080</v>
      </c>
      <c r="W1340" s="18">
        <v>45090</v>
      </c>
      <c r="X1340">
        <v>10</v>
      </c>
      <c r="Y1340" t="s">
        <v>72</v>
      </c>
    </row>
    <row r="1341" spans="1:25" x14ac:dyDescent="0.3">
      <c r="A1341" s="18">
        <v>45193</v>
      </c>
      <c r="B1341" t="s">
        <v>38</v>
      </c>
      <c r="C1341" t="s">
        <v>79</v>
      </c>
      <c r="D1341">
        <v>13</v>
      </c>
      <c r="E1341">
        <v>115.86</v>
      </c>
      <c r="F1341">
        <v>75.308999999999997</v>
      </c>
      <c r="G1341" t="s">
        <v>30</v>
      </c>
      <c r="H1341" t="s">
        <v>21</v>
      </c>
      <c r="I1341">
        <v>0.1</v>
      </c>
      <c r="J1341" t="s">
        <v>56</v>
      </c>
      <c r="K1341">
        <v>1506.18</v>
      </c>
      <c r="L1341">
        <v>1355.5620000000001</v>
      </c>
      <c r="M1341">
        <v>979.01699999999994</v>
      </c>
      <c r="N1341">
        <v>376.54500000000019</v>
      </c>
      <c r="O1341">
        <v>150.61799999999994</v>
      </c>
      <c r="P1341" t="s">
        <v>63</v>
      </c>
      <c r="Q1341" t="s">
        <v>2930</v>
      </c>
      <c r="R1341">
        <v>1</v>
      </c>
      <c r="S1341" t="s">
        <v>930</v>
      </c>
      <c r="T1341" t="s">
        <v>931</v>
      </c>
      <c r="U1341">
        <v>28.52</v>
      </c>
      <c r="V1341" s="18">
        <v>45193</v>
      </c>
      <c r="W1341" s="18">
        <v>45202</v>
      </c>
      <c r="X1341">
        <v>9</v>
      </c>
      <c r="Y1341" t="s">
        <v>43</v>
      </c>
    </row>
    <row r="1342" spans="1:25" x14ac:dyDescent="0.3">
      <c r="A1342" s="18">
        <v>45745</v>
      </c>
      <c r="B1342" t="s">
        <v>18</v>
      </c>
      <c r="C1342" t="s">
        <v>79</v>
      </c>
      <c r="D1342">
        <v>18</v>
      </c>
      <c r="E1342">
        <v>398.26</v>
      </c>
      <c r="F1342">
        <v>258.86900000000003</v>
      </c>
      <c r="G1342" t="s">
        <v>20</v>
      </c>
      <c r="H1342" t="s">
        <v>31</v>
      </c>
      <c r="I1342">
        <v>0.1</v>
      </c>
      <c r="J1342" t="s">
        <v>66</v>
      </c>
      <c r="K1342">
        <v>7168.68</v>
      </c>
      <c r="L1342">
        <v>6451.8120000000008</v>
      </c>
      <c r="M1342">
        <v>4659.6420000000007</v>
      </c>
      <c r="N1342">
        <v>1792.17</v>
      </c>
      <c r="O1342">
        <v>716.86799999999948</v>
      </c>
      <c r="P1342" t="s">
        <v>60</v>
      </c>
      <c r="Q1342" t="s">
        <v>2930</v>
      </c>
      <c r="R1342">
        <v>0</v>
      </c>
      <c r="S1342" t="s">
        <v>932</v>
      </c>
      <c r="T1342" t="s">
        <v>933</v>
      </c>
      <c r="U1342">
        <v>16.8</v>
      </c>
      <c r="V1342" s="18">
        <v>45745</v>
      </c>
      <c r="W1342" s="18">
        <v>45751</v>
      </c>
      <c r="X1342">
        <v>6</v>
      </c>
      <c r="Y1342" t="s">
        <v>27</v>
      </c>
    </row>
    <row r="1343" spans="1:25" x14ac:dyDescent="0.3">
      <c r="A1343" s="18">
        <v>45222</v>
      </c>
      <c r="B1343" t="s">
        <v>18</v>
      </c>
      <c r="C1343" t="s">
        <v>79</v>
      </c>
      <c r="D1343">
        <v>5</v>
      </c>
      <c r="E1343">
        <v>334.37</v>
      </c>
      <c r="F1343">
        <v>217.34050000000002</v>
      </c>
      <c r="G1343" t="s">
        <v>20</v>
      </c>
      <c r="H1343" t="s">
        <v>31</v>
      </c>
      <c r="I1343">
        <v>0.05</v>
      </c>
      <c r="J1343" t="s">
        <v>51</v>
      </c>
      <c r="K1343">
        <v>1671.85</v>
      </c>
      <c r="L1343">
        <v>1588.2574999999999</v>
      </c>
      <c r="M1343">
        <v>1086.7025000000001</v>
      </c>
      <c r="N1343">
        <v>501.55499999999984</v>
      </c>
      <c r="O1343">
        <v>83.592499999999973</v>
      </c>
      <c r="P1343" t="s">
        <v>57</v>
      </c>
      <c r="Q1343" t="s">
        <v>2930</v>
      </c>
      <c r="R1343">
        <v>0</v>
      </c>
      <c r="S1343" t="s">
        <v>944</v>
      </c>
      <c r="T1343" t="s">
        <v>508</v>
      </c>
      <c r="U1343">
        <v>32.130000000000003</v>
      </c>
      <c r="V1343" s="18">
        <v>45222</v>
      </c>
      <c r="W1343" s="18">
        <v>45227</v>
      </c>
      <c r="X1343">
        <v>5</v>
      </c>
      <c r="Y1343" t="s">
        <v>27</v>
      </c>
    </row>
    <row r="1344" spans="1:25" x14ac:dyDescent="0.3">
      <c r="A1344" s="18">
        <v>45279</v>
      </c>
      <c r="B1344" t="s">
        <v>44</v>
      </c>
      <c r="C1344" t="s">
        <v>79</v>
      </c>
      <c r="D1344">
        <v>18</v>
      </c>
      <c r="E1344">
        <v>135.22999999999999</v>
      </c>
      <c r="F1344">
        <v>87.899500000000003</v>
      </c>
      <c r="G1344" t="s">
        <v>50</v>
      </c>
      <c r="H1344" t="s">
        <v>21</v>
      </c>
      <c r="I1344">
        <v>0</v>
      </c>
      <c r="J1344" t="s">
        <v>56</v>
      </c>
      <c r="K1344">
        <v>2434.14</v>
      </c>
      <c r="L1344">
        <v>2434.14</v>
      </c>
      <c r="M1344">
        <v>1582.191</v>
      </c>
      <c r="N1344">
        <v>851.94899999999984</v>
      </c>
      <c r="O1344">
        <v>0</v>
      </c>
      <c r="P1344" t="s">
        <v>23</v>
      </c>
      <c r="Q1344" t="s">
        <v>40</v>
      </c>
      <c r="R1344">
        <v>1</v>
      </c>
      <c r="S1344" t="s">
        <v>977</v>
      </c>
      <c r="T1344" t="s">
        <v>978</v>
      </c>
      <c r="U1344">
        <v>46.1</v>
      </c>
      <c r="V1344" s="18">
        <v>45279</v>
      </c>
      <c r="W1344" s="18">
        <v>45284</v>
      </c>
      <c r="X1344">
        <v>5</v>
      </c>
      <c r="Y1344" t="s">
        <v>49</v>
      </c>
    </row>
    <row r="1345" spans="1:25" x14ac:dyDescent="0.3">
      <c r="A1345" s="18">
        <v>45257</v>
      </c>
      <c r="B1345" t="s">
        <v>28</v>
      </c>
      <c r="C1345" t="s">
        <v>79</v>
      </c>
      <c r="D1345">
        <v>20</v>
      </c>
      <c r="E1345">
        <v>356.4</v>
      </c>
      <c r="F1345">
        <v>231.66</v>
      </c>
      <c r="G1345" t="s">
        <v>50</v>
      </c>
      <c r="H1345" t="s">
        <v>21</v>
      </c>
      <c r="I1345">
        <v>0.05</v>
      </c>
      <c r="J1345" t="s">
        <v>56</v>
      </c>
      <c r="K1345">
        <v>7128</v>
      </c>
      <c r="L1345">
        <v>6771.5999999999995</v>
      </c>
      <c r="M1345">
        <v>4633.2</v>
      </c>
      <c r="N1345">
        <v>2138.3999999999996</v>
      </c>
      <c r="O1345">
        <v>356.40000000000055</v>
      </c>
      <c r="P1345" t="s">
        <v>63</v>
      </c>
      <c r="Q1345" t="s">
        <v>24</v>
      </c>
      <c r="R1345">
        <v>1</v>
      </c>
      <c r="S1345" t="s">
        <v>979</v>
      </c>
      <c r="T1345" t="s">
        <v>980</v>
      </c>
      <c r="U1345">
        <v>26.7</v>
      </c>
      <c r="V1345" s="18">
        <v>45257</v>
      </c>
      <c r="W1345" s="18">
        <v>45263</v>
      </c>
      <c r="X1345">
        <v>6</v>
      </c>
      <c r="Y1345" t="s">
        <v>37</v>
      </c>
    </row>
    <row r="1346" spans="1:25" x14ac:dyDescent="0.3">
      <c r="A1346" s="18">
        <v>45716</v>
      </c>
      <c r="B1346" t="s">
        <v>44</v>
      </c>
      <c r="C1346" t="s">
        <v>79</v>
      </c>
      <c r="D1346">
        <v>13</v>
      </c>
      <c r="E1346">
        <v>81.17</v>
      </c>
      <c r="F1346">
        <v>52.7605</v>
      </c>
      <c r="G1346" t="s">
        <v>55</v>
      </c>
      <c r="H1346" t="s">
        <v>31</v>
      </c>
      <c r="I1346">
        <v>0.1</v>
      </c>
      <c r="J1346" t="s">
        <v>46</v>
      </c>
      <c r="K1346">
        <v>1055.21</v>
      </c>
      <c r="L1346">
        <v>949.68900000000008</v>
      </c>
      <c r="M1346">
        <v>685.88649999999996</v>
      </c>
      <c r="N1346">
        <v>263.80250000000012</v>
      </c>
      <c r="O1346">
        <v>105.52099999999996</v>
      </c>
      <c r="P1346" t="s">
        <v>63</v>
      </c>
      <c r="Q1346" t="s">
        <v>34</v>
      </c>
      <c r="R1346">
        <v>1</v>
      </c>
      <c r="S1346" t="s">
        <v>985</v>
      </c>
      <c r="T1346" t="s">
        <v>986</v>
      </c>
      <c r="U1346">
        <v>48.21</v>
      </c>
      <c r="V1346" s="18">
        <v>45716</v>
      </c>
      <c r="W1346" s="18">
        <v>45724</v>
      </c>
      <c r="X1346">
        <v>8</v>
      </c>
      <c r="Y1346" t="s">
        <v>49</v>
      </c>
    </row>
    <row r="1347" spans="1:25" x14ac:dyDescent="0.3">
      <c r="A1347" s="18">
        <v>45411</v>
      </c>
      <c r="B1347" t="s">
        <v>69</v>
      </c>
      <c r="C1347" t="s">
        <v>79</v>
      </c>
      <c r="D1347">
        <v>20</v>
      </c>
      <c r="E1347">
        <v>367.24</v>
      </c>
      <c r="F1347">
        <v>238.70600000000002</v>
      </c>
      <c r="G1347" t="s">
        <v>30</v>
      </c>
      <c r="H1347" t="s">
        <v>21</v>
      </c>
      <c r="I1347">
        <v>0.05</v>
      </c>
      <c r="J1347" t="s">
        <v>51</v>
      </c>
      <c r="K1347">
        <v>7344.8</v>
      </c>
      <c r="L1347">
        <v>6977.5599999999995</v>
      </c>
      <c r="M1347">
        <v>4774.1200000000008</v>
      </c>
      <c r="N1347">
        <v>2203.4399999999987</v>
      </c>
      <c r="O1347">
        <v>367.24000000000069</v>
      </c>
      <c r="P1347" t="s">
        <v>33</v>
      </c>
      <c r="Q1347" t="s">
        <v>24</v>
      </c>
      <c r="R1347">
        <v>0</v>
      </c>
      <c r="S1347" t="s">
        <v>1004</v>
      </c>
      <c r="T1347" t="s">
        <v>1005</v>
      </c>
      <c r="U1347">
        <v>45.67</v>
      </c>
      <c r="V1347" s="18">
        <v>45411</v>
      </c>
      <c r="W1347" s="18">
        <v>45419</v>
      </c>
      <c r="X1347">
        <v>8</v>
      </c>
      <c r="Y1347" t="s">
        <v>72</v>
      </c>
    </row>
    <row r="1348" spans="1:25" x14ac:dyDescent="0.3">
      <c r="A1348" s="18">
        <v>45674</v>
      </c>
      <c r="B1348" t="s">
        <v>38</v>
      </c>
      <c r="C1348" t="s">
        <v>79</v>
      </c>
      <c r="D1348">
        <v>3</v>
      </c>
      <c r="E1348">
        <v>13.33</v>
      </c>
      <c r="F1348">
        <v>8.6645000000000003</v>
      </c>
      <c r="G1348" t="s">
        <v>55</v>
      </c>
      <c r="H1348" t="s">
        <v>31</v>
      </c>
      <c r="I1348">
        <v>0.1</v>
      </c>
      <c r="J1348" t="s">
        <v>22</v>
      </c>
      <c r="K1348">
        <v>39.99</v>
      </c>
      <c r="L1348">
        <v>35.991</v>
      </c>
      <c r="M1348">
        <v>25.993500000000001</v>
      </c>
      <c r="N1348">
        <v>9.9974999999999987</v>
      </c>
      <c r="O1348">
        <v>3.9990000000000023</v>
      </c>
      <c r="P1348" t="s">
        <v>63</v>
      </c>
      <c r="Q1348" t="s">
        <v>34</v>
      </c>
      <c r="R1348">
        <v>0</v>
      </c>
      <c r="S1348" t="s">
        <v>1008</v>
      </c>
      <c r="T1348" t="s">
        <v>1009</v>
      </c>
      <c r="U1348">
        <v>17.62</v>
      </c>
      <c r="V1348" s="18">
        <v>45674</v>
      </c>
      <c r="W1348" s="18">
        <v>45680</v>
      </c>
      <c r="X1348">
        <v>6</v>
      </c>
      <c r="Y1348" t="s">
        <v>43</v>
      </c>
    </row>
    <row r="1349" spans="1:25" x14ac:dyDescent="0.3">
      <c r="A1349" s="18">
        <v>45581</v>
      </c>
      <c r="B1349" t="s">
        <v>69</v>
      </c>
      <c r="C1349" t="s">
        <v>79</v>
      </c>
      <c r="D1349">
        <v>19</v>
      </c>
      <c r="E1349">
        <v>207.45</v>
      </c>
      <c r="F1349">
        <v>134.8425</v>
      </c>
      <c r="G1349" t="s">
        <v>50</v>
      </c>
      <c r="H1349" t="s">
        <v>31</v>
      </c>
      <c r="I1349">
        <v>0.05</v>
      </c>
      <c r="J1349" t="s">
        <v>66</v>
      </c>
      <c r="K1349">
        <v>3941.5499999999997</v>
      </c>
      <c r="L1349">
        <v>3744.4724999999994</v>
      </c>
      <c r="M1349">
        <v>2562.0075000000002</v>
      </c>
      <c r="N1349">
        <v>1182.4649999999992</v>
      </c>
      <c r="O1349">
        <v>197.07750000000033</v>
      </c>
      <c r="P1349" t="s">
        <v>60</v>
      </c>
      <c r="Q1349" t="s">
        <v>34</v>
      </c>
      <c r="R1349">
        <v>0</v>
      </c>
      <c r="S1349" t="s">
        <v>1025</v>
      </c>
      <c r="T1349" t="s">
        <v>1026</v>
      </c>
      <c r="U1349">
        <v>11.5</v>
      </c>
      <c r="V1349" s="18">
        <v>45581</v>
      </c>
      <c r="W1349" s="18">
        <v>45586</v>
      </c>
      <c r="X1349">
        <v>5</v>
      </c>
      <c r="Y1349" t="s">
        <v>72</v>
      </c>
    </row>
    <row r="1350" spans="1:25" x14ac:dyDescent="0.3">
      <c r="A1350" s="18">
        <v>45404</v>
      </c>
      <c r="B1350" t="s">
        <v>69</v>
      </c>
      <c r="C1350" t="s">
        <v>79</v>
      </c>
      <c r="D1350">
        <v>5</v>
      </c>
      <c r="E1350">
        <v>382.17</v>
      </c>
      <c r="F1350">
        <v>248.41050000000001</v>
      </c>
      <c r="G1350" t="s">
        <v>50</v>
      </c>
      <c r="H1350" t="s">
        <v>21</v>
      </c>
      <c r="I1350">
        <v>0</v>
      </c>
      <c r="J1350" t="s">
        <v>56</v>
      </c>
      <c r="K1350">
        <v>1910.8500000000001</v>
      </c>
      <c r="L1350">
        <v>1910.8500000000001</v>
      </c>
      <c r="M1350">
        <v>1242.0525</v>
      </c>
      <c r="N1350">
        <v>668.79750000000013</v>
      </c>
      <c r="O1350">
        <v>0</v>
      </c>
      <c r="P1350" t="s">
        <v>57</v>
      </c>
      <c r="Q1350" t="s">
        <v>24</v>
      </c>
      <c r="R1350">
        <v>0</v>
      </c>
      <c r="S1350" t="s">
        <v>1057</v>
      </c>
      <c r="T1350" t="s">
        <v>1058</v>
      </c>
      <c r="U1350">
        <v>17.72</v>
      </c>
      <c r="V1350" s="18">
        <v>45404</v>
      </c>
      <c r="W1350" s="18">
        <v>45407</v>
      </c>
      <c r="X1350">
        <v>3</v>
      </c>
      <c r="Y1350" t="s">
        <v>72</v>
      </c>
    </row>
    <row r="1351" spans="1:25" x14ac:dyDescent="0.3">
      <c r="A1351" s="18">
        <v>45001</v>
      </c>
      <c r="B1351" t="s">
        <v>18</v>
      </c>
      <c r="C1351" t="s">
        <v>79</v>
      </c>
      <c r="D1351">
        <v>2</v>
      </c>
      <c r="E1351">
        <v>480.15</v>
      </c>
      <c r="F1351">
        <v>312.09749999999997</v>
      </c>
      <c r="G1351" t="s">
        <v>55</v>
      </c>
      <c r="H1351" t="s">
        <v>31</v>
      </c>
      <c r="I1351">
        <v>0.15</v>
      </c>
      <c r="J1351" t="s">
        <v>56</v>
      </c>
      <c r="K1351">
        <v>960.3</v>
      </c>
      <c r="L1351">
        <v>816.255</v>
      </c>
      <c r="M1351">
        <v>624.19499999999994</v>
      </c>
      <c r="N1351">
        <v>192.06000000000006</v>
      </c>
      <c r="O1351">
        <v>144.04499999999996</v>
      </c>
      <c r="P1351" t="s">
        <v>23</v>
      </c>
      <c r="Q1351" t="s">
        <v>2930</v>
      </c>
      <c r="R1351">
        <v>0</v>
      </c>
      <c r="S1351" t="s">
        <v>1063</v>
      </c>
      <c r="T1351" t="s">
        <v>1064</v>
      </c>
      <c r="U1351">
        <v>42.07</v>
      </c>
      <c r="V1351" s="18">
        <v>45001</v>
      </c>
      <c r="W1351" s="18">
        <v>45006</v>
      </c>
      <c r="X1351">
        <v>5</v>
      </c>
      <c r="Y1351" t="s">
        <v>27</v>
      </c>
    </row>
    <row r="1352" spans="1:25" x14ac:dyDescent="0.3">
      <c r="A1352" s="18">
        <v>44983</v>
      </c>
      <c r="B1352" t="s">
        <v>44</v>
      </c>
      <c r="C1352" t="s">
        <v>79</v>
      </c>
      <c r="D1352">
        <v>5</v>
      </c>
      <c r="E1352">
        <v>489.13</v>
      </c>
      <c r="F1352">
        <v>317.93450000000001</v>
      </c>
      <c r="G1352" t="s">
        <v>50</v>
      </c>
      <c r="H1352" t="s">
        <v>31</v>
      </c>
      <c r="I1352">
        <v>0.1</v>
      </c>
      <c r="J1352" t="s">
        <v>56</v>
      </c>
      <c r="K1352">
        <v>2445.65</v>
      </c>
      <c r="L1352">
        <v>2201.085</v>
      </c>
      <c r="M1352">
        <v>1589.6725000000001</v>
      </c>
      <c r="N1352">
        <v>611.41249999999991</v>
      </c>
      <c r="O1352">
        <v>244.56500000000005</v>
      </c>
      <c r="P1352" t="s">
        <v>33</v>
      </c>
      <c r="Q1352" t="s">
        <v>24</v>
      </c>
      <c r="R1352">
        <v>0</v>
      </c>
      <c r="S1352" t="s">
        <v>1072</v>
      </c>
      <c r="T1352" t="s">
        <v>1073</v>
      </c>
      <c r="U1352">
        <v>44.73</v>
      </c>
      <c r="V1352" s="18">
        <v>44983</v>
      </c>
      <c r="W1352" s="18">
        <v>44989</v>
      </c>
      <c r="X1352">
        <v>6</v>
      </c>
      <c r="Y1352" t="s">
        <v>49</v>
      </c>
    </row>
    <row r="1353" spans="1:25" x14ac:dyDescent="0.3">
      <c r="A1353" s="18">
        <v>45600</v>
      </c>
      <c r="B1353" t="s">
        <v>44</v>
      </c>
      <c r="C1353" t="s">
        <v>79</v>
      </c>
      <c r="D1353">
        <v>17</v>
      </c>
      <c r="E1353">
        <v>310.02999999999997</v>
      </c>
      <c r="F1353">
        <v>201.51949999999999</v>
      </c>
      <c r="G1353" t="s">
        <v>55</v>
      </c>
      <c r="H1353" t="s">
        <v>31</v>
      </c>
      <c r="I1353">
        <v>0.05</v>
      </c>
      <c r="J1353" t="s">
        <v>51</v>
      </c>
      <c r="K1353">
        <v>5270.5099999999993</v>
      </c>
      <c r="L1353">
        <v>5006.9844999999987</v>
      </c>
      <c r="M1353">
        <v>3425.8314999999998</v>
      </c>
      <c r="N1353">
        <v>1581.1529999999989</v>
      </c>
      <c r="O1353">
        <v>263.52550000000065</v>
      </c>
      <c r="P1353" t="s">
        <v>23</v>
      </c>
      <c r="Q1353" t="s">
        <v>24</v>
      </c>
      <c r="R1353">
        <v>0</v>
      </c>
      <c r="S1353" t="s">
        <v>1098</v>
      </c>
      <c r="T1353" t="s">
        <v>1099</v>
      </c>
      <c r="U1353">
        <v>8.06</v>
      </c>
      <c r="V1353" s="18">
        <v>45600</v>
      </c>
      <c r="W1353" s="18">
        <v>45608</v>
      </c>
      <c r="X1353">
        <v>8</v>
      </c>
      <c r="Y1353" t="s">
        <v>49</v>
      </c>
    </row>
    <row r="1354" spans="1:25" x14ac:dyDescent="0.3">
      <c r="A1354" s="18">
        <v>45797</v>
      </c>
      <c r="B1354" t="s">
        <v>44</v>
      </c>
      <c r="C1354" t="s">
        <v>79</v>
      </c>
      <c r="D1354">
        <v>9</v>
      </c>
      <c r="E1354">
        <v>380.85</v>
      </c>
      <c r="F1354">
        <v>247.55250000000001</v>
      </c>
      <c r="G1354" t="s">
        <v>20</v>
      </c>
      <c r="H1354" t="s">
        <v>21</v>
      </c>
      <c r="I1354">
        <v>0</v>
      </c>
      <c r="J1354" t="s">
        <v>51</v>
      </c>
      <c r="K1354">
        <v>3427.65</v>
      </c>
      <c r="L1354">
        <v>3427.65</v>
      </c>
      <c r="M1354">
        <v>2227.9724999999999</v>
      </c>
      <c r="N1354">
        <v>1199.6775000000002</v>
      </c>
      <c r="O1354">
        <v>0</v>
      </c>
      <c r="P1354" t="s">
        <v>63</v>
      </c>
      <c r="Q1354" t="s">
        <v>24</v>
      </c>
      <c r="R1354">
        <v>0</v>
      </c>
      <c r="S1354" t="s">
        <v>1144</v>
      </c>
      <c r="T1354" t="s">
        <v>825</v>
      </c>
      <c r="U1354">
        <v>33.4</v>
      </c>
      <c r="V1354" s="18">
        <v>45797</v>
      </c>
      <c r="W1354" s="18">
        <v>45806</v>
      </c>
      <c r="X1354">
        <v>9</v>
      </c>
      <c r="Y1354" t="s">
        <v>49</v>
      </c>
    </row>
    <row r="1355" spans="1:25" x14ac:dyDescent="0.3">
      <c r="A1355" s="18">
        <v>45652</v>
      </c>
      <c r="B1355" t="s">
        <v>69</v>
      </c>
      <c r="C1355" t="s">
        <v>79</v>
      </c>
      <c r="D1355">
        <v>5</v>
      </c>
      <c r="E1355">
        <v>307.83999999999997</v>
      </c>
      <c r="F1355">
        <v>200.096</v>
      </c>
      <c r="G1355" t="s">
        <v>20</v>
      </c>
      <c r="H1355" t="s">
        <v>21</v>
      </c>
      <c r="I1355">
        <v>0.1</v>
      </c>
      <c r="J1355" t="s">
        <v>66</v>
      </c>
      <c r="K1355">
        <v>1539.1999999999998</v>
      </c>
      <c r="L1355">
        <v>1385.28</v>
      </c>
      <c r="M1355">
        <v>1000.48</v>
      </c>
      <c r="N1355">
        <v>384.79999999999995</v>
      </c>
      <c r="O1355">
        <v>153.91999999999985</v>
      </c>
      <c r="P1355" t="s">
        <v>23</v>
      </c>
      <c r="Q1355" t="s">
        <v>34</v>
      </c>
      <c r="R1355">
        <v>0</v>
      </c>
      <c r="S1355" t="s">
        <v>1194</v>
      </c>
      <c r="T1355" t="s">
        <v>1195</v>
      </c>
      <c r="U1355">
        <v>13.61</v>
      </c>
      <c r="V1355" s="18">
        <v>45652</v>
      </c>
      <c r="W1355" s="18">
        <v>45660</v>
      </c>
      <c r="X1355">
        <v>8</v>
      </c>
      <c r="Y1355" t="s">
        <v>72</v>
      </c>
    </row>
    <row r="1356" spans="1:25" x14ac:dyDescent="0.3">
      <c r="A1356" s="18">
        <v>45307</v>
      </c>
      <c r="B1356" t="s">
        <v>28</v>
      </c>
      <c r="C1356" t="s">
        <v>79</v>
      </c>
      <c r="D1356">
        <v>5</v>
      </c>
      <c r="E1356">
        <v>440.93</v>
      </c>
      <c r="F1356">
        <v>286.60450000000003</v>
      </c>
      <c r="G1356" t="s">
        <v>20</v>
      </c>
      <c r="H1356" t="s">
        <v>21</v>
      </c>
      <c r="I1356">
        <v>0.1</v>
      </c>
      <c r="J1356" t="s">
        <v>51</v>
      </c>
      <c r="K1356">
        <v>2204.65</v>
      </c>
      <c r="L1356">
        <v>1984.1850000000002</v>
      </c>
      <c r="M1356">
        <v>1433.0225</v>
      </c>
      <c r="N1356">
        <v>551.16250000000014</v>
      </c>
      <c r="O1356">
        <v>220.46499999999992</v>
      </c>
      <c r="P1356" t="s">
        <v>33</v>
      </c>
      <c r="Q1356" t="s">
        <v>2930</v>
      </c>
      <c r="R1356">
        <v>0</v>
      </c>
      <c r="S1356" t="s">
        <v>1204</v>
      </c>
      <c r="T1356" t="s">
        <v>1205</v>
      </c>
      <c r="U1356">
        <v>23.84</v>
      </c>
      <c r="V1356" s="18">
        <v>45307</v>
      </c>
      <c r="W1356" s="18">
        <v>45311</v>
      </c>
      <c r="X1356">
        <v>4</v>
      </c>
      <c r="Y1356" t="s">
        <v>37</v>
      </c>
    </row>
    <row r="1357" spans="1:25" x14ac:dyDescent="0.3">
      <c r="A1357" s="18">
        <v>45401</v>
      </c>
      <c r="B1357" t="s">
        <v>69</v>
      </c>
      <c r="C1357" t="s">
        <v>79</v>
      </c>
      <c r="D1357">
        <v>10</v>
      </c>
      <c r="E1357">
        <v>278.45</v>
      </c>
      <c r="F1357">
        <v>180.99250000000001</v>
      </c>
      <c r="G1357" t="s">
        <v>55</v>
      </c>
      <c r="H1357" t="s">
        <v>21</v>
      </c>
      <c r="I1357">
        <v>0</v>
      </c>
      <c r="J1357" t="s">
        <v>22</v>
      </c>
      <c r="K1357">
        <v>2784.5</v>
      </c>
      <c r="L1357">
        <v>2784.5</v>
      </c>
      <c r="M1357">
        <v>1809.9250000000002</v>
      </c>
      <c r="N1357">
        <v>974.57499999999982</v>
      </c>
      <c r="O1357">
        <v>0</v>
      </c>
      <c r="P1357" t="s">
        <v>57</v>
      </c>
      <c r="Q1357" t="s">
        <v>34</v>
      </c>
      <c r="R1357">
        <v>0</v>
      </c>
      <c r="S1357" t="s">
        <v>1206</v>
      </c>
      <c r="T1357" t="s">
        <v>1207</v>
      </c>
      <c r="U1357">
        <v>11.13</v>
      </c>
      <c r="V1357" s="18">
        <v>45401</v>
      </c>
      <c r="W1357" s="18">
        <v>45407</v>
      </c>
      <c r="X1357">
        <v>6</v>
      </c>
      <c r="Y1357" t="s">
        <v>72</v>
      </c>
    </row>
    <row r="1358" spans="1:25" x14ac:dyDescent="0.3">
      <c r="A1358" s="18">
        <v>45643</v>
      </c>
      <c r="B1358" t="s">
        <v>44</v>
      </c>
      <c r="C1358" t="s">
        <v>79</v>
      </c>
      <c r="D1358">
        <v>1</v>
      </c>
      <c r="E1358">
        <v>486.19</v>
      </c>
      <c r="F1358">
        <v>316.02350000000001</v>
      </c>
      <c r="G1358" t="s">
        <v>20</v>
      </c>
      <c r="H1358" t="s">
        <v>31</v>
      </c>
      <c r="I1358">
        <v>0.05</v>
      </c>
      <c r="J1358" t="s">
        <v>46</v>
      </c>
      <c r="K1358">
        <v>486.19</v>
      </c>
      <c r="L1358">
        <v>461.88049999999998</v>
      </c>
      <c r="M1358">
        <v>316.02350000000001</v>
      </c>
      <c r="N1358">
        <v>145.85699999999997</v>
      </c>
      <c r="O1358">
        <v>24.309500000000014</v>
      </c>
      <c r="P1358" t="s">
        <v>23</v>
      </c>
      <c r="Q1358" t="s">
        <v>34</v>
      </c>
      <c r="R1358">
        <v>0</v>
      </c>
      <c r="S1358" t="s">
        <v>1216</v>
      </c>
      <c r="T1358" t="s">
        <v>1217</v>
      </c>
      <c r="U1358">
        <v>41.73</v>
      </c>
      <c r="V1358" s="18">
        <v>45643</v>
      </c>
      <c r="W1358" s="18">
        <v>45646</v>
      </c>
      <c r="X1358">
        <v>3</v>
      </c>
      <c r="Y1358" t="s">
        <v>49</v>
      </c>
    </row>
    <row r="1359" spans="1:25" x14ac:dyDescent="0.3">
      <c r="A1359" s="18">
        <v>45688</v>
      </c>
      <c r="B1359" t="s">
        <v>28</v>
      </c>
      <c r="C1359" t="s">
        <v>79</v>
      </c>
      <c r="D1359">
        <v>19</v>
      </c>
      <c r="E1359">
        <v>90.85</v>
      </c>
      <c r="F1359">
        <v>59.052499999999995</v>
      </c>
      <c r="G1359" t="s">
        <v>50</v>
      </c>
      <c r="H1359" t="s">
        <v>31</v>
      </c>
      <c r="I1359">
        <v>0.05</v>
      </c>
      <c r="J1359" t="s">
        <v>32</v>
      </c>
      <c r="K1359">
        <v>1726.1499999999999</v>
      </c>
      <c r="L1359">
        <v>1639.8424999999997</v>
      </c>
      <c r="M1359">
        <v>1121.9974999999999</v>
      </c>
      <c r="N1359">
        <v>517.8449999999998</v>
      </c>
      <c r="O1359">
        <v>86.307500000000118</v>
      </c>
      <c r="P1359" t="s">
        <v>57</v>
      </c>
      <c r="Q1359" t="s">
        <v>34</v>
      </c>
      <c r="R1359">
        <v>0</v>
      </c>
      <c r="S1359" t="s">
        <v>1227</v>
      </c>
      <c r="T1359" t="s">
        <v>1228</v>
      </c>
      <c r="U1359">
        <v>22.28</v>
      </c>
      <c r="V1359" s="18">
        <v>45688</v>
      </c>
      <c r="W1359" s="18">
        <v>45694</v>
      </c>
      <c r="X1359">
        <v>6</v>
      </c>
      <c r="Y1359" t="s">
        <v>37</v>
      </c>
    </row>
    <row r="1360" spans="1:25" x14ac:dyDescent="0.3">
      <c r="A1360" s="18">
        <v>45212</v>
      </c>
      <c r="B1360" t="s">
        <v>44</v>
      </c>
      <c r="C1360" t="s">
        <v>79</v>
      </c>
      <c r="D1360">
        <v>5</v>
      </c>
      <c r="E1360">
        <v>75.27</v>
      </c>
      <c r="F1360">
        <v>48.9255</v>
      </c>
      <c r="G1360" t="s">
        <v>30</v>
      </c>
      <c r="H1360" t="s">
        <v>21</v>
      </c>
      <c r="I1360">
        <v>0</v>
      </c>
      <c r="J1360" t="s">
        <v>51</v>
      </c>
      <c r="K1360">
        <v>376.34999999999997</v>
      </c>
      <c r="L1360">
        <v>376.34999999999997</v>
      </c>
      <c r="M1360">
        <v>244.6275</v>
      </c>
      <c r="N1360">
        <v>131.72249999999997</v>
      </c>
      <c r="O1360">
        <v>0</v>
      </c>
      <c r="P1360" t="s">
        <v>63</v>
      </c>
      <c r="Q1360" t="s">
        <v>2930</v>
      </c>
      <c r="R1360">
        <v>0</v>
      </c>
      <c r="S1360" t="s">
        <v>1235</v>
      </c>
      <c r="T1360" t="s">
        <v>1236</v>
      </c>
      <c r="U1360">
        <v>31.61</v>
      </c>
      <c r="V1360" s="18">
        <v>45212</v>
      </c>
      <c r="W1360" s="18">
        <v>45221</v>
      </c>
      <c r="X1360">
        <v>9</v>
      </c>
      <c r="Y1360" t="s">
        <v>49</v>
      </c>
    </row>
    <row r="1361" spans="1:25" x14ac:dyDescent="0.3">
      <c r="A1361" s="18">
        <v>45293</v>
      </c>
      <c r="B1361" t="s">
        <v>38</v>
      </c>
      <c r="C1361" t="s">
        <v>79</v>
      </c>
      <c r="D1361">
        <v>15</v>
      </c>
      <c r="E1361">
        <v>115.48</v>
      </c>
      <c r="F1361">
        <v>75.062000000000012</v>
      </c>
      <c r="G1361" t="s">
        <v>30</v>
      </c>
      <c r="H1361" t="s">
        <v>31</v>
      </c>
      <c r="I1361">
        <v>0.15</v>
      </c>
      <c r="J1361" t="s">
        <v>46</v>
      </c>
      <c r="K1361">
        <v>1732.2</v>
      </c>
      <c r="L1361">
        <v>1472.37</v>
      </c>
      <c r="M1361">
        <v>1125.9300000000003</v>
      </c>
      <c r="N1361">
        <v>346.4399999999996</v>
      </c>
      <c r="O1361">
        <v>259.83000000000015</v>
      </c>
      <c r="P1361" t="s">
        <v>57</v>
      </c>
      <c r="Q1361" t="s">
        <v>2930</v>
      </c>
      <c r="R1361">
        <v>0</v>
      </c>
      <c r="S1361" t="s">
        <v>1263</v>
      </c>
      <c r="T1361" t="s">
        <v>1264</v>
      </c>
      <c r="U1361">
        <v>6.04</v>
      </c>
      <c r="V1361" s="18">
        <v>45293</v>
      </c>
      <c r="W1361" s="18">
        <v>45303</v>
      </c>
      <c r="X1361">
        <v>10</v>
      </c>
      <c r="Y1361" t="s">
        <v>43</v>
      </c>
    </row>
    <row r="1362" spans="1:25" x14ac:dyDescent="0.3">
      <c r="A1362" s="18">
        <v>45417</v>
      </c>
      <c r="B1362" t="s">
        <v>44</v>
      </c>
      <c r="C1362" t="s">
        <v>79</v>
      </c>
      <c r="D1362">
        <v>19</v>
      </c>
      <c r="E1362">
        <v>401.68</v>
      </c>
      <c r="F1362">
        <v>261.09200000000004</v>
      </c>
      <c r="G1362" t="s">
        <v>50</v>
      </c>
      <c r="H1362" t="s">
        <v>21</v>
      </c>
      <c r="I1362">
        <v>0.05</v>
      </c>
      <c r="J1362" t="s">
        <v>32</v>
      </c>
      <c r="K1362">
        <v>7631.92</v>
      </c>
      <c r="L1362">
        <v>7250.3239999999996</v>
      </c>
      <c r="M1362">
        <v>4960.7480000000005</v>
      </c>
      <c r="N1362">
        <v>2289.5759999999991</v>
      </c>
      <c r="O1362">
        <v>381.59600000000046</v>
      </c>
      <c r="P1362" t="s">
        <v>60</v>
      </c>
      <c r="Q1362" t="s">
        <v>40</v>
      </c>
      <c r="R1362">
        <v>1</v>
      </c>
      <c r="S1362" t="s">
        <v>1267</v>
      </c>
      <c r="T1362" t="s">
        <v>1268</v>
      </c>
      <c r="U1362">
        <v>37.770000000000003</v>
      </c>
      <c r="V1362" s="18">
        <v>45417</v>
      </c>
      <c r="W1362" s="18">
        <v>45423</v>
      </c>
      <c r="X1362">
        <v>6</v>
      </c>
      <c r="Y1362" t="s">
        <v>49</v>
      </c>
    </row>
    <row r="1363" spans="1:25" x14ac:dyDescent="0.3">
      <c r="A1363" s="18">
        <v>45271</v>
      </c>
      <c r="B1363" t="s">
        <v>44</v>
      </c>
      <c r="C1363" t="s">
        <v>79</v>
      </c>
      <c r="D1363">
        <v>18</v>
      </c>
      <c r="E1363">
        <v>62.08</v>
      </c>
      <c r="F1363">
        <v>40.351999999999997</v>
      </c>
      <c r="G1363" t="s">
        <v>20</v>
      </c>
      <c r="H1363" t="s">
        <v>31</v>
      </c>
      <c r="I1363">
        <v>0</v>
      </c>
      <c r="J1363" t="s">
        <v>56</v>
      </c>
      <c r="K1363">
        <v>1117.44</v>
      </c>
      <c r="L1363">
        <v>1117.44</v>
      </c>
      <c r="M1363">
        <v>726.3359999999999</v>
      </c>
      <c r="N1363">
        <v>391.10400000000016</v>
      </c>
      <c r="O1363">
        <v>0</v>
      </c>
      <c r="P1363" t="s">
        <v>57</v>
      </c>
      <c r="Q1363" t="s">
        <v>34</v>
      </c>
      <c r="R1363">
        <v>1</v>
      </c>
      <c r="S1363" t="s">
        <v>1288</v>
      </c>
      <c r="T1363" t="s">
        <v>1289</v>
      </c>
      <c r="U1363">
        <v>8.67</v>
      </c>
      <c r="V1363" s="18">
        <v>45271</v>
      </c>
      <c r="W1363" s="18">
        <v>45280</v>
      </c>
      <c r="X1363">
        <v>9</v>
      </c>
      <c r="Y1363" t="s">
        <v>49</v>
      </c>
    </row>
    <row r="1364" spans="1:25" x14ac:dyDescent="0.3">
      <c r="A1364" s="18">
        <v>45734</v>
      </c>
      <c r="B1364" t="s">
        <v>69</v>
      </c>
      <c r="C1364" t="s">
        <v>79</v>
      </c>
      <c r="D1364">
        <v>4</v>
      </c>
      <c r="E1364">
        <v>62.46</v>
      </c>
      <c r="F1364">
        <v>40.599000000000004</v>
      </c>
      <c r="G1364" t="s">
        <v>55</v>
      </c>
      <c r="H1364" t="s">
        <v>21</v>
      </c>
      <c r="I1364">
        <v>0.15</v>
      </c>
      <c r="J1364" t="s">
        <v>32</v>
      </c>
      <c r="K1364">
        <v>249.84</v>
      </c>
      <c r="L1364">
        <v>212.364</v>
      </c>
      <c r="M1364">
        <v>162.39600000000002</v>
      </c>
      <c r="N1364">
        <v>49.967999999999989</v>
      </c>
      <c r="O1364">
        <v>37.475999999999999</v>
      </c>
      <c r="P1364" t="s">
        <v>60</v>
      </c>
      <c r="Q1364" t="s">
        <v>40</v>
      </c>
      <c r="R1364">
        <v>0</v>
      </c>
      <c r="S1364" t="s">
        <v>1292</v>
      </c>
      <c r="T1364" t="s">
        <v>1293</v>
      </c>
      <c r="U1364">
        <v>31.91</v>
      </c>
      <c r="V1364" s="18">
        <v>45734</v>
      </c>
      <c r="W1364" s="18">
        <v>45742</v>
      </c>
      <c r="X1364">
        <v>8</v>
      </c>
      <c r="Y1364" t="s">
        <v>72</v>
      </c>
    </row>
    <row r="1365" spans="1:25" x14ac:dyDescent="0.3">
      <c r="A1365" s="18">
        <v>45283</v>
      </c>
      <c r="B1365" t="s">
        <v>69</v>
      </c>
      <c r="C1365" t="s">
        <v>79</v>
      </c>
      <c r="D1365">
        <v>18</v>
      </c>
      <c r="E1365">
        <v>60.66</v>
      </c>
      <c r="F1365">
        <v>39.429000000000002</v>
      </c>
      <c r="G1365" t="s">
        <v>30</v>
      </c>
      <c r="H1365" t="s">
        <v>31</v>
      </c>
      <c r="I1365">
        <v>0</v>
      </c>
      <c r="J1365" t="s">
        <v>66</v>
      </c>
      <c r="K1365">
        <v>1091.8799999999999</v>
      </c>
      <c r="L1365">
        <v>1091.8799999999999</v>
      </c>
      <c r="M1365">
        <v>709.72199999999998</v>
      </c>
      <c r="N1365">
        <v>382.1579999999999</v>
      </c>
      <c r="O1365">
        <v>0</v>
      </c>
      <c r="P1365" t="s">
        <v>23</v>
      </c>
      <c r="Q1365" t="s">
        <v>24</v>
      </c>
      <c r="R1365">
        <v>1</v>
      </c>
      <c r="S1365" t="s">
        <v>1296</v>
      </c>
      <c r="T1365" t="s">
        <v>1297</v>
      </c>
      <c r="U1365">
        <v>10.08</v>
      </c>
      <c r="V1365" s="18">
        <v>45283</v>
      </c>
      <c r="W1365" s="18">
        <v>45288</v>
      </c>
      <c r="X1365">
        <v>5</v>
      </c>
      <c r="Y1365" t="s">
        <v>72</v>
      </c>
    </row>
    <row r="1366" spans="1:25" x14ac:dyDescent="0.3">
      <c r="A1366" s="18">
        <v>45273</v>
      </c>
      <c r="B1366" t="s">
        <v>44</v>
      </c>
      <c r="C1366" t="s">
        <v>79</v>
      </c>
      <c r="D1366">
        <v>11</v>
      </c>
      <c r="E1366">
        <v>133.08000000000001</v>
      </c>
      <c r="F1366">
        <v>86.50200000000001</v>
      </c>
      <c r="G1366" t="s">
        <v>30</v>
      </c>
      <c r="H1366" t="s">
        <v>21</v>
      </c>
      <c r="I1366">
        <v>0.15</v>
      </c>
      <c r="J1366" t="s">
        <v>46</v>
      </c>
      <c r="K1366">
        <v>1463.88</v>
      </c>
      <c r="L1366">
        <v>1244.298</v>
      </c>
      <c r="M1366">
        <v>951.52200000000016</v>
      </c>
      <c r="N1366">
        <v>292.77599999999984</v>
      </c>
      <c r="O1366">
        <v>219.58200000000011</v>
      </c>
      <c r="P1366" t="s">
        <v>57</v>
      </c>
      <c r="Q1366" t="s">
        <v>40</v>
      </c>
      <c r="R1366">
        <v>0</v>
      </c>
      <c r="S1366" t="s">
        <v>1304</v>
      </c>
      <c r="T1366" t="s">
        <v>1305</v>
      </c>
      <c r="U1366">
        <v>44.61</v>
      </c>
      <c r="V1366" s="18">
        <v>45273</v>
      </c>
      <c r="W1366" s="18">
        <v>45282</v>
      </c>
      <c r="X1366">
        <v>9</v>
      </c>
      <c r="Y1366" t="s">
        <v>49</v>
      </c>
    </row>
    <row r="1367" spans="1:25" x14ac:dyDescent="0.3">
      <c r="A1367" s="18">
        <v>45406</v>
      </c>
      <c r="B1367" t="s">
        <v>38</v>
      </c>
      <c r="C1367" t="s">
        <v>79</v>
      </c>
      <c r="D1367">
        <v>19</v>
      </c>
      <c r="E1367">
        <v>36.229999999999997</v>
      </c>
      <c r="F1367">
        <v>23.549499999999998</v>
      </c>
      <c r="G1367" t="s">
        <v>20</v>
      </c>
      <c r="H1367" t="s">
        <v>21</v>
      </c>
      <c r="I1367">
        <v>0</v>
      </c>
      <c r="J1367" t="s">
        <v>56</v>
      </c>
      <c r="K1367">
        <v>688.36999999999989</v>
      </c>
      <c r="L1367">
        <v>688.36999999999989</v>
      </c>
      <c r="M1367">
        <v>447.44049999999999</v>
      </c>
      <c r="N1367">
        <v>240.9294999999999</v>
      </c>
      <c r="O1367">
        <v>0</v>
      </c>
      <c r="P1367" t="s">
        <v>60</v>
      </c>
      <c r="Q1367" t="s">
        <v>40</v>
      </c>
      <c r="R1367">
        <v>0</v>
      </c>
      <c r="S1367" t="s">
        <v>1308</v>
      </c>
      <c r="T1367" t="s">
        <v>1309</v>
      </c>
      <c r="U1367">
        <v>33.94</v>
      </c>
      <c r="V1367" s="18">
        <v>45406</v>
      </c>
      <c r="W1367" s="18">
        <v>45409</v>
      </c>
      <c r="X1367">
        <v>3</v>
      </c>
      <c r="Y1367" t="s">
        <v>43</v>
      </c>
    </row>
    <row r="1368" spans="1:25" x14ac:dyDescent="0.3">
      <c r="A1368" s="18">
        <v>44927</v>
      </c>
      <c r="B1368" t="s">
        <v>18</v>
      </c>
      <c r="C1368" t="s">
        <v>79</v>
      </c>
      <c r="D1368">
        <v>15</v>
      </c>
      <c r="E1368">
        <v>298.70999999999998</v>
      </c>
      <c r="F1368">
        <v>194.16149999999999</v>
      </c>
      <c r="G1368" t="s">
        <v>50</v>
      </c>
      <c r="H1368" t="s">
        <v>31</v>
      </c>
      <c r="I1368">
        <v>0</v>
      </c>
      <c r="J1368" t="s">
        <v>66</v>
      </c>
      <c r="K1368">
        <v>4480.6499999999996</v>
      </c>
      <c r="L1368">
        <v>4480.6499999999996</v>
      </c>
      <c r="M1368">
        <v>2912.4224999999997</v>
      </c>
      <c r="N1368">
        <v>1568.2275</v>
      </c>
      <c r="O1368">
        <v>0</v>
      </c>
      <c r="P1368" t="s">
        <v>60</v>
      </c>
      <c r="Q1368" t="s">
        <v>34</v>
      </c>
      <c r="R1368">
        <v>0</v>
      </c>
      <c r="S1368" t="s">
        <v>1331</v>
      </c>
      <c r="T1368" t="s">
        <v>1332</v>
      </c>
      <c r="U1368">
        <v>11.38</v>
      </c>
      <c r="V1368" s="18">
        <v>44927</v>
      </c>
      <c r="W1368" s="18">
        <v>44934</v>
      </c>
      <c r="X1368">
        <v>7</v>
      </c>
      <c r="Y1368" t="s">
        <v>27</v>
      </c>
    </row>
    <row r="1369" spans="1:25" x14ac:dyDescent="0.3">
      <c r="A1369" s="18">
        <v>45290</v>
      </c>
      <c r="B1369" t="s">
        <v>69</v>
      </c>
      <c r="C1369" t="s">
        <v>79</v>
      </c>
      <c r="D1369">
        <v>15</v>
      </c>
      <c r="E1369">
        <v>52.37</v>
      </c>
      <c r="F1369">
        <v>34.040500000000002</v>
      </c>
      <c r="G1369" t="s">
        <v>30</v>
      </c>
      <c r="H1369" t="s">
        <v>31</v>
      </c>
      <c r="I1369">
        <v>0.15</v>
      </c>
      <c r="J1369" t="s">
        <v>56</v>
      </c>
      <c r="K1369">
        <v>785.55</v>
      </c>
      <c r="L1369">
        <v>667.71749999999997</v>
      </c>
      <c r="M1369">
        <v>510.60750000000002</v>
      </c>
      <c r="N1369">
        <v>157.10999999999996</v>
      </c>
      <c r="O1369">
        <v>117.83249999999998</v>
      </c>
      <c r="P1369" t="s">
        <v>23</v>
      </c>
      <c r="Q1369" t="s">
        <v>34</v>
      </c>
      <c r="R1369">
        <v>0</v>
      </c>
      <c r="S1369" t="s">
        <v>1333</v>
      </c>
      <c r="T1369" t="s">
        <v>1334</v>
      </c>
      <c r="U1369">
        <v>8.93</v>
      </c>
      <c r="V1369" s="18">
        <v>45290</v>
      </c>
      <c r="W1369" s="18">
        <v>45293</v>
      </c>
      <c r="X1369">
        <v>3</v>
      </c>
      <c r="Y1369" t="s">
        <v>72</v>
      </c>
    </row>
    <row r="1370" spans="1:25" x14ac:dyDescent="0.3">
      <c r="A1370" s="18">
        <v>45295</v>
      </c>
      <c r="B1370" t="s">
        <v>69</v>
      </c>
      <c r="C1370" t="s">
        <v>79</v>
      </c>
      <c r="D1370">
        <v>1</v>
      </c>
      <c r="E1370">
        <v>103.13</v>
      </c>
      <c r="F1370">
        <v>67.034499999999994</v>
      </c>
      <c r="G1370" t="s">
        <v>20</v>
      </c>
      <c r="H1370" t="s">
        <v>21</v>
      </c>
      <c r="I1370">
        <v>0</v>
      </c>
      <c r="J1370" t="s">
        <v>66</v>
      </c>
      <c r="K1370">
        <v>103.13</v>
      </c>
      <c r="L1370">
        <v>103.13</v>
      </c>
      <c r="M1370">
        <v>67.034499999999994</v>
      </c>
      <c r="N1370">
        <v>36.095500000000001</v>
      </c>
      <c r="O1370">
        <v>0</v>
      </c>
      <c r="P1370" t="s">
        <v>23</v>
      </c>
      <c r="Q1370" t="s">
        <v>24</v>
      </c>
      <c r="R1370">
        <v>0</v>
      </c>
      <c r="S1370" t="s">
        <v>1341</v>
      </c>
      <c r="T1370" t="s">
        <v>1342</v>
      </c>
      <c r="U1370">
        <v>42.38</v>
      </c>
      <c r="V1370" s="18">
        <v>45295</v>
      </c>
      <c r="W1370" s="18">
        <v>45305</v>
      </c>
      <c r="X1370">
        <v>10</v>
      </c>
      <c r="Y1370" t="s">
        <v>72</v>
      </c>
    </row>
    <row r="1371" spans="1:25" x14ac:dyDescent="0.3">
      <c r="A1371" s="18">
        <v>45253</v>
      </c>
      <c r="B1371" t="s">
        <v>69</v>
      </c>
      <c r="C1371" t="s">
        <v>79</v>
      </c>
      <c r="D1371">
        <v>18</v>
      </c>
      <c r="E1371">
        <v>267.63</v>
      </c>
      <c r="F1371">
        <v>173.95949999999999</v>
      </c>
      <c r="G1371" t="s">
        <v>20</v>
      </c>
      <c r="H1371" t="s">
        <v>31</v>
      </c>
      <c r="I1371">
        <v>0</v>
      </c>
      <c r="J1371" t="s">
        <v>51</v>
      </c>
      <c r="K1371">
        <v>4817.34</v>
      </c>
      <c r="L1371">
        <v>4817.34</v>
      </c>
      <c r="M1371">
        <v>3131.2709999999997</v>
      </c>
      <c r="N1371">
        <v>1686.0690000000004</v>
      </c>
      <c r="O1371">
        <v>0</v>
      </c>
      <c r="P1371" t="s">
        <v>33</v>
      </c>
      <c r="Q1371" t="s">
        <v>34</v>
      </c>
      <c r="R1371">
        <v>0</v>
      </c>
      <c r="S1371" t="s">
        <v>1362</v>
      </c>
      <c r="T1371" t="s">
        <v>1363</v>
      </c>
      <c r="U1371">
        <v>44.48</v>
      </c>
      <c r="V1371" s="18">
        <v>45253</v>
      </c>
      <c r="W1371" s="18">
        <v>45256</v>
      </c>
      <c r="X1371">
        <v>3</v>
      </c>
      <c r="Y1371" t="s">
        <v>72</v>
      </c>
    </row>
    <row r="1372" spans="1:25" x14ac:dyDescent="0.3">
      <c r="A1372" s="18">
        <v>45596</v>
      </c>
      <c r="B1372" t="s">
        <v>38</v>
      </c>
      <c r="C1372" t="s">
        <v>79</v>
      </c>
      <c r="D1372">
        <v>17</v>
      </c>
      <c r="E1372">
        <v>83.26</v>
      </c>
      <c r="F1372">
        <v>54.119000000000007</v>
      </c>
      <c r="G1372" t="s">
        <v>30</v>
      </c>
      <c r="H1372" t="s">
        <v>21</v>
      </c>
      <c r="I1372">
        <v>0.15</v>
      </c>
      <c r="J1372" t="s">
        <v>22</v>
      </c>
      <c r="K1372">
        <v>1415.42</v>
      </c>
      <c r="L1372">
        <v>1203.107</v>
      </c>
      <c r="M1372">
        <v>920.02300000000014</v>
      </c>
      <c r="N1372">
        <v>283.08399999999983</v>
      </c>
      <c r="O1372">
        <v>212.3130000000001</v>
      </c>
      <c r="P1372" t="s">
        <v>63</v>
      </c>
      <c r="Q1372" t="s">
        <v>34</v>
      </c>
      <c r="R1372">
        <v>0</v>
      </c>
      <c r="S1372" t="s">
        <v>1384</v>
      </c>
      <c r="T1372" t="s">
        <v>1385</v>
      </c>
      <c r="U1372">
        <v>42.68</v>
      </c>
      <c r="V1372" s="18">
        <v>45596</v>
      </c>
      <c r="W1372" s="18">
        <v>45602</v>
      </c>
      <c r="X1372">
        <v>6</v>
      </c>
      <c r="Y1372" t="s">
        <v>43</v>
      </c>
    </row>
    <row r="1373" spans="1:25" x14ac:dyDescent="0.3">
      <c r="A1373" s="18">
        <v>45111</v>
      </c>
      <c r="B1373" t="s">
        <v>28</v>
      </c>
      <c r="C1373" t="s">
        <v>79</v>
      </c>
      <c r="D1373">
        <v>12</v>
      </c>
      <c r="E1373">
        <v>122.51</v>
      </c>
      <c r="F1373">
        <v>79.631500000000003</v>
      </c>
      <c r="G1373" t="s">
        <v>20</v>
      </c>
      <c r="H1373" t="s">
        <v>21</v>
      </c>
      <c r="I1373">
        <v>0.05</v>
      </c>
      <c r="J1373" t="s">
        <v>56</v>
      </c>
      <c r="K1373">
        <v>1470.1200000000001</v>
      </c>
      <c r="L1373">
        <v>1396.614</v>
      </c>
      <c r="M1373">
        <v>955.57799999999997</v>
      </c>
      <c r="N1373">
        <v>441.03600000000006</v>
      </c>
      <c r="O1373">
        <v>73.506000000000085</v>
      </c>
      <c r="P1373" t="s">
        <v>33</v>
      </c>
      <c r="Q1373" t="s">
        <v>40</v>
      </c>
      <c r="R1373">
        <v>0</v>
      </c>
      <c r="S1373" t="s">
        <v>1388</v>
      </c>
      <c r="T1373" t="s">
        <v>624</v>
      </c>
      <c r="U1373">
        <v>43.47</v>
      </c>
      <c r="V1373" s="18">
        <v>45111</v>
      </c>
      <c r="W1373" s="18">
        <v>45113</v>
      </c>
      <c r="X1373">
        <v>2</v>
      </c>
      <c r="Y1373" t="s">
        <v>37</v>
      </c>
    </row>
    <row r="1374" spans="1:25" x14ac:dyDescent="0.3">
      <c r="A1374" s="18">
        <v>45344</v>
      </c>
      <c r="B1374" t="s">
        <v>69</v>
      </c>
      <c r="C1374" t="s">
        <v>79</v>
      </c>
      <c r="D1374">
        <v>6</v>
      </c>
      <c r="E1374">
        <v>345.9</v>
      </c>
      <c r="F1374">
        <v>224.83499999999998</v>
      </c>
      <c r="G1374" t="s">
        <v>20</v>
      </c>
      <c r="H1374" t="s">
        <v>31</v>
      </c>
      <c r="I1374">
        <v>0.15</v>
      </c>
      <c r="J1374" t="s">
        <v>46</v>
      </c>
      <c r="K1374">
        <v>2075.3999999999996</v>
      </c>
      <c r="L1374">
        <v>1764.0899999999997</v>
      </c>
      <c r="M1374">
        <v>1349.0099999999998</v>
      </c>
      <c r="N1374">
        <v>415.07999999999993</v>
      </c>
      <c r="O1374">
        <v>311.30999999999995</v>
      </c>
      <c r="P1374" t="s">
        <v>57</v>
      </c>
      <c r="Q1374" t="s">
        <v>40</v>
      </c>
      <c r="R1374">
        <v>0</v>
      </c>
      <c r="S1374" t="s">
        <v>1413</v>
      </c>
      <c r="T1374" t="s">
        <v>1414</v>
      </c>
      <c r="U1374">
        <v>30.58</v>
      </c>
      <c r="V1374" s="18">
        <v>45344</v>
      </c>
      <c r="W1374" s="18">
        <v>45354</v>
      </c>
      <c r="X1374">
        <v>10</v>
      </c>
      <c r="Y1374" t="s">
        <v>72</v>
      </c>
    </row>
    <row r="1375" spans="1:25" x14ac:dyDescent="0.3">
      <c r="A1375" s="18">
        <v>45691</v>
      </c>
      <c r="B1375" t="s">
        <v>18</v>
      </c>
      <c r="C1375" t="s">
        <v>79</v>
      </c>
      <c r="D1375">
        <v>15</v>
      </c>
      <c r="E1375">
        <v>342.04</v>
      </c>
      <c r="F1375">
        <v>222.32600000000002</v>
      </c>
      <c r="G1375" t="s">
        <v>50</v>
      </c>
      <c r="H1375" t="s">
        <v>31</v>
      </c>
      <c r="I1375">
        <v>0.15</v>
      </c>
      <c r="J1375" t="s">
        <v>56</v>
      </c>
      <c r="K1375">
        <v>5130.6000000000004</v>
      </c>
      <c r="L1375">
        <v>4361.01</v>
      </c>
      <c r="M1375">
        <v>3334.8900000000003</v>
      </c>
      <c r="N1375">
        <v>1026.1199999999999</v>
      </c>
      <c r="O1375">
        <v>769.59000000000015</v>
      </c>
      <c r="P1375" t="s">
        <v>33</v>
      </c>
      <c r="Q1375" t="s">
        <v>40</v>
      </c>
      <c r="R1375">
        <v>0</v>
      </c>
      <c r="S1375" t="s">
        <v>1415</v>
      </c>
      <c r="T1375" t="s">
        <v>1416</v>
      </c>
      <c r="U1375">
        <v>44.91</v>
      </c>
      <c r="V1375" s="18">
        <v>45691</v>
      </c>
      <c r="W1375" s="18">
        <v>45696</v>
      </c>
      <c r="X1375">
        <v>5</v>
      </c>
      <c r="Y1375" t="s">
        <v>27</v>
      </c>
    </row>
    <row r="1376" spans="1:25" x14ac:dyDescent="0.3">
      <c r="A1376" s="18">
        <v>45695</v>
      </c>
      <c r="B1376" t="s">
        <v>18</v>
      </c>
      <c r="C1376" t="s">
        <v>79</v>
      </c>
      <c r="D1376">
        <v>14</v>
      </c>
      <c r="E1376">
        <v>159.09</v>
      </c>
      <c r="F1376">
        <v>103.4085</v>
      </c>
      <c r="G1376" t="s">
        <v>50</v>
      </c>
      <c r="H1376" t="s">
        <v>31</v>
      </c>
      <c r="I1376">
        <v>0.15</v>
      </c>
      <c r="J1376" t="s">
        <v>66</v>
      </c>
      <c r="K1376">
        <v>2227.2600000000002</v>
      </c>
      <c r="L1376">
        <v>1893.171</v>
      </c>
      <c r="M1376">
        <v>1447.7190000000001</v>
      </c>
      <c r="N1376">
        <v>445.452</v>
      </c>
      <c r="O1376">
        <v>334.08900000000017</v>
      </c>
      <c r="P1376" t="s">
        <v>60</v>
      </c>
      <c r="Q1376" t="s">
        <v>24</v>
      </c>
      <c r="R1376">
        <v>0</v>
      </c>
      <c r="S1376" t="s">
        <v>1427</v>
      </c>
      <c r="T1376" t="s">
        <v>1428</v>
      </c>
      <c r="U1376">
        <v>27.05</v>
      </c>
      <c r="V1376" s="18">
        <v>45695</v>
      </c>
      <c r="W1376" s="18">
        <v>45698</v>
      </c>
      <c r="X1376">
        <v>3</v>
      </c>
      <c r="Y1376" t="s">
        <v>27</v>
      </c>
    </row>
    <row r="1377" spans="1:25" x14ac:dyDescent="0.3">
      <c r="A1377" s="18">
        <v>44997</v>
      </c>
      <c r="B1377" t="s">
        <v>69</v>
      </c>
      <c r="C1377" t="s">
        <v>79</v>
      </c>
      <c r="D1377">
        <v>6</v>
      </c>
      <c r="E1377">
        <v>88.7</v>
      </c>
      <c r="F1377">
        <v>57.655000000000001</v>
      </c>
      <c r="G1377" t="s">
        <v>20</v>
      </c>
      <c r="H1377" t="s">
        <v>21</v>
      </c>
      <c r="I1377">
        <v>0</v>
      </c>
      <c r="J1377" t="s">
        <v>51</v>
      </c>
      <c r="K1377">
        <v>532.20000000000005</v>
      </c>
      <c r="L1377">
        <v>532.20000000000005</v>
      </c>
      <c r="M1377">
        <v>345.93</v>
      </c>
      <c r="N1377">
        <v>186.27000000000004</v>
      </c>
      <c r="O1377">
        <v>0</v>
      </c>
      <c r="P1377" t="s">
        <v>33</v>
      </c>
      <c r="Q1377" t="s">
        <v>2930</v>
      </c>
      <c r="R1377">
        <v>0</v>
      </c>
      <c r="S1377" t="s">
        <v>1436</v>
      </c>
      <c r="T1377" t="s">
        <v>1437</v>
      </c>
      <c r="U1377">
        <v>16.98</v>
      </c>
      <c r="V1377" s="18">
        <v>44997</v>
      </c>
      <c r="W1377" s="18">
        <v>44999</v>
      </c>
      <c r="X1377">
        <v>2</v>
      </c>
      <c r="Y1377" t="s">
        <v>72</v>
      </c>
    </row>
    <row r="1378" spans="1:25" x14ac:dyDescent="0.3">
      <c r="A1378" s="18">
        <v>45582</v>
      </c>
      <c r="B1378" t="s">
        <v>44</v>
      </c>
      <c r="C1378" t="s">
        <v>79</v>
      </c>
      <c r="D1378">
        <v>8</v>
      </c>
      <c r="E1378">
        <v>39.79</v>
      </c>
      <c r="F1378">
        <v>25.863500000000002</v>
      </c>
      <c r="G1378" t="s">
        <v>50</v>
      </c>
      <c r="H1378" t="s">
        <v>31</v>
      </c>
      <c r="I1378">
        <v>0.1</v>
      </c>
      <c r="J1378" t="s">
        <v>66</v>
      </c>
      <c r="K1378">
        <v>318.32</v>
      </c>
      <c r="L1378">
        <v>286.488</v>
      </c>
      <c r="M1378">
        <v>206.90800000000002</v>
      </c>
      <c r="N1378">
        <v>79.579999999999984</v>
      </c>
      <c r="O1378">
        <v>31.831999999999994</v>
      </c>
      <c r="P1378" t="s">
        <v>57</v>
      </c>
      <c r="Q1378" t="s">
        <v>34</v>
      </c>
      <c r="R1378">
        <v>0</v>
      </c>
      <c r="S1378" t="s">
        <v>1440</v>
      </c>
      <c r="T1378" t="s">
        <v>1441</v>
      </c>
      <c r="U1378">
        <v>46.16</v>
      </c>
      <c r="V1378" s="18">
        <v>45582</v>
      </c>
      <c r="W1378" s="18">
        <v>45591</v>
      </c>
      <c r="X1378">
        <v>9</v>
      </c>
      <c r="Y1378" t="s">
        <v>49</v>
      </c>
    </row>
    <row r="1379" spans="1:25" x14ac:dyDescent="0.3">
      <c r="A1379" s="18">
        <v>45726</v>
      </c>
      <c r="B1379" t="s">
        <v>38</v>
      </c>
      <c r="C1379" t="s">
        <v>79</v>
      </c>
      <c r="D1379">
        <v>9</v>
      </c>
      <c r="E1379">
        <v>507.74</v>
      </c>
      <c r="F1379">
        <v>330.03100000000001</v>
      </c>
      <c r="G1379" t="s">
        <v>55</v>
      </c>
      <c r="H1379" t="s">
        <v>31</v>
      </c>
      <c r="I1379">
        <v>0.15</v>
      </c>
      <c r="J1379" t="s">
        <v>66</v>
      </c>
      <c r="K1379">
        <v>4569.66</v>
      </c>
      <c r="L1379">
        <v>3884.2109999999998</v>
      </c>
      <c r="M1379">
        <v>2970.279</v>
      </c>
      <c r="N1379">
        <v>913.93199999999979</v>
      </c>
      <c r="O1379">
        <v>685.44900000000007</v>
      </c>
      <c r="P1379" t="s">
        <v>63</v>
      </c>
      <c r="Q1379" t="s">
        <v>24</v>
      </c>
      <c r="R1379">
        <v>1</v>
      </c>
      <c r="S1379" t="s">
        <v>1450</v>
      </c>
      <c r="T1379" t="s">
        <v>1451</v>
      </c>
      <c r="U1379">
        <v>22.08</v>
      </c>
      <c r="V1379" s="18">
        <v>45726</v>
      </c>
      <c r="W1379" s="18">
        <v>45733</v>
      </c>
      <c r="X1379">
        <v>7</v>
      </c>
      <c r="Y1379" t="s">
        <v>43</v>
      </c>
    </row>
    <row r="1380" spans="1:25" x14ac:dyDescent="0.3">
      <c r="A1380" s="18">
        <v>45074</v>
      </c>
      <c r="B1380" t="s">
        <v>38</v>
      </c>
      <c r="C1380" t="s">
        <v>79</v>
      </c>
      <c r="D1380">
        <v>2</v>
      </c>
      <c r="E1380">
        <v>294.27</v>
      </c>
      <c r="F1380">
        <v>191.27549999999999</v>
      </c>
      <c r="G1380" t="s">
        <v>50</v>
      </c>
      <c r="H1380" t="s">
        <v>31</v>
      </c>
      <c r="I1380">
        <v>0.1</v>
      </c>
      <c r="J1380" t="s">
        <v>56</v>
      </c>
      <c r="K1380">
        <v>588.54</v>
      </c>
      <c r="L1380">
        <v>529.68600000000004</v>
      </c>
      <c r="M1380">
        <v>382.55099999999999</v>
      </c>
      <c r="N1380">
        <v>147.13500000000005</v>
      </c>
      <c r="O1380">
        <v>58.853999999999928</v>
      </c>
      <c r="P1380" t="s">
        <v>33</v>
      </c>
      <c r="Q1380" t="s">
        <v>2930</v>
      </c>
      <c r="R1380">
        <v>0</v>
      </c>
      <c r="S1380" t="s">
        <v>1454</v>
      </c>
      <c r="T1380" t="s">
        <v>1455</v>
      </c>
      <c r="U1380">
        <v>9.0500000000000007</v>
      </c>
      <c r="V1380" s="18">
        <v>45074</v>
      </c>
      <c r="W1380" s="18">
        <v>45078</v>
      </c>
      <c r="X1380">
        <v>4</v>
      </c>
      <c r="Y1380" t="s">
        <v>43</v>
      </c>
    </row>
    <row r="1381" spans="1:25" x14ac:dyDescent="0.3">
      <c r="A1381" s="18">
        <v>45432</v>
      </c>
      <c r="B1381" t="s">
        <v>38</v>
      </c>
      <c r="C1381" t="s">
        <v>79</v>
      </c>
      <c r="D1381">
        <v>16</v>
      </c>
      <c r="E1381">
        <v>427.68</v>
      </c>
      <c r="F1381">
        <v>277.99200000000002</v>
      </c>
      <c r="G1381" t="s">
        <v>30</v>
      </c>
      <c r="H1381" t="s">
        <v>31</v>
      </c>
      <c r="I1381">
        <v>0.1</v>
      </c>
      <c r="J1381" t="s">
        <v>51</v>
      </c>
      <c r="K1381">
        <v>6842.88</v>
      </c>
      <c r="L1381">
        <v>6158.5920000000006</v>
      </c>
      <c r="M1381">
        <v>4447.8720000000003</v>
      </c>
      <c r="N1381">
        <v>1710.7200000000003</v>
      </c>
      <c r="O1381">
        <v>684.28799999999956</v>
      </c>
      <c r="P1381" t="s">
        <v>60</v>
      </c>
      <c r="Q1381" t="s">
        <v>2930</v>
      </c>
      <c r="R1381">
        <v>0</v>
      </c>
      <c r="S1381" t="s">
        <v>1468</v>
      </c>
      <c r="T1381" t="s">
        <v>1469</v>
      </c>
      <c r="U1381">
        <v>18.72</v>
      </c>
      <c r="V1381" s="18">
        <v>45432</v>
      </c>
      <c r="W1381" s="18">
        <v>45441</v>
      </c>
      <c r="X1381">
        <v>9</v>
      </c>
      <c r="Y1381" t="s">
        <v>43</v>
      </c>
    </row>
    <row r="1382" spans="1:25" x14ac:dyDescent="0.3">
      <c r="A1382" s="18">
        <v>45069</v>
      </c>
      <c r="B1382" t="s">
        <v>69</v>
      </c>
      <c r="C1382" t="s">
        <v>79</v>
      </c>
      <c r="D1382">
        <v>9</v>
      </c>
      <c r="E1382">
        <v>438.22</v>
      </c>
      <c r="F1382">
        <v>284.84300000000002</v>
      </c>
      <c r="G1382" t="s">
        <v>55</v>
      </c>
      <c r="H1382" t="s">
        <v>31</v>
      </c>
      <c r="I1382">
        <v>0.05</v>
      </c>
      <c r="J1382" t="s">
        <v>66</v>
      </c>
      <c r="K1382">
        <v>3943.9800000000005</v>
      </c>
      <c r="L1382">
        <v>3746.7810000000004</v>
      </c>
      <c r="M1382">
        <v>2563.587</v>
      </c>
      <c r="N1382">
        <v>1183.1940000000004</v>
      </c>
      <c r="O1382">
        <v>197.19900000000007</v>
      </c>
      <c r="P1382" t="s">
        <v>63</v>
      </c>
      <c r="Q1382" t="s">
        <v>2930</v>
      </c>
      <c r="R1382">
        <v>0</v>
      </c>
      <c r="S1382" t="s">
        <v>1482</v>
      </c>
      <c r="T1382" t="s">
        <v>1483</v>
      </c>
      <c r="U1382">
        <v>22.73</v>
      </c>
      <c r="V1382" s="18">
        <v>45069</v>
      </c>
      <c r="W1382" s="18">
        <v>45075</v>
      </c>
      <c r="X1382">
        <v>6</v>
      </c>
      <c r="Y1382" t="s">
        <v>72</v>
      </c>
    </row>
    <row r="1383" spans="1:25" x14ac:dyDescent="0.3">
      <c r="A1383" s="18">
        <v>45667</v>
      </c>
      <c r="B1383" t="s">
        <v>69</v>
      </c>
      <c r="C1383" t="s">
        <v>79</v>
      </c>
      <c r="D1383">
        <v>3</v>
      </c>
      <c r="E1383">
        <v>98.15</v>
      </c>
      <c r="F1383">
        <v>63.797500000000007</v>
      </c>
      <c r="G1383" t="s">
        <v>55</v>
      </c>
      <c r="H1383" t="s">
        <v>21</v>
      </c>
      <c r="I1383">
        <v>0.15</v>
      </c>
      <c r="J1383" t="s">
        <v>56</v>
      </c>
      <c r="K1383">
        <v>294.45000000000005</v>
      </c>
      <c r="L1383">
        <v>250.28250000000003</v>
      </c>
      <c r="M1383">
        <v>191.39250000000001</v>
      </c>
      <c r="N1383">
        <v>58.890000000000015</v>
      </c>
      <c r="O1383">
        <v>44.167500000000018</v>
      </c>
      <c r="P1383" t="s">
        <v>60</v>
      </c>
      <c r="Q1383" t="s">
        <v>34</v>
      </c>
      <c r="R1383">
        <v>0</v>
      </c>
      <c r="S1383" t="s">
        <v>1496</v>
      </c>
      <c r="T1383" t="s">
        <v>1497</v>
      </c>
      <c r="U1383">
        <v>46.37</v>
      </c>
      <c r="V1383" s="18">
        <v>45667</v>
      </c>
      <c r="W1383" s="18">
        <v>45675</v>
      </c>
      <c r="X1383">
        <v>8</v>
      </c>
      <c r="Y1383" t="s">
        <v>72</v>
      </c>
    </row>
    <row r="1384" spans="1:25" x14ac:dyDescent="0.3">
      <c r="A1384" s="18">
        <v>45434</v>
      </c>
      <c r="B1384" t="s">
        <v>69</v>
      </c>
      <c r="C1384" t="s">
        <v>79</v>
      </c>
      <c r="D1384">
        <v>6</v>
      </c>
      <c r="E1384">
        <v>268.33999999999997</v>
      </c>
      <c r="F1384">
        <v>174.42099999999999</v>
      </c>
      <c r="G1384" t="s">
        <v>30</v>
      </c>
      <c r="H1384" t="s">
        <v>21</v>
      </c>
      <c r="I1384">
        <v>0.1</v>
      </c>
      <c r="J1384" t="s">
        <v>56</v>
      </c>
      <c r="K1384">
        <v>1610.04</v>
      </c>
      <c r="L1384">
        <v>1449.0360000000001</v>
      </c>
      <c r="M1384">
        <v>1046.5259999999998</v>
      </c>
      <c r="N1384">
        <v>402.51000000000022</v>
      </c>
      <c r="O1384">
        <v>161.00399999999991</v>
      </c>
      <c r="P1384" t="s">
        <v>60</v>
      </c>
      <c r="Q1384" t="s">
        <v>40</v>
      </c>
      <c r="R1384">
        <v>1</v>
      </c>
      <c r="S1384" t="s">
        <v>1500</v>
      </c>
      <c r="T1384" t="s">
        <v>1501</v>
      </c>
      <c r="U1384">
        <v>35.69</v>
      </c>
      <c r="V1384" s="18">
        <v>45434</v>
      </c>
      <c r="W1384" s="18">
        <v>45437</v>
      </c>
      <c r="X1384">
        <v>3</v>
      </c>
      <c r="Y1384" t="s">
        <v>72</v>
      </c>
    </row>
    <row r="1385" spans="1:25" x14ac:dyDescent="0.3">
      <c r="A1385" s="18">
        <v>45043</v>
      </c>
      <c r="B1385" t="s">
        <v>69</v>
      </c>
      <c r="C1385" t="s">
        <v>79</v>
      </c>
      <c r="D1385">
        <v>2</v>
      </c>
      <c r="E1385">
        <v>107.32</v>
      </c>
      <c r="F1385">
        <v>69.757999999999996</v>
      </c>
      <c r="G1385" t="s">
        <v>20</v>
      </c>
      <c r="H1385" t="s">
        <v>31</v>
      </c>
      <c r="I1385">
        <v>0.05</v>
      </c>
      <c r="J1385" t="s">
        <v>32</v>
      </c>
      <c r="K1385">
        <v>214.64</v>
      </c>
      <c r="L1385">
        <v>203.90799999999999</v>
      </c>
      <c r="M1385">
        <v>139.51599999999999</v>
      </c>
      <c r="N1385">
        <v>64.391999999999996</v>
      </c>
      <c r="O1385">
        <v>10.731999999999999</v>
      </c>
      <c r="P1385" t="s">
        <v>57</v>
      </c>
      <c r="Q1385" t="s">
        <v>2930</v>
      </c>
      <c r="R1385">
        <v>0</v>
      </c>
      <c r="S1385" t="s">
        <v>1504</v>
      </c>
      <c r="T1385" t="s">
        <v>1505</v>
      </c>
      <c r="U1385">
        <v>47.33</v>
      </c>
      <c r="V1385" s="18">
        <v>45043</v>
      </c>
      <c r="W1385" s="18">
        <v>45045</v>
      </c>
      <c r="X1385">
        <v>2</v>
      </c>
      <c r="Y1385" t="s">
        <v>72</v>
      </c>
    </row>
    <row r="1386" spans="1:25" x14ac:dyDescent="0.3">
      <c r="A1386" s="18">
        <v>45098</v>
      </c>
      <c r="B1386" t="s">
        <v>28</v>
      </c>
      <c r="C1386" t="s">
        <v>79</v>
      </c>
      <c r="D1386">
        <v>1</v>
      </c>
      <c r="E1386">
        <v>500.96</v>
      </c>
      <c r="F1386">
        <v>325.62400000000002</v>
      </c>
      <c r="G1386" t="s">
        <v>50</v>
      </c>
      <c r="H1386" t="s">
        <v>21</v>
      </c>
      <c r="I1386">
        <v>0.05</v>
      </c>
      <c r="J1386" t="s">
        <v>46</v>
      </c>
      <c r="K1386">
        <v>500.96</v>
      </c>
      <c r="L1386">
        <v>475.91199999999998</v>
      </c>
      <c r="M1386">
        <v>325.62400000000002</v>
      </c>
      <c r="N1386">
        <v>150.28799999999995</v>
      </c>
      <c r="O1386">
        <v>25.048000000000002</v>
      </c>
      <c r="P1386" t="s">
        <v>23</v>
      </c>
      <c r="Q1386" t="s">
        <v>40</v>
      </c>
      <c r="R1386">
        <v>0</v>
      </c>
      <c r="S1386" t="s">
        <v>1506</v>
      </c>
      <c r="T1386" t="s">
        <v>743</v>
      </c>
      <c r="U1386">
        <v>42.1</v>
      </c>
      <c r="V1386" s="18">
        <v>45098</v>
      </c>
      <c r="W1386" s="18">
        <v>45102</v>
      </c>
      <c r="X1386">
        <v>4</v>
      </c>
      <c r="Y1386" t="s">
        <v>37</v>
      </c>
    </row>
    <row r="1387" spans="1:25" x14ac:dyDescent="0.3">
      <c r="A1387" s="18">
        <v>44957</v>
      </c>
      <c r="B1387" t="s">
        <v>44</v>
      </c>
      <c r="C1387" t="s">
        <v>79</v>
      </c>
      <c r="D1387">
        <v>13</v>
      </c>
      <c r="E1387">
        <v>132.97</v>
      </c>
      <c r="F1387">
        <v>86.430500000000009</v>
      </c>
      <c r="G1387" t="s">
        <v>20</v>
      </c>
      <c r="H1387" t="s">
        <v>21</v>
      </c>
      <c r="I1387">
        <v>0.05</v>
      </c>
      <c r="J1387" t="s">
        <v>46</v>
      </c>
      <c r="K1387">
        <v>1728.61</v>
      </c>
      <c r="L1387">
        <v>1642.1794999999997</v>
      </c>
      <c r="M1387">
        <v>1123.5965000000001</v>
      </c>
      <c r="N1387">
        <v>518.58299999999963</v>
      </c>
      <c r="O1387">
        <v>86.430500000000166</v>
      </c>
      <c r="P1387" t="s">
        <v>60</v>
      </c>
      <c r="Q1387" t="s">
        <v>40</v>
      </c>
      <c r="R1387">
        <v>0</v>
      </c>
      <c r="S1387" t="s">
        <v>1519</v>
      </c>
      <c r="T1387" t="s">
        <v>1520</v>
      </c>
      <c r="U1387">
        <v>42.87</v>
      </c>
      <c r="V1387" s="18">
        <v>44957</v>
      </c>
      <c r="W1387" s="18">
        <v>44962</v>
      </c>
      <c r="X1387">
        <v>5</v>
      </c>
      <c r="Y1387" t="s">
        <v>49</v>
      </c>
    </row>
    <row r="1388" spans="1:25" x14ac:dyDescent="0.3">
      <c r="A1388" s="18">
        <v>45100</v>
      </c>
      <c r="B1388" t="s">
        <v>38</v>
      </c>
      <c r="C1388" t="s">
        <v>79</v>
      </c>
      <c r="D1388">
        <v>16</v>
      </c>
      <c r="E1388">
        <v>294.88</v>
      </c>
      <c r="F1388">
        <v>191.672</v>
      </c>
      <c r="G1388" t="s">
        <v>20</v>
      </c>
      <c r="H1388" t="s">
        <v>31</v>
      </c>
      <c r="I1388">
        <v>0.05</v>
      </c>
      <c r="J1388" t="s">
        <v>46</v>
      </c>
      <c r="K1388">
        <v>4718.08</v>
      </c>
      <c r="L1388">
        <v>4482.1759999999995</v>
      </c>
      <c r="M1388">
        <v>3066.752</v>
      </c>
      <c r="N1388">
        <v>1415.4239999999995</v>
      </c>
      <c r="O1388">
        <v>235.90400000000045</v>
      </c>
      <c r="P1388" t="s">
        <v>63</v>
      </c>
      <c r="Q1388" t="s">
        <v>2930</v>
      </c>
      <c r="R1388">
        <v>1</v>
      </c>
      <c r="S1388" t="s">
        <v>1523</v>
      </c>
      <c r="T1388" t="s">
        <v>1154</v>
      </c>
      <c r="U1388">
        <v>17.190000000000001</v>
      </c>
      <c r="V1388" s="18">
        <v>45100</v>
      </c>
      <c r="W1388" s="18">
        <v>45104</v>
      </c>
      <c r="X1388">
        <v>4</v>
      </c>
      <c r="Y1388" t="s">
        <v>43</v>
      </c>
    </row>
    <row r="1389" spans="1:25" x14ac:dyDescent="0.3">
      <c r="A1389" s="18">
        <v>45732</v>
      </c>
      <c r="B1389" t="s">
        <v>38</v>
      </c>
      <c r="C1389" t="s">
        <v>79</v>
      </c>
      <c r="D1389">
        <v>12</v>
      </c>
      <c r="E1389">
        <v>260.31</v>
      </c>
      <c r="F1389">
        <v>169.20150000000001</v>
      </c>
      <c r="G1389" t="s">
        <v>50</v>
      </c>
      <c r="H1389" t="s">
        <v>31</v>
      </c>
      <c r="I1389">
        <v>0.1</v>
      </c>
      <c r="J1389" t="s">
        <v>66</v>
      </c>
      <c r="K1389">
        <v>3123.7200000000003</v>
      </c>
      <c r="L1389">
        <v>2811.3480000000004</v>
      </c>
      <c r="M1389">
        <v>2030.4180000000001</v>
      </c>
      <c r="N1389">
        <v>780.93000000000029</v>
      </c>
      <c r="O1389">
        <v>312.37199999999984</v>
      </c>
      <c r="P1389" t="s">
        <v>63</v>
      </c>
      <c r="Q1389" t="s">
        <v>34</v>
      </c>
      <c r="R1389">
        <v>0</v>
      </c>
      <c r="S1389" t="s">
        <v>1534</v>
      </c>
      <c r="T1389" t="s">
        <v>1535</v>
      </c>
      <c r="U1389">
        <v>14.58</v>
      </c>
      <c r="V1389" s="18">
        <v>45732</v>
      </c>
      <c r="W1389" s="18">
        <v>45740</v>
      </c>
      <c r="X1389">
        <v>8</v>
      </c>
      <c r="Y1389" t="s">
        <v>43</v>
      </c>
    </row>
    <row r="1390" spans="1:25" x14ac:dyDescent="0.3">
      <c r="A1390" s="18">
        <v>45402</v>
      </c>
      <c r="B1390" t="s">
        <v>69</v>
      </c>
      <c r="C1390" t="s">
        <v>79</v>
      </c>
      <c r="D1390">
        <v>10</v>
      </c>
      <c r="E1390">
        <v>370.99</v>
      </c>
      <c r="F1390">
        <v>241.14350000000002</v>
      </c>
      <c r="G1390" t="s">
        <v>20</v>
      </c>
      <c r="H1390" t="s">
        <v>31</v>
      </c>
      <c r="I1390">
        <v>0.15</v>
      </c>
      <c r="J1390" t="s">
        <v>46</v>
      </c>
      <c r="K1390">
        <v>3709.9</v>
      </c>
      <c r="L1390">
        <v>3153.415</v>
      </c>
      <c r="M1390">
        <v>2411.4350000000004</v>
      </c>
      <c r="N1390">
        <v>741.97999999999956</v>
      </c>
      <c r="O1390">
        <v>556.48500000000013</v>
      </c>
      <c r="P1390" t="s">
        <v>23</v>
      </c>
      <c r="Q1390" t="s">
        <v>34</v>
      </c>
      <c r="R1390">
        <v>1</v>
      </c>
      <c r="S1390" t="s">
        <v>1536</v>
      </c>
      <c r="T1390" t="s">
        <v>1537</v>
      </c>
      <c r="U1390">
        <v>11.16</v>
      </c>
      <c r="V1390" s="18">
        <v>45402</v>
      </c>
      <c r="W1390" s="18">
        <v>45407</v>
      </c>
      <c r="X1390">
        <v>5</v>
      </c>
      <c r="Y1390" t="s">
        <v>72</v>
      </c>
    </row>
    <row r="1391" spans="1:25" x14ac:dyDescent="0.3">
      <c r="A1391" s="18">
        <v>44989</v>
      </c>
      <c r="B1391" t="s">
        <v>38</v>
      </c>
      <c r="C1391" t="s">
        <v>79</v>
      </c>
      <c r="D1391">
        <v>13</v>
      </c>
      <c r="E1391">
        <v>494.78</v>
      </c>
      <c r="F1391">
        <v>321.60699999999997</v>
      </c>
      <c r="G1391" t="s">
        <v>30</v>
      </c>
      <c r="H1391" t="s">
        <v>21</v>
      </c>
      <c r="I1391">
        <v>0.15</v>
      </c>
      <c r="J1391" t="s">
        <v>56</v>
      </c>
      <c r="K1391">
        <v>6432.1399999999994</v>
      </c>
      <c r="L1391">
        <v>5467.3189999999995</v>
      </c>
      <c r="M1391">
        <v>4180.8909999999996</v>
      </c>
      <c r="N1391">
        <v>1286.4279999999999</v>
      </c>
      <c r="O1391">
        <v>964.82099999999991</v>
      </c>
      <c r="P1391" t="s">
        <v>63</v>
      </c>
      <c r="Q1391" t="s">
        <v>24</v>
      </c>
      <c r="R1391">
        <v>0</v>
      </c>
      <c r="S1391" t="s">
        <v>1542</v>
      </c>
      <c r="T1391" t="s">
        <v>1543</v>
      </c>
      <c r="U1391">
        <v>5.85</v>
      </c>
      <c r="V1391" s="18">
        <v>44989</v>
      </c>
      <c r="W1391" s="18">
        <v>44998</v>
      </c>
      <c r="X1391">
        <v>9</v>
      </c>
      <c r="Y1391" t="s">
        <v>43</v>
      </c>
    </row>
    <row r="1392" spans="1:25" x14ac:dyDescent="0.3">
      <c r="A1392" s="18">
        <v>45635</v>
      </c>
      <c r="B1392" t="s">
        <v>18</v>
      </c>
      <c r="C1392" t="s">
        <v>79</v>
      </c>
      <c r="D1392">
        <v>14</v>
      </c>
      <c r="E1392">
        <v>216.2</v>
      </c>
      <c r="F1392">
        <v>140.53</v>
      </c>
      <c r="G1392" t="s">
        <v>50</v>
      </c>
      <c r="H1392" t="s">
        <v>21</v>
      </c>
      <c r="I1392">
        <v>0</v>
      </c>
      <c r="J1392" t="s">
        <v>56</v>
      </c>
      <c r="K1392">
        <v>3026.7999999999997</v>
      </c>
      <c r="L1392">
        <v>3026.7999999999997</v>
      </c>
      <c r="M1392">
        <v>1967.42</v>
      </c>
      <c r="N1392">
        <v>1059.3799999999997</v>
      </c>
      <c r="O1392">
        <v>0</v>
      </c>
      <c r="P1392" t="s">
        <v>23</v>
      </c>
      <c r="Q1392" t="s">
        <v>40</v>
      </c>
      <c r="R1392">
        <v>0</v>
      </c>
      <c r="S1392" t="s">
        <v>1546</v>
      </c>
      <c r="T1392" t="s">
        <v>1547</v>
      </c>
      <c r="U1392">
        <v>14.39</v>
      </c>
      <c r="V1392" s="18">
        <v>45635</v>
      </c>
      <c r="W1392" s="18">
        <v>45639</v>
      </c>
      <c r="X1392">
        <v>4</v>
      </c>
      <c r="Y1392" t="s">
        <v>27</v>
      </c>
    </row>
    <row r="1393" spans="1:25" x14ac:dyDescent="0.3">
      <c r="A1393" s="18">
        <v>45210</v>
      </c>
      <c r="B1393" t="s">
        <v>18</v>
      </c>
      <c r="C1393" t="s">
        <v>79</v>
      </c>
      <c r="D1393">
        <v>1</v>
      </c>
      <c r="E1393">
        <v>315.93</v>
      </c>
      <c r="F1393">
        <v>205.3545</v>
      </c>
      <c r="G1393" t="s">
        <v>50</v>
      </c>
      <c r="H1393" t="s">
        <v>31</v>
      </c>
      <c r="I1393">
        <v>0.15</v>
      </c>
      <c r="J1393" t="s">
        <v>32</v>
      </c>
      <c r="K1393">
        <v>315.93</v>
      </c>
      <c r="L1393">
        <v>268.54050000000001</v>
      </c>
      <c r="M1393">
        <v>205.3545</v>
      </c>
      <c r="N1393">
        <v>63.186000000000007</v>
      </c>
      <c r="O1393">
        <v>47.389499999999998</v>
      </c>
      <c r="P1393" t="s">
        <v>57</v>
      </c>
      <c r="Q1393" t="s">
        <v>34</v>
      </c>
      <c r="R1393">
        <v>0</v>
      </c>
      <c r="S1393" t="s">
        <v>1565</v>
      </c>
      <c r="T1393" t="s">
        <v>1566</v>
      </c>
      <c r="U1393">
        <v>43.2</v>
      </c>
      <c r="V1393" s="18">
        <v>45210</v>
      </c>
      <c r="W1393" s="18">
        <v>45213</v>
      </c>
      <c r="X1393">
        <v>3</v>
      </c>
      <c r="Y1393" t="s">
        <v>27</v>
      </c>
    </row>
    <row r="1394" spans="1:25" x14ac:dyDescent="0.3">
      <c r="A1394" s="18">
        <v>45838</v>
      </c>
      <c r="B1394" t="s">
        <v>44</v>
      </c>
      <c r="C1394" t="s">
        <v>79</v>
      </c>
      <c r="D1394">
        <v>13</v>
      </c>
      <c r="E1394">
        <v>382.48</v>
      </c>
      <c r="F1394">
        <v>248.61200000000002</v>
      </c>
      <c r="G1394" t="s">
        <v>55</v>
      </c>
      <c r="H1394" t="s">
        <v>31</v>
      </c>
      <c r="I1394">
        <v>0.05</v>
      </c>
      <c r="J1394" t="s">
        <v>22</v>
      </c>
      <c r="K1394">
        <v>4972.24</v>
      </c>
      <c r="L1394">
        <v>4723.6279999999997</v>
      </c>
      <c r="M1394">
        <v>3231.9560000000001</v>
      </c>
      <c r="N1394">
        <v>1491.6719999999996</v>
      </c>
      <c r="O1394">
        <v>248.61200000000008</v>
      </c>
      <c r="P1394" t="s">
        <v>57</v>
      </c>
      <c r="Q1394" t="s">
        <v>40</v>
      </c>
      <c r="R1394">
        <v>0</v>
      </c>
      <c r="S1394" t="s">
        <v>1575</v>
      </c>
      <c r="T1394" t="s">
        <v>1576</v>
      </c>
      <c r="U1394">
        <v>7.59</v>
      </c>
      <c r="V1394" s="18">
        <v>45838</v>
      </c>
      <c r="W1394" s="18">
        <v>45842</v>
      </c>
      <c r="X1394">
        <v>4</v>
      </c>
      <c r="Y1394" t="s">
        <v>49</v>
      </c>
    </row>
    <row r="1395" spans="1:25" x14ac:dyDescent="0.3">
      <c r="A1395" s="18">
        <v>45829</v>
      </c>
      <c r="B1395" t="s">
        <v>28</v>
      </c>
      <c r="C1395" t="s">
        <v>79</v>
      </c>
      <c r="D1395">
        <v>3</v>
      </c>
      <c r="E1395">
        <v>583.38</v>
      </c>
      <c r="F1395">
        <v>379.197</v>
      </c>
      <c r="G1395" t="s">
        <v>20</v>
      </c>
      <c r="H1395" t="s">
        <v>31</v>
      </c>
      <c r="I1395">
        <v>0.15</v>
      </c>
      <c r="J1395" t="s">
        <v>56</v>
      </c>
      <c r="K1395">
        <v>1750.1399999999999</v>
      </c>
      <c r="L1395">
        <v>1487.6189999999999</v>
      </c>
      <c r="M1395">
        <v>1137.5909999999999</v>
      </c>
      <c r="N1395">
        <v>350.02800000000002</v>
      </c>
      <c r="O1395">
        <v>262.52099999999996</v>
      </c>
      <c r="P1395" t="s">
        <v>63</v>
      </c>
      <c r="Q1395" t="s">
        <v>40</v>
      </c>
      <c r="R1395">
        <v>1</v>
      </c>
      <c r="S1395" t="s">
        <v>1592</v>
      </c>
      <c r="T1395" t="s">
        <v>1593</v>
      </c>
      <c r="U1395">
        <v>30.12</v>
      </c>
      <c r="V1395" s="18">
        <v>45829</v>
      </c>
      <c r="W1395" s="18">
        <v>45838</v>
      </c>
      <c r="X1395">
        <v>9</v>
      </c>
      <c r="Y1395" t="s">
        <v>37</v>
      </c>
    </row>
    <row r="1396" spans="1:25" x14ac:dyDescent="0.3">
      <c r="A1396" s="18">
        <v>45836</v>
      </c>
      <c r="B1396" t="s">
        <v>38</v>
      </c>
      <c r="C1396" t="s">
        <v>79</v>
      </c>
      <c r="D1396">
        <v>13</v>
      </c>
      <c r="E1396">
        <v>341.38</v>
      </c>
      <c r="F1396">
        <v>221.89699999999999</v>
      </c>
      <c r="G1396" t="s">
        <v>50</v>
      </c>
      <c r="H1396" t="s">
        <v>31</v>
      </c>
      <c r="I1396">
        <v>0.15</v>
      </c>
      <c r="J1396" t="s">
        <v>32</v>
      </c>
      <c r="K1396">
        <v>4437.9399999999996</v>
      </c>
      <c r="L1396">
        <v>3772.2489999999993</v>
      </c>
      <c r="M1396">
        <v>2884.6610000000001</v>
      </c>
      <c r="N1396">
        <v>887.58799999999928</v>
      </c>
      <c r="O1396">
        <v>665.69100000000026</v>
      </c>
      <c r="P1396" t="s">
        <v>63</v>
      </c>
      <c r="Q1396" t="s">
        <v>2930</v>
      </c>
      <c r="R1396">
        <v>0</v>
      </c>
      <c r="S1396" t="s">
        <v>1594</v>
      </c>
      <c r="T1396" t="s">
        <v>1595</v>
      </c>
      <c r="U1396">
        <v>18.2</v>
      </c>
      <c r="V1396" s="18">
        <v>45836</v>
      </c>
      <c r="W1396" s="18">
        <v>45839</v>
      </c>
      <c r="X1396">
        <v>3</v>
      </c>
      <c r="Y1396" t="s">
        <v>43</v>
      </c>
    </row>
    <row r="1397" spans="1:25" x14ac:dyDescent="0.3">
      <c r="A1397" s="18">
        <v>45612</v>
      </c>
      <c r="B1397" t="s">
        <v>69</v>
      </c>
      <c r="C1397" t="s">
        <v>79</v>
      </c>
      <c r="D1397">
        <v>17</v>
      </c>
      <c r="E1397">
        <v>266.83</v>
      </c>
      <c r="F1397">
        <v>173.43950000000001</v>
      </c>
      <c r="G1397" t="s">
        <v>55</v>
      </c>
      <c r="H1397" t="s">
        <v>31</v>
      </c>
      <c r="I1397">
        <v>0.05</v>
      </c>
      <c r="J1397" t="s">
        <v>46</v>
      </c>
      <c r="K1397">
        <v>4536.1099999999997</v>
      </c>
      <c r="L1397">
        <v>4309.3044999999993</v>
      </c>
      <c r="M1397">
        <v>2948.4715000000001</v>
      </c>
      <c r="N1397">
        <v>1360.8329999999992</v>
      </c>
      <c r="O1397">
        <v>226.80550000000039</v>
      </c>
      <c r="P1397" t="s">
        <v>57</v>
      </c>
      <c r="Q1397" t="s">
        <v>40</v>
      </c>
      <c r="R1397">
        <v>0</v>
      </c>
      <c r="S1397" t="s">
        <v>1604</v>
      </c>
      <c r="T1397" t="s">
        <v>1605</v>
      </c>
      <c r="U1397">
        <v>32.520000000000003</v>
      </c>
      <c r="V1397" s="18">
        <v>45612</v>
      </c>
      <c r="W1397" s="18">
        <v>45619</v>
      </c>
      <c r="X1397">
        <v>7</v>
      </c>
      <c r="Y1397" t="s">
        <v>72</v>
      </c>
    </row>
    <row r="1398" spans="1:25" x14ac:dyDescent="0.3">
      <c r="A1398" s="18">
        <v>45832</v>
      </c>
      <c r="B1398" t="s">
        <v>18</v>
      </c>
      <c r="C1398" t="s">
        <v>79</v>
      </c>
      <c r="D1398">
        <v>5</v>
      </c>
      <c r="E1398">
        <v>137.56</v>
      </c>
      <c r="F1398">
        <v>89.414000000000001</v>
      </c>
      <c r="G1398" t="s">
        <v>50</v>
      </c>
      <c r="H1398" t="s">
        <v>21</v>
      </c>
      <c r="I1398">
        <v>0.15</v>
      </c>
      <c r="J1398" t="s">
        <v>56</v>
      </c>
      <c r="K1398">
        <v>687.8</v>
      </c>
      <c r="L1398">
        <v>584.63</v>
      </c>
      <c r="M1398">
        <v>447.07</v>
      </c>
      <c r="N1398">
        <v>137.56</v>
      </c>
      <c r="O1398">
        <v>103.16999999999996</v>
      </c>
      <c r="P1398" t="s">
        <v>60</v>
      </c>
      <c r="Q1398" t="s">
        <v>34</v>
      </c>
      <c r="R1398">
        <v>0</v>
      </c>
      <c r="S1398" t="s">
        <v>1615</v>
      </c>
      <c r="T1398" t="s">
        <v>264</v>
      </c>
      <c r="U1398">
        <v>6.45</v>
      </c>
      <c r="V1398" s="18">
        <v>45832</v>
      </c>
      <c r="W1398" s="18">
        <v>45839</v>
      </c>
      <c r="X1398">
        <v>7</v>
      </c>
      <c r="Y1398" t="s">
        <v>27</v>
      </c>
    </row>
    <row r="1399" spans="1:25" x14ac:dyDescent="0.3">
      <c r="A1399" s="18">
        <v>44981</v>
      </c>
      <c r="B1399" t="s">
        <v>28</v>
      </c>
      <c r="C1399" t="s">
        <v>79</v>
      </c>
      <c r="D1399">
        <v>3</v>
      </c>
      <c r="E1399">
        <v>37.630000000000003</v>
      </c>
      <c r="F1399">
        <v>24.459500000000002</v>
      </c>
      <c r="G1399" t="s">
        <v>30</v>
      </c>
      <c r="H1399" t="s">
        <v>21</v>
      </c>
      <c r="I1399">
        <v>0.1</v>
      </c>
      <c r="J1399" t="s">
        <v>51</v>
      </c>
      <c r="K1399">
        <v>112.89000000000001</v>
      </c>
      <c r="L1399">
        <v>101.60100000000001</v>
      </c>
      <c r="M1399">
        <v>73.378500000000003</v>
      </c>
      <c r="N1399">
        <v>28.222500000000011</v>
      </c>
      <c r="O1399">
        <v>11.289000000000001</v>
      </c>
      <c r="P1399" t="s">
        <v>60</v>
      </c>
      <c r="Q1399" t="s">
        <v>24</v>
      </c>
      <c r="R1399">
        <v>0</v>
      </c>
      <c r="S1399" t="s">
        <v>1621</v>
      </c>
      <c r="T1399" t="s">
        <v>1622</v>
      </c>
      <c r="U1399">
        <v>43.7</v>
      </c>
      <c r="V1399" s="18">
        <v>44981</v>
      </c>
      <c r="W1399" s="18">
        <v>44988</v>
      </c>
      <c r="X1399">
        <v>7</v>
      </c>
      <c r="Y1399" t="s">
        <v>37</v>
      </c>
    </row>
    <row r="1400" spans="1:25" x14ac:dyDescent="0.3">
      <c r="A1400" s="18">
        <v>45519</v>
      </c>
      <c r="B1400" t="s">
        <v>28</v>
      </c>
      <c r="C1400" t="s">
        <v>79</v>
      </c>
      <c r="D1400">
        <v>3</v>
      </c>
      <c r="E1400">
        <v>437.97</v>
      </c>
      <c r="F1400">
        <v>284.68050000000005</v>
      </c>
      <c r="G1400" t="s">
        <v>50</v>
      </c>
      <c r="H1400" t="s">
        <v>21</v>
      </c>
      <c r="I1400">
        <v>0.05</v>
      </c>
      <c r="J1400" t="s">
        <v>22</v>
      </c>
      <c r="K1400">
        <v>1313.91</v>
      </c>
      <c r="L1400">
        <v>1248.2145</v>
      </c>
      <c r="M1400">
        <v>854.04150000000016</v>
      </c>
      <c r="N1400">
        <v>394.17299999999989</v>
      </c>
      <c r="O1400">
        <v>65.695500000000038</v>
      </c>
      <c r="P1400" t="s">
        <v>63</v>
      </c>
      <c r="Q1400" t="s">
        <v>34</v>
      </c>
      <c r="R1400">
        <v>1</v>
      </c>
      <c r="S1400" t="s">
        <v>1645</v>
      </c>
      <c r="T1400" t="s">
        <v>1646</v>
      </c>
      <c r="U1400">
        <v>23.29</v>
      </c>
      <c r="V1400" s="18">
        <v>45519</v>
      </c>
      <c r="W1400" s="18">
        <v>45526</v>
      </c>
      <c r="X1400">
        <v>7</v>
      </c>
      <c r="Y1400" t="s">
        <v>37</v>
      </c>
    </row>
    <row r="1401" spans="1:25" x14ac:dyDescent="0.3">
      <c r="A1401" s="18">
        <v>45669</v>
      </c>
      <c r="B1401" t="s">
        <v>44</v>
      </c>
      <c r="C1401" t="s">
        <v>79</v>
      </c>
      <c r="D1401">
        <v>3</v>
      </c>
      <c r="E1401">
        <v>193.98</v>
      </c>
      <c r="F1401">
        <v>126.087</v>
      </c>
      <c r="G1401" t="s">
        <v>30</v>
      </c>
      <c r="H1401" t="s">
        <v>31</v>
      </c>
      <c r="I1401">
        <v>0</v>
      </c>
      <c r="J1401" t="s">
        <v>66</v>
      </c>
      <c r="K1401">
        <v>581.93999999999994</v>
      </c>
      <c r="L1401">
        <v>581.93999999999994</v>
      </c>
      <c r="M1401">
        <v>378.26100000000002</v>
      </c>
      <c r="N1401">
        <v>203.67899999999992</v>
      </c>
      <c r="O1401">
        <v>0</v>
      </c>
      <c r="P1401" t="s">
        <v>57</v>
      </c>
      <c r="Q1401" t="s">
        <v>40</v>
      </c>
      <c r="R1401">
        <v>0</v>
      </c>
      <c r="S1401" t="s">
        <v>1665</v>
      </c>
      <c r="T1401" t="s">
        <v>1666</v>
      </c>
      <c r="U1401">
        <v>27.53</v>
      </c>
      <c r="V1401" s="18">
        <v>45669</v>
      </c>
      <c r="W1401" s="18">
        <v>45673</v>
      </c>
      <c r="X1401">
        <v>4</v>
      </c>
      <c r="Y1401" t="s">
        <v>49</v>
      </c>
    </row>
    <row r="1402" spans="1:25" x14ac:dyDescent="0.3">
      <c r="A1402" s="18">
        <v>45095</v>
      </c>
      <c r="B1402" t="s">
        <v>69</v>
      </c>
      <c r="C1402" t="s">
        <v>79</v>
      </c>
      <c r="D1402">
        <v>19</v>
      </c>
      <c r="E1402">
        <v>25.22</v>
      </c>
      <c r="F1402">
        <v>16.393000000000001</v>
      </c>
      <c r="G1402" t="s">
        <v>50</v>
      </c>
      <c r="H1402" t="s">
        <v>21</v>
      </c>
      <c r="I1402">
        <v>0</v>
      </c>
      <c r="J1402" t="s">
        <v>66</v>
      </c>
      <c r="K1402">
        <v>479.17999999999995</v>
      </c>
      <c r="L1402">
        <v>479.17999999999995</v>
      </c>
      <c r="M1402">
        <v>311.46699999999998</v>
      </c>
      <c r="N1402">
        <v>167.71299999999997</v>
      </c>
      <c r="O1402">
        <v>0</v>
      </c>
      <c r="P1402" t="s">
        <v>57</v>
      </c>
      <c r="Q1402" t="s">
        <v>2930</v>
      </c>
      <c r="R1402">
        <v>0</v>
      </c>
      <c r="S1402" t="s">
        <v>1673</v>
      </c>
      <c r="T1402" t="s">
        <v>1674</v>
      </c>
      <c r="U1402">
        <v>31.31</v>
      </c>
      <c r="V1402" s="18">
        <v>45095</v>
      </c>
      <c r="W1402" s="18">
        <v>45099</v>
      </c>
      <c r="X1402">
        <v>4</v>
      </c>
      <c r="Y1402" t="s">
        <v>72</v>
      </c>
    </row>
    <row r="1403" spans="1:25" x14ac:dyDescent="0.3">
      <c r="A1403" s="18">
        <v>45420</v>
      </c>
      <c r="B1403" t="s">
        <v>38</v>
      </c>
      <c r="C1403" t="s">
        <v>79</v>
      </c>
      <c r="D1403">
        <v>17</v>
      </c>
      <c r="E1403">
        <v>572.29</v>
      </c>
      <c r="F1403">
        <v>371.98849999999999</v>
      </c>
      <c r="G1403" t="s">
        <v>55</v>
      </c>
      <c r="H1403" t="s">
        <v>31</v>
      </c>
      <c r="I1403">
        <v>0.15</v>
      </c>
      <c r="J1403" t="s">
        <v>22</v>
      </c>
      <c r="K1403">
        <v>9728.93</v>
      </c>
      <c r="L1403">
        <v>8269.5905000000002</v>
      </c>
      <c r="M1403">
        <v>6323.8045000000002</v>
      </c>
      <c r="N1403">
        <v>1945.7860000000001</v>
      </c>
      <c r="O1403">
        <v>1459.3395</v>
      </c>
      <c r="P1403" t="s">
        <v>23</v>
      </c>
      <c r="Q1403" t="s">
        <v>34</v>
      </c>
      <c r="R1403">
        <v>1</v>
      </c>
      <c r="S1403" t="s">
        <v>1722</v>
      </c>
      <c r="T1403" t="s">
        <v>1723</v>
      </c>
      <c r="U1403">
        <v>44.99</v>
      </c>
      <c r="V1403" s="18">
        <v>45420</v>
      </c>
      <c r="W1403" s="18">
        <v>45424</v>
      </c>
      <c r="X1403">
        <v>4</v>
      </c>
      <c r="Y1403" t="s">
        <v>43</v>
      </c>
    </row>
    <row r="1404" spans="1:25" x14ac:dyDescent="0.3">
      <c r="A1404" s="18">
        <v>45189</v>
      </c>
      <c r="B1404" t="s">
        <v>44</v>
      </c>
      <c r="C1404" t="s">
        <v>79</v>
      </c>
      <c r="D1404">
        <v>9</v>
      </c>
      <c r="E1404">
        <v>588.59</v>
      </c>
      <c r="F1404">
        <v>382.58350000000002</v>
      </c>
      <c r="G1404" t="s">
        <v>55</v>
      </c>
      <c r="H1404" t="s">
        <v>21</v>
      </c>
      <c r="I1404">
        <v>0.05</v>
      </c>
      <c r="J1404" t="s">
        <v>56</v>
      </c>
      <c r="K1404">
        <v>5297.31</v>
      </c>
      <c r="L1404">
        <v>5032.4445000000005</v>
      </c>
      <c r="M1404">
        <v>3443.2515000000003</v>
      </c>
      <c r="N1404">
        <v>1589.1930000000002</v>
      </c>
      <c r="O1404">
        <v>264.86549999999988</v>
      </c>
      <c r="P1404" t="s">
        <v>23</v>
      </c>
      <c r="Q1404" t="s">
        <v>2930</v>
      </c>
      <c r="R1404">
        <v>0</v>
      </c>
      <c r="S1404" t="s">
        <v>1728</v>
      </c>
      <c r="T1404" t="s">
        <v>1729</v>
      </c>
      <c r="U1404">
        <v>42.3</v>
      </c>
      <c r="V1404" s="18">
        <v>45189</v>
      </c>
      <c r="W1404" s="18">
        <v>45191</v>
      </c>
      <c r="X1404">
        <v>2</v>
      </c>
      <c r="Y1404" t="s">
        <v>49</v>
      </c>
    </row>
    <row r="1405" spans="1:25" x14ac:dyDescent="0.3">
      <c r="A1405" s="18">
        <v>45038</v>
      </c>
      <c r="B1405" t="s">
        <v>28</v>
      </c>
      <c r="C1405" t="s">
        <v>79</v>
      </c>
      <c r="D1405">
        <v>19</v>
      </c>
      <c r="E1405">
        <v>537.70000000000005</v>
      </c>
      <c r="F1405">
        <v>349.50500000000005</v>
      </c>
      <c r="G1405" t="s">
        <v>55</v>
      </c>
      <c r="H1405" t="s">
        <v>21</v>
      </c>
      <c r="I1405">
        <v>0</v>
      </c>
      <c r="J1405" t="s">
        <v>66</v>
      </c>
      <c r="K1405">
        <v>10216.300000000001</v>
      </c>
      <c r="L1405">
        <v>10216.300000000001</v>
      </c>
      <c r="M1405">
        <v>6640.5950000000012</v>
      </c>
      <c r="N1405">
        <v>3575.7049999999999</v>
      </c>
      <c r="O1405">
        <v>0</v>
      </c>
      <c r="P1405" t="s">
        <v>23</v>
      </c>
      <c r="Q1405" t="s">
        <v>34</v>
      </c>
      <c r="R1405">
        <v>0</v>
      </c>
      <c r="S1405" t="s">
        <v>1746</v>
      </c>
      <c r="T1405" t="s">
        <v>1747</v>
      </c>
      <c r="U1405">
        <v>45.83</v>
      </c>
      <c r="V1405" s="18">
        <v>45038</v>
      </c>
      <c r="W1405" s="18">
        <v>45048</v>
      </c>
      <c r="X1405">
        <v>10</v>
      </c>
      <c r="Y1405" t="s">
        <v>37</v>
      </c>
    </row>
    <row r="1406" spans="1:25" x14ac:dyDescent="0.3">
      <c r="A1406" s="18">
        <v>45569</v>
      </c>
      <c r="B1406" t="s">
        <v>18</v>
      </c>
      <c r="C1406" t="s">
        <v>79</v>
      </c>
      <c r="D1406">
        <v>12</v>
      </c>
      <c r="E1406">
        <v>181.96</v>
      </c>
      <c r="F1406">
        <v>118.27400000000002</v>
      </c>
      <c r="G1406" t="s">
        <v>55</v>
      </c>
      <c r="H1406" t="s">
        <v>31</v>
      </c>
      <c r="I1406">
        <v>0.15</v>
      </c>
      <c r="J1406" t="s">
        <v>22</v>
      </c>
      <c r="K1406">
        <v>2183.52</v>
      </c>
      <c r="L1406">
        <v>1855.992</v>
      </c>
      <c r="M1406">
        <v>1419.2880000000002</v>
      </c>
      <c r="N1406">
        <v>436.70399999999972</v>
      </c>
      <c r="O1406">
        <v>327.52800000000002</v>
      </c>
      <c r="P1406" t="s">
        <v>33</v>
      </c>
      <c r="Q1406" t="s">
        <v>40</v>
      </c>
      <c r="R1406">
        <v>0</v>
      </c>
      <c r="S1406" t="s">
        <v>1753</v>
      </c>
      <c r="T1406" t="s">
        <v>1754</v>
      </c>
      <c r="U1406">
        <v>25.06</v>
      </c>
      <c r="V1406" s="18">
        <v>45569</v>
      </c>
      <c r="W1406" s="18">
        <v>45576</v>
      </c>
      <c r="X1406">
        <v>7</v>
      </c>
      <c r="Y1406" t="s">
        <v>27</v>
      </c>
    </row>
    <row r="1407" spans="1:25" x14ac:dyDescent="0.3">
      <c r="A1407" s="18">
        <v>45304</v>
      </c>
      <c r="B1407" t="s">
        <v>44</v>
      </c>
      <c r="C1407" t="s">
        <v>79</v>
      </c>
      <c r="D1407">
        <v>13</v>
      </c>
      <c r="E1407">
        <v>343.45</v>
      </c>
      <c r="F1407">
        <v>223.24250000000001</v>
      </c>
      <c r="G1407" t="s">
        <v>55</v>
      </c>
      <c r="H1407" t="s">
        <v>21</v>
      </c>
      <c r="I1407">
        <v>0.05</v>
      </c>
      <c r="J1407" t="s">
        <v>32</v>
      </c>
      <c r="K1407">
        <v>4464.8499999999995</v>
      </c>
      <c r="L1407">
        <v>4241.6074999999992</v>
      </c>
      <c r="M1407">
        <v>2902.1525000000001</v>
      </c>
      <c r="N1407">
        <v>1339.454999999999</v>
      </c>
      <c r="O1407">
        <v>223.24250000000029</v>
      </c>
      <c r="P1407" t="s">
        <v>33</v>
      </c>
      <c r="Q1407" t="s">
        <v>34</v>
      </c>
      <c r="R1407">
        <v>0</v>
      </c>
      <c r="S1407" t="s">
        <v>1763</v>
      </c>
      <c r="T1407" t="s">
        <v>1764</v>
      </c>
      <c r="U1407">
        <v>27.26</v>
      </c>
      <c r="V1407" s="18">
        <v>45304</v>
      </c>
      <c r="W1407" s="18">
        <v>45308</v>
      </c>
      <c r="X1407">
        <v>4</v>
      </c>
      <c r="Y1407" t="s">
        <v>49</v>
      </c>
    </row>
    <row r="1408" spans="1:25" x14ac:dyDescent="0.3">
      <c r="A1408" s="18">
        <v>45056</v>
      </c>
      <c r="B1408" t="s">
        <v>44</v>
      </c>
      <c r="C1408" t="s">
        <v>79</v>
      </c>
      <c r="D1408">
        <v>11</v>
      </c>
      <c r="E1408">
        <v>529.20000000000005</v>
      </c>
      <c r="F1408">
        <v>343.98</v>
      </c>
      <c r="G1408" t="s">
        <v>30</v>
      </c>
      <c r="H1408" t="s">
        <v>21</v>
      </c>
      <c r="I1408">
        <v>0.05</v>
      </c>
      <c r="J1408" t="s">
        <v>66</v>
      </c>
      <c r="K1408">
        <v>5821.2000000000007</v>
      </c>
      <c r="L1408">
        <v>5530.14</v>
      </c>
      <c r="M1408">
        <v>3783.78</v>
      </c>
      <c r="N1408">
        <v>1746.3600000000001</v>
      </c>
      <c r="O1408">
        <v>291.0600000000004</v>
      </c>
      <c r="P1408" t="s">
        <v>57</v>
      </c>
      <c r="Q1408" t="s">
        <v>2930</v>
      </c>
      <c r="R1408">
        <v>1</v>
      </c>
      <c r="S1408" t="s">
        <v>1782</v>
      </c>
      <c r="T1408" t="s">
        <v>1783</v>
      </c>
      <c r="U1408">
        <v>16.78</v>
      </c>
      <c r="V1408" s="18">
        <v>45056</v>
      </c>
      <c r="W1408" s="18">
        <v>45066</v>
      </c>
      <c r="X1408">
        <v>10</v>
      </c>
      <c r="Y1408" t="s">
        <v>49</v>
      </c>
    </row>
    <row r="1409" spans="1:25" x14ac:dyDescent="0.3">
      <c r="A1409" s="18">
        <v>45522</v>
      </c>
      <c r="B1409" t="s">
        <v>38</v>
      </c>
      <c r="C1409" t="s">
        <v>79</v>
      </c>
      <c r="D1409">
        <v>19</v>
      </c>
      <c r="E1409">
        <v>181.18</v>
      </c>
      <c r="F1409">
        <v>117.76700000000001</v>
      </c>
      <c r="G1409" t="s">
        <v>30</v>
      </c>
      <c r="H1409" t="s">
        <v>21</v>
      </c>
      <c r="I1409">
        <v>0.05</v>
      </c>
      <c r="J1409" t="s">
        <v>51</v>
      </c>
      <c r="K1409">
        <v>3442.42</v>
      </c>
      <c r="L1409">
        <v>3270.299</v>
      </c>
      <c r="M1409">
        <v>2237.5730000000003</v>
      </c>
      <c r="N1409">
        <v>1032.7259999999997</v>
      </c>
      <c r="O1409">
        <v>172.12100000000009</v>
      </c>
      <c r="P1409" t="s">
        <v>57</v>
      </c>
      <c r="Q1409" t="s">
        <v>24</v>
      </c>
      <c r="R1409">
        <v>0</v>
      </c>
      <c r="S1409" t="s">
        <v>1854</v>
      </c>
      <c r="T1409" t="s">
        <v>1855</v>
      </c>
      <c r="U1409">
        <v>12.04</v>
      </c>
      <c r="V1409" s="18">
        <v>45522</v>
      </c>
      <c r="W1409" s="18">
        <v>45530</v>
      </c>
      <c r="X1409">
        <v>8</v>
      </c>
      <c r="Y1409" t="s">
        <v>43</v>
      </c>
    </row>
    <row r="1410" spans="1:25" x14ac:dyDescent="0.3">
      <c r="A1410" s="18">
        <v>45467</v>
      </c>
      <c r="B1410" t="s">
        <v>38</v>
      </c>
      <c r="C1410" t="s">
        <v>79</v>
      </c>
      <c r="D1410">
        <v>12</v>
      </c>
      <c r="E1410">
        <v>211.66</v>
      </c>
      <c r="F1410">
        <v>137.57900000000001</v>
      </c>
      <c r="G1410" t="s">
        <v>30</v>
      </c>
      <c r="H1410" t="s">
        <v>21</v>
      </c>
      <c r="I1410">
        <v>0.1</v>
      </c>
      <c r="J1410" t="s">
        <v>51</v>
      </c>
      <c r="K1410">
        <v>2539.92</v>
      </c>
      <c r="L1410">
        <v>2285.9280000000003</v>
      </c>
      <c r="M1410">
        <v>1650.9480000000001</v>
      </c>
      <c r="N1410">
        <v>634.98000000000025</v>
      </c>
      <c r="O1410">
        <v>253.99199999999973</v>
      </c>
      <c r="P1410" t="s">
        <v>57</v>
      </c>
      <c r="Q1410" t="s">
        <v>34</v>
      </c>
      <c r="R1410">
        <v>0</v>
      </c>
      <c r="S1410" t="s">
        <v>1861</v>
      </c>
      <c r="T1410" t="s">
        <v>1862</v>
      </c>
      <c r="U1410">
        <v>10.36</v>
      </c>
      <c r="V1410" s="18">
        <v>45467</v>
      </c>
      <c r="W1410" s="18">
        <v>45472</v>
      </c>
      <c r="X1410">
        <v>5</v>
      </c>
      <c r="Y1410" t="s">
        <v>43</v>
      </c>
    </row>
    <row r="1411" spans="1:25" x14ac:dyDescent="0.3">
      <c r="A1411" s="18">
        <v>45622</v>
      </c>
      <c r="B1411" t="s">
        <v>18</v>
      </c>
      <c r="C1411" t="s">
        <v>79</v>
      </c>
      <c r="D1411">
        <v>7</v>
      </c>
      <c r="E1411">
        <v>438.33</v>
      </c>
      <c r="F1411">
        <v>284.91449999999998</v>
      </c>
      <c r="G1411" t="s">
        <v>50</v>
      </c>
      <c r="H1411" t="s">
        <v>31</v>
      </c>
      <c r="I1411">
        <v>0.1</v>
      </c>
      <c r="J1411" t="s">
        <v>46</v>
      </c>
      <c r="K1411">
        <v>3068.31</v>
      </c>
      <c r="L1411">
        <v>2761.4789999999998</v>
      </c>
      <c r="M1411">
        <v>1994.4014999999999</v>
      </c>
      <c r="N1411">
        <v>767.07749999999987</v>
      </c>
      <c r="O1411">
        <v>306.83100000000013</v>
      </c>
      <c r="P1411" t="s">
        <v>63</v>
      </c>
      <c r="Q1411" t="s">
        <v>2930</v>
      </c>
      <c r="R1411">
        <v>1</v>
      </c>
      <c r="S1411" t="s">
        <v>1865</v>
      </c>
      <c r="T1411" t="s">
        <v>1177</v>
      </c>
      <c r="U1411">
        <v>11.57</v>
      </c>
      <c r="V1411" s="18">
        <v>45622</v>
      </c>
      <c r="W1411" s="18">
        <v>45626</v>
      </c>
      <c r="X1411">
        <v>4</v>
      </c>
      <c r="Y1411" t="s">
        <v>27</v>
      </c>
    </row>
    <row r="1412" spans="1:25" x14ac:dyDescent="0.3">
      <c r="A1412" s="18">
        <v>45692</v>
      </c>
      <c r="B1412" t="s">
        <v>44</v>
      </c>
      <c r="C1412" t="s">
        <v>79</v>
      </c>
      <c r="D1412">
        <v>7</v>
      </c>
      <c r="E1412">
        <v>569.89</v>
      </c>
      <c r="F1412">
        <v>370.42849999999999</v>
      </c>
      <c r="G1412" t="s">
        <v>55</v>
      </c>
      <c r="H1412" t="s">
        <v>21</v>
      </c>
      <c r="I1412">
        <v>0.1</v>
      </c>
      <c r="J1412" t="s">
        <v>32</v>
      </c>
      <c r="K1412">
        <v>3989.23</v>
      </c>
      <c r="L1412">
        <v>3590.3070000000002</v>
      </c>
      <c r="M1412">
        <v>2592.9994999999999</v>
      </c>
      <c r="N1412">
        <v>997.30750000000035</v>
      </c>
      <c r="O1412">
        <v>398.92299999999977</v>
      </c>
      <c r="P1412" t="s">
        <v>63</v>
      </c>
      <c r="Q1412" t="s">
        <v>34</v>
      </c>
      <c r="R1412">
        <v>0</v>
      </c>
      <c r="S1412" t="s">
        <v>1882</v>
      </c>
      <c r="T1412" t="s">
        <v>1883</v>
      </c>
      <c r="U1412">
        <v>26.81</v>
      </c>
      <c r="V1412" s="18">
        <v>45692</v>
      </c>
      <c r="W1412" s="18">
        <v>45696</v>
      </c>
      <c r="X1412">
        <v>4</v>
      </c>
      <c r="Y1412" t="s">
        <v>49</v>
      </c>
    </row>
    <row r="1413" spans="1:25" x14ac:dyDescent="0.3">
      <c r="A1413" s="18">
        <v>45690</v>
      </c>
      <c r="B1413" t="s">
        <v>69</v>
      </c>
      <c r="C1413" t="s">
        <v>79</v>
      </c>
      <c r="D1413">
        <v>11</v>
      </c>
      <c r="E1413">
        <v>155.49</v>
      </c>
      <c r="F1413">
        <v>101.06850000000001</v>
      </c>
      <c r="G1413" t="s">
        <v>55</v>
      </c>
      <c r="H1413" t="s">
        <v>31</v>
      </c>
      <c r="I1413">
        <v>0.05</v>
      </c>
      <c r="J1413" t="s">
        <v>46</v>
      </c>
      <c r="K1413">
        <v>1710.39</v>
      </c>
      <c r="L1413">
        <v>1624.8705</v>
      </c>
      <c r="M1413">
        <v>1111.7535000000003</v>
      </c>
      <c r="N1413">
        <v>513.11699999999973</v>
      </c>
      <c r="O1413">
        <v>85.519500000000107</v>
      </c>
      <c r="P1413" t="s">
        <v>63</v>
      </c>
      <c r="Q1413" t="s">
        <v>2930</v>
      </c>
      <c r="R1413">
        <v>0</v>
      </c>
      <c r="S1413" t="s">
        <v>1930</v>
      </c>
      <c r="T1413" t="s">
        <v>1931</v>
      </c>
      <c r="U1413">
        <v>47.01</v>
      </c>
      <c r="V1413" s="18">
        <v>45690</v>
      </c>
      <c r="W1413" s="18">
        <v>45700</v>
      </c>
      <c r="X1413">
        <v>10</v>
      </c>
      <c r="Y1413" t="s">
        <v>72</v>
      </c>
    </row>
    <row r="1414" spans="1:25" x14ac:dyDescent="0.3">
      <c r="A1414" s="18">
        <v>45056</v>
      </c>
      <c r="B1414" t="s">
        <v>44</v>
      </c>
      <c r="C1414" t="s">
        <v>79</v>
      </c>
      <c r="D1414">
        <v>2</v>
      </c>
      <c r="E1414">
        <v>536.17999999999995</v>
      </c>
      <c r="F1414">
        <v>348.517</v>
      </c>
      <c r="G1414" t="s">
        <v>20</v>
      </c>
      <c r="H1414" t="s">
        <v>31</v>
      </c>
      <c r="I1414">
        <v>0.1</v>
      </c>
      <c r="J1414" t="s">
        <v>46</v>
      </c>
      <c r="K1414">
        <v>1072.3599999999999</v>
      </c>
      <c r="L1414">
        <v>965.12399999999991</v>
      </c>
      <c r="M1414">
        <v>697.03399999999999</v>
      </c>
      <c r="N1414">
        <v>268.08999999999992</v>
      </c>
      <c r="O1414">
        <v>107.23599999999999</v>
      </c>
      <c r="P1414" t="s">
        <v>57</v>
      </c>
      <c r="Q1414" t="s">
        <v>24</v>
      </c>
      <c r="R1414">
        <v>0</v>
      </c>
      <c r="S1414" t="s">
        <v>1947</v>
      </c>
      <c r="T1414" t="s">
        <v>1948</v>
      </c>
      <c r="U1414">
        <v>34.75</v>
      </c>
      <c r="V1414" s="18">
        <v>45056</v>
      </c>
      <c r="W1414" s="18">
        <v>45059</v>
      </c>
      <c r="X1414">
        <v>3</v>
      </c>
      <c r="Y1414" t="s">
        <v>49</v>
      </c>
    </row>
    <row r="1415" spans="1:25" x14ac:dyDescent="0.3">
      <c r="A1415" s="18">
        <v>45798</v>
      </c>
      <c r="B1415" t="s">
        <v>44</v>
      </c>
      <c r="C1415" t="s">
        <v>79</v>
      </c>
      <c r="D1415">
        <v>12</v>
      </c>
      <c r="E1415">
        <v>134.41999999999999</v>
      </c>
      <c r="F1415">
        <v>87.37299999999999</v>
      </c>
      <c r="G1415" t="s">
        <v>55</v>
      </c>
      <c r="H1415" t="s">
        <v>31</v>
      </c>
      <c r="I1415">
        <v>0.1</v>
      </c>
      <c r="J1415" t="s">
        <v>56</v>
      </c>
      <c r="K1415">
        <v>1613.04</v>
      </c>
      <c r="L1415">
        <v>1451.7360000000001</v>
      </c>
      <c r="M1415">
        <v>1048.4759999999999</v>
      </c>
      <c r="N1415">
        <v>403.26000000000022</v>
      </c>
      <c r="O1415">
        <v>161.30399999999986</v>
      </c>
      <c r="P1415" t="s">
        <v>33</v>
      </c>
      <c r="Q1415" t="s">
        <v>24</v>
      </c>
      <c r="R1415">
        <v>0</v>
      </c>
      <c r="S1415" t="s">
        <v>1951</v>
      </c>
      <c r="T1415" t="s">
        <v>1514</v>
      </c>
      <c r="U1415">
        <v>33.979999999999997</v>
      </c>
      <c r="V1415" s="18">
        <v>45798</v>
      </c>
      <c r="W1415" s="18">
        <v>45804</v>
      </c>
      <c r="X1415">
        <v>6</v>
      </c>
      <c r="Y1415" t="s">
        <v>49</v>
      </c>
    </row>
    <row r="1416" spans="1:25" x14ac:dyDescent="0.3">
      <c r="A1416" s="18">
        <v>45257</v>
      </c>
      <c r="B1416" t="s">
        <v>18</v>
      </c>
      <c r="C1416" t="s">
        <v>79</v>
      </c>
      <c r="D1416">
        <v>9</v>
      </c>
      <c r="E1416">
        <v>97.56</v>
      </c>
      <c r="F1416">
        <v>63.414000000000001</v>
      </c>
      <c r="G1416" t="s">
        <v>30</v>
      </c>
      <c r="H1416" t="s">
        <v>21</v>
      </c>
      <c r="I1416">
        <v>0</v>
      </c>
      <c r="J1416" t="s">
        <v>32</v>
      </c>
      <c r="K1416">
        <v>878.04</v>
      </c>
      <c r="L1416">
        <v>878.04</v>
      </c>
      <c r="M1416">
        <v>570.726</v>
      </c>
      <c r="N1416">
        <v>307.31399999999996</v>
      </c>
      <c r="O1416">
        <v>0</v>
      </c>
      <c r="P1416" t="s">
        <v>23</v>
      </c>
      <c r="Q1416" t="s">
        <v>2930</v>
      </c>
      <c r="R1416">
        <v>0</v>
      </c>
      <c r="S1416" t="s">
        <v>1963</v>
      </c>
      <c r="T1416" t="s">
        <v>1964</v>
      </c>
      <c r="U1416">
        <v>48.84</v>
      </c>
      <c r="V1416" s="18">
        <v>45257</v>
      </c>
      <c r="W1416" s="18">
        <v>45261</v>
      </c>
      <c r="X1416">
        <v>4</v>
      </c>
      <c r="Y1416" t="s">
        <v>27</v>
      </c>
    </row>
    <row r="1417" spans="1:25" x14ac:dyDescent="0.3">
      <c r="A1417" s="18">
        <v>45015</v>
      </c>
      <c r="B1417" t="s">
        <v>44</v>
      </c>
      <c r="C1417" t="s">
        <v>79</v>
      </c>
      <c r="D1417">
        <v>10</v>
      </c>
      <c r="E1417">
        <v>338.75</v>
      </c>
      <c r="F1417">
        <v>220.1875</v>
      </c>
      <c r="G1417" t="s">
        <v>30</v>
      </c>
      <c r="H1417" t="s">
        <v>21</v>
      </c>
      <c r="I1417">
        <v>0.15</v>
      </c>
      <c r="J1417" t="s">
        <v>51</v>
      </c>
      <c r="K1417">
        <v>3387.5</v>
      </c>
      <c r="L1417">
        <v>2879.375</v>
      </c>
      <c r="M1417">
        <v>2201.875</v>
      </c>
      <c r="N1417">
        <v>677.5</v>
      </c>
      <c r="O1417">
        <v>508.125</v>
      </c>
      <c r="P1417" t="s">
        <v>63</v>
      </c>
      <c r="Q1417" t="s">
        <v>40</v>
      </c>
      <c r="R1417">
        <v>1</v>
      </c>
      <c r="S1417" t="s">
        <v>1965</v>
      </c>
      <c r="T1417" t="s">
        <v>1966</v>
      </c>
      <c r="U1417">
        <v>36.56</v>
      </c>
      <c r="V1417" s="18">
        <v>45015</v>
      </c>
      <c r="W1417" s="18">
        <v>45022</v>
      </c>
      <c r="X1417">
        <v>7</v>
      </c>
      <c r="Y1417" t="s">
        <v>49</v>
      </c>
    </row>
    <row r="1418" spans="1:25" x14ac:dyDescent="0.3">
      <c r="A1418" s="18">
        <v>45489</v>
      </c>
      <c r="B1418" t="s">
        <v>18</v>
      </c>
      <c r="C1418" t="s">
        <v>79</v>
      </c>
      <c r="D1418">
        <v>7</v>
      </c>
      <c r="E1418">
        <v>498.46</v>
      </c>
      <c r="F1418">
        <v>323.99900000000002</v>
      </c>
      <c r="G1418" t="s">
        <v>50</v>
      </c>
      <c r="H1418" t="s">
        <v>21</v>
      </c>
      <c r="I1418">
        <v>0.15</v>
      </c>
      <c r="J1418" t="s">
        <v>51</v>
      </c>
      <c r="K1418">
        <v>3489.22</v>
      </c>
      <c r="L1418">
        <v>2965.8369999999995</v>
      </c>
      <c r="M1418">
        <v>2267.9930000000004</v>
      </c>
      <c r="N1418">
        <v>697.84399999999914</v>
      </c>
      <c r="O1418">
        <v>523.38300000000027</v>
      </c>
      <c r="P1418" t="s">
        <v>33</v>
      </c>
      <c r="Q1418" t="s">
        <v>2930</v>
      </c>
      <c r="R1418">
        <v>0</v>
      </c>
      <c r="S1418" t="s">
        <v>1975</v>
      </c>
      <c r="T1418" t="s">
        <v>1976</v>
      </c>
      <c r="U1418">
        <v>42.72</v>
      </c>
      <c r="V1418" s="18">
        <v>45489</v>
      </c>
      <c r="W1418" s="18">
        <v>45493</v>
      </c>
      <c r="X1418">
        <v>4</v>
      </c>
      <c r="Y1418" t="s">
        <v>27</v>
      </c>
    </row>
    <row r="1419" spans="1:25" x14ac:dyDescent="0.3">
      <c r="A1419" s="18">
        <v>45646</v>
      </c>
      <c r="B1419" t="s">
        <v>44</v>
      </c>
      <c r="C1419" t="s">
        <v>79</v>
      </c>
      <c r="D1419">
        <v>2</v>
      </c>
      <c r="E1419">
        <v>458.25</v>
      </c>
      <c r="F1419">
        <v>297.86250000000001</v>
      </c>
      <c r="G1419" t="s">
        <v>20</v>
      </c>
      <c r="H1419" t="s">
        <v>21</v>
      </c>
      <c r="I1419">
        <v>0</v>
      </c>
      <c r="J1419" t="s">
        <v>22</v>
      </c>
      <c r="K1419">
        <v>916.5</v>
      </c>
      <c r="L1419">
        <v>916.5</v>
      </c>
      <c r="M1419">
        <v>595.72500000000002</v>
      </c>
      <c r="N1419">
        <v>320.77499999999998</v>
      </c>
      <c r="O1419">
        <v>0</v>
      </c>
      <c r="P1419" t="s">
        <v>33</v>
      </c>
      <c r="Q1419" t="s">
        <v>34</v>
      </c>
      <c r="R1419">
        <v>0</v>
      </c>
      <c r="S1419" t="s">
        <v>2009</v>
      </c>
      <c r="T1419" t="s">
        <v>2010</v>
      </c>
      <c r="U1419">
        <v>25.94</v>
      </c>
      <c r="V1419" s="18">
        <v>45646</v>
      </c>
      <c r="W1419" s="18">
        <v>45655</v>
      </c>
      <c r="X1419">
        <v>9</v>
      </c>
      <c r="Y1419" t="s">
        <v>49</v>
      </c>
    </row>
    <row r="1420" spans="1:25" x14ac:dyDescent="0.3">
      <c r="A1420" s="18">
        <v>45095</v>
      </c>
      <c r="B1420" t="s">
        <v>18</v>
      </c>
      <c r="C1420" t="s">
        <v>79</v>
      </c>
      <c r="D1420">
        <v>15</v>
      </c>
      <c r="E1420">
        <v>124.91</v>
      </c>
      <c r="F1420">
        <v>81.191500000000005</v>
      </c>
      <c r="G1420" t="s">
        <v>30</v>
      </c>
      <c r="H1420" t="s">
        <v>21</v>
      </c>
      <c r="I1420">
        <v>0.1</v>
      </c>
      <c r="J1420" t="s">
        <v>22</v>
      </c>
      <c r="K1420">
        <v>1873.6499999999999</v>
      </c>
      <c r="L1420">
        <v>1686.2849999999999</v>
      </c>
      <c r="M1420">
        <v>1217.8725000000002</v>
      </c>
      <c r="N1420">
        <v>468.41249999999968</v>
      </c>
      <c r="O1420">
        <v>187.36500000000001</v>
      </c>
      <c r="P1420" t="s">
        <v>33</v>
      </c>
      <c r="Q1420" t="s">
        <v>24</v>
      </c>
      <c r="R1420">
        <v>0</v>
      </c>
      <c r="S1420" t="s">
        <v>2018</v>
      </c>
      <c r="T1420" t="s">
        <v>2019</v>
      </c>
      <c r="U1420">
        <v>31.95</v>
      </c>
      <c r="V1420" s="18">
        <v>45095</v>
      </c>
      <c r="W1420" s="18">
        <v>45103</v>
      </c>
      <c r="X1420">
        <v>8</v>
      </c>
      <c r="Y1420" t="s">
        <v>27</v>
      </c>
    </row>
    <row r="1421" spans="1:25" x14ac:dyDescent="0.3">
      <c r="A1421" s="18">
        <v>45336</v>
      </c>
      <c r="B1421" t="s">
        <v>18</v>
      </c>
      <c r="C1421" t="s">
        <v>79</v>
      </c>
      <c r="D1421">
        <v>1</v>
      </c>
      <c r="E1421">
        <v>542.63</v>
      </c>
      <c r="F1421">
        <v>352.70949999999999</v>
      </c>
      <c r="G1421" t="s">
        <v>30</v>
      </c>
      <c r="H1421" t="s">
        <v>31</v>
      </c>
      <c r="I1421">
        <v>0.05</v>
      </c>
      <c r="J1421" t="s">
        <v>51</v>
      </c>
      <c r="K1421">
        <v>542.63</v>
      </c>
      <c r="L1421">
        <v>515.49849999999992</v>
      </c>
      <c r="M1421">
        <v>352.70949999999999</v>
      </c>
      <c r="N1421">
        <v>162.78899999999993</v>
      </c>
      <c r="O1421">
        <v>27.131500000000074</v>
      </c>
      <c r="P1421" t="s">
        <v>57</v>
      </c>
      <c r="Q1421" t="s">
        <v>2930</v>
      </c>
      <c r="R1421">
        <v>0</v>
      </c>
      <c r="S1421" t="s">
        <v>2036</v>
      </c>
      <c r="T1421" t="s">
        <v>2037</v>
      </c>
      <c r="U1421">
        <v>33.200000000000003</v>
      </c>
      <c r="V1421" s="18">
        <v>45336</v>
      </c>
      <c r="W1421" s="18">
        <v>45343</v>
      </c>
      <c r="X1421">
        <v>7</v>
      </c>
      <c r="Y1421" t="s">
        <v>27</v>
      </c>
    </row>
    <row r="1422" spans="1:25" x14ac:dyDescent="0.3">
      <c r="A1422" s="18">
        <v>45596</v>
      </c>
      <c r="B1422" t="s">
        <v>38</v>
      </c>
      <c r="C1422" t="s">
        <v>79</v>
      </c>
      <c r="D1422">
        <v>16</v>
      </c>
      <c r="E1422">
        <v>120.83</v>
      </c>
      <c r="F1422">
        <v>78.539500000000004</v>
      </c>
      <c r="G1422" t="s">
        <v>20</v>
      </c>
      <c r="H1422" t="s">
        <v>31</v>
      </c>
      <c r="I1422">
        <v>0.05</v>
      </c>
      <c r="J1422" t="s">
        <v>51</v>
      </c>
      <c r="K1422">
        <v>1933.28</v>
      </c>
      <c r="L1422">
        <v>1836.616</v>
      </c>
      <c r="M1422">
        <v>1256.6320000000001</v>
      </c>
      <c r="N1422">
        <v>579.98399999999992</v>
      </c>
      <c r="O1422">
        <v>96.663999999999987</v>
      </c>
      <c r="P1422" t="s">
        <v>63</v>
      </c>
      <c r="Q1422" t="s">
        <v>40</v>
      </c>
      <c r="R1422">
        <v>1</v>
      </c>
      <c r="S1422" t="s">
        <v>2059</v>
      </c>
      <c r="T1422" t="s">
        <v>893</v>
      </c>
      <c r="U1422">
        <v>39.64</v>
      </c>
      <c r="V1422" s="18">
        <v>45596</v>
      </c>
      <c r="W1422" s="18">
        <v>45598</v>
      </c>
      <c r="X1422">
        <v>2</v>
      </c>
      <c r="Y1422" t="s">
        <v>43</v>
      </c>
    </row>
    <row r="1423" spans="1:25" x14ac:dyDescent="0.3">
      <c r="A1423" s="18">
        <v>45091</v>
      </c>
      <c r="B1423" t="s">
        <v>28</v>
      </c>
      <c r="C1423" t="s">
        <v>79</v>
      </c>
      <c r="D1423">
        <v>2</v>
      </c>
      <c r="E1423">
        <v>224.08</v>
      </c>
      <c r="F1423">
        <v>145.65200000000002</v>
      </c>
      <c r="G1423" t="s">
        <v>30</v>
      </c>
      <c r="H1423" t="s">
        <v>31</v>
      </c>
      <c r="I1423">
        <v>0.05</v>
      </c>
      <c r="J1423" t="s">
        <v>46</v>
      </c>
      <c r="K1423">
        <v>448.16</v>
      </c>
      <c r="L1423">
        <v>425.75200000000001</v>
      </c>
      <c r="M1423">
        <v>291.30400000000003</v>
      </c>
      <c r="N1423">
        <v>134.44799999999998</v>
      </c>
      <c r="O1423">
        <v>22.408000000000015</v>
      </c>
      <c r="P1423" t="s">
        <v>57</v>
      </c>
      <c r="Q1423" t="s">
        <v>40</v>
      </c>
      <c r="R1423">
        <v>0</v>
      </c>
      <c r="S1423" t="s">
        <v>2062</v>
      </c>
      <c r="T1423" t="s">
        <v>2063</v>
      </c>
      <c r="U1423">
        <v>47.35</v>
      </c>
      <c r="V1423" s="18">
        <v>45091</v>
      </c>
      <c r="W1423" s="18">
        <v>45097</v>
      </c>
      <c r="X1423">
        <v>6</v>
      </c>
      <c r="Y1423" t="s">
        <v>37</v>
      </c>
    </row>
    <row r="1424" spans="1:25" x14ac:dyDescent="0.3">
      <c r="A1424" s="18">
        <v>45003</v>
      </c>
      <c r="B1424" t="s">
        <v>44</v>
      </c>
      <c r="C1424" t="s">
        <v>79</v>
      </c>
      <c r="D1424">
        <v>20</v>
      </c>
      <c r="E1424">
        <v>139.1</v>
      </c>
      <c r="F1424">
        <v>90.415000000000006</v>
      </c>
      <c r="G1424" t="s">
        <v>50</v>
      </c>
      <c r="H1424" t="s">
        <v>21</v>
      </c>
      <c r="I1424">
        <v>0.05</v>
      </c>
      <c r="J1424" t="s">
        <v>51</v>
      </c>
      <c r="K1424">
        <v>2782</v>
      </c>
      <c r="L1424">
        <v>2642.9</v>
      </c>
      <c r="M1424">
        <v>1808.3000000000002</v>
      </c>
      <c r="N1424">
        <v>834.59999999999991</v>
      </c>
      <c r="O1424">
        <v>139.09999999999991</v>
      </c>
      <c r="P1424" t="s">
        <v>23</v>
      </c>
      <c r="Q1424" t="s">
        <v>24</v>
      </c>
      <c r="R1424">
        <v>0</v>
      </c>
      <c r="S1424" t="s">
        <v>2068</v>
      </c>
      <c r="T1424" t="s">
        <v>2069</v>
      </c>
      <c r="U1424">
        <v>30.22</v>
      </c>
      <c r="V1424" s="18">
        <v>45003</v>
      </c>
      <c r="W1424" s="18">
        <v>45005</v>
      </c>
      <c r="X1424">
        <v>2</v>
      </c>
      <c r="Y1424" t="s">
        <v>49</v>
      </c>
    </row>
    <row r="1425" spans="1:25" x14ac:dyDescent="0.3">
      <c r="A1425" s="18">
        <v>45464</v>
      </c>
      <c r="B1425" t="s">
        <v>44</v>
      </c>
      <c r="C1425" t="s">
        <v>79</v>
      </c>
      <c r="D1425">
        <v>14</v>
      </c>
      <c r="E1425">
        <v>542.6</v>
      </c>
      <c r="F1425">
        <v>352.69000000000005</v>
      </c>
      <c r="G1425" t="s">
        <v>50</v>
      </c>
      <c r="H1425" t="s">
        <v>31</v>
      </c>
      <c r="I1425">
        <v>0.05</v>
      </c>
      <c r="J1425" t="s">
        <v>22</v>
      </c>
      <c r="K1425">
        <v>7596.4000000000005</v>
      </c>
      <c r="L1425">
        <v>7216.58</v>
      </c>
      <c r="M1425">
        <v>4937.6600000000008</v>
      </c>
      <c r="N1425">
        <v>2278.9199999999992</v>
      </c>
      <c r="O1425">
        <v>379.82000000000062</v>
      </c>
      <c r="P1425" t="s">
        <v>60</v>
      </c>
      <c r="Q1425" t="s">
        <v>2930</v>
      </c>
      <c r="R1425">
        <v>0</v>
      </c>
      <c r="S1425" t="s">
        <v>2094</v>
      </c>
      <c r="T1425" t="s">
        <v>933</v>
      </c>
      <c r="U1425">
        <v>44.76</v>
      </c>
      <c r="V1425" s="18">
        <v>45464</v>
      </c>
      <c r="W1425" s="18">
        <v>45473</v>
      </c>
      <c r="X1425">
        <v>9</v>
      </c>
      <c r="Y1425" t="s">
        <v>49</v>
      </c>
    </row>
    <row r="1426" spans="1:25" x14ac:dyDescent="0.3">
      <c r="A1426" s="18">
        <v>45668</v>
      </c>
      <c r="B1426" t="s">
        <v>38</v>
      </c>
      <c r="C1426" t="s">
        <v>79</v>
      </c>
      <c r="D1426">
        <v>16</v>
      </c>
      <c r="E1426">
        <v>332.19</v>
      </c>
      <c r="F1426">
        <v>215.92350000000002</v>
      </c>
      <c r="G1426" t="s">
        <v>50</v>
      </c>
      <c r="H1426" t="s">
        <v>31</v>
      </c>
      <c r="I1426">
        <v>0.1</v>
      </c>
      <c r="J1426" t="s">
        <v>22</v>
      </c>
      <c r="K1426">
        <v>5315.04</v>
      </c>
      <c r="L1426">
        <v>4783.5360000000001</v>
      </c>
      <c r="M1426">
        <v>3454.7760000000003</v>
      </c>
      <c r="N1426">
        <v>1328.7599999999998</v>
      </c>
      <c r="O1426">
        <v>531.50399999999991</v>
      </c>
      <c r="P1426" t="s">
        <v>57</v>
      </c>
      <c r="Q1426" t="s">
        <v>34</v>
      </c>
      <c r="R1426">
        <v>1</v>
      </c>
      <c r="S1426" t="s">
        <v>2097</v>
      </c>
      <c r="T1426" t="s">
        <v>2098</v>
      </c>
      <c r="U1426">
        <v>34.97</v>
      </c>
      <c r="V1426" s="18">
        <v>45668</v>
      </c>
      <c r="W1426" s="18">
        <v>45676</v>
      </c>
      <c r="X1426">
        <v>8</v>
      </c>
      <c r="Y1426" t="s">
        <v>43</v>
      </c>
    </row>
    <row r="1427" spans="1:25" x14ac:dyDescent="0.3">
      <c r="A1427" s="18">
        <v>45038</v>
      </c>
      <c r="B1427" t="s">
        <v>44</v>
      </c>
      <c r="C1427" t="s">
        <v>79</v>
      </c>
      <c r="D1427">
        <v>1</v>
      </c>
      <c r="E1427">
        <v>173.44</v>
      </c>
      <c r="F1427">
        <v>112.736</v>
      </c>
      <c r="G1427" t="s">
        <v>30</v>
      </c>
      <c r="H1427" t="s">
        <v>31</v>
      </c>
      <c r="I1427">
        <v>0</v>
      </c>
      <c r="J1427" t="s">
        <v>66</v>
      </c>
      <c r="K1427">
        <v>173.44</v>
      </c>
      <c r="L1427">
        <v>173.44</v>
      </c>
      <c r="M1427">
        <v>112.736</v>
      </c>
      <c r="N1427">
        <v>60.703999999999994</v>
      </c>
      <c r="O1427">
        <v>0</v>
      </c>
      <c r="P1427" t="s">
        <v>33</v>
      </c>
      <c r="Q1427" t="s">
        <v>24</v>
      </c>
      <c r="R1427">
        <v>0</v>
      </c>
      <c r="S1427" t="s">
        <v>2118</v>
      </c>
      <c r="T1427" t="s">
        <v>2119</v>
      </c>
      <c r="U1427">
        <v>32.83</v>
      </c>
      <c r="V1427" s="18">
        <v>45038</v>
      </c>
      <c r="W1427" s="18">
        <v>45040</v>
      </c>
      <c r="X1427">
        <v>2</v>
      </c>
      <c r="Y1427" t="s">
        <v>49</v>
      </c>
    </row>
    <row r="1428" spans="1:25" x14ac:dyDescent="0.3">
      <c r="A1428" s="18">
        <v>45215</v>
      </c>
      <c r="B1428" t="s">
        <v>18</v>
      </c>
      <c r="C1428" t="s">
        <v>79</v>
      </c>
      <c r="D1428">
        <v>6</v>
      </c>
      <c r="E1428">
        <v>485.66</v>
      </c>
      <c r="F1428">
        <v>315.67900000000003</v>
      </c>
      <c r="G1428" t="s">
        <v>55</v>
      </c>
      <c r="H1428" t="s">
        <v>21</v>
      </c>
      <c r="I1428">
        <v>0.05</v>
      </c>
      <c r="J1428" t="s">
        <v>22</v>
      </c>
      <c r="K1428">
        <v>2913.96</v>
      </c>
      <c r="L1428">
        <v>2768.2619999999997</v>
      </c>
      <c r="M1428">
        <v>1894.0740000000001</v>
      </c>
      <c r="N1428">
        <v>874.18799999999965</v>
      </c>
      <c r="O1428">
        <v>145.69800000000032</v>
      </c>
      <c r="P1428" t="s">
        <v>33</v>
      </c>
      <c r="Q1428" t="s">
        <v>24</v>
      </c>
      <c r="R1428">
        <v>0</v>
      </c>
      <c r="S1428" t="s">
        <v>2153</v>
      </c>
      <c r="T1428" t="s">
        <v>2154</v>
      </c>
      <c r="U1428">
        <v>30.62</v>
      </c>
      <c r="V1428" s="18">
        <v>45215</v>
      </c>
      <c r="W1428" s="18">
        <v>45221</v>
      </c>
      <c r="X1428">
        <v>6</v>
      </c>
      <c r="Y1428" t="s">
        <v>27</v>
      </c>
    </row>
    <row r="1429" spans="1:25" x14ac:dyDescent="0.3">
      <c r="A1429" s="18">
        <v>45525</v>
      </c>
      <c r="B1429" t="s">
        <v>44</v>
      </c>
      <c r="C1429" t="s">
        <v>79</v>
      </c>
      <c r="D1429">
        <v>11</v>
      </c>
      <c r="E1429">
        <v>143.85</v>
      </c>
      <c r="F1429">
        <v>93.502499999999998</v>
      </c>
      <c r="G1429" t="s">
        <v>30</v>
      </c>
      <c r="H1429" t="s">
        <v>21</v>
      </c>
      <c r="I1429">
        <v>0.1</v>
      </c>
      <c r="J1429" t="s">
        <v>22</v>
      </c>
      <c r="K1429">
        <v>1582.35</v>
      </c>
      <c r="L1429">
        <v>1424.115</v>
      </c>
      <c r="M1429">
        <v>1028.5274999999999</v>
      </c>
      <c r="N1429">
        <v>395.58750000000009</v>
      </c>
      <c r="O1429">
        <v>158.2349999999999</v>
      </c>
      <c r="P1429" t="s">
        <v>60</v>
      </c>
      <c r="Q1429" t="s">
        <v>24</v>
      </c>
      <c r="R1429">
        <v>0</v>
      </c>
      <c r="S1429" t="s">
        <v>2192</v>
      </c>
      <c r="T1429" t="s">
        <v>2193</v>
      </c>
      <c r="U1429">
        <v>6.85</v>
      </c>
      <c r="V1429" s="18">
        <v>45525</v>
      </c>
      <c r="W1429" s="18">
        <v>45534</v>
      </c>
      <c r="X1429">
        <v>9</v>
      </c>
      <c r="Y1429" t="s">
        <v>49</v>
      </c>
    </row>
    <row r="1430" spans="1:25" x14ac:dyDescent="0.3">
      <c r="A1430" s="18">
        <v>45067</v>
      </c>
      <c r="B1430" t="s">
        <v>18</v>
      </c>
      <c r="C1430" t="s">
        <v>79</v>
      </c>
      <c r="D1430">
        <v>1</v>
      </c>
      <c r="E1430">
        <v>418.98</v>
      </c>
      <c r="F1430">
        <v>272.33700000000005</v>
      </c>
      <c r="G1430" t="s">
        <v>20</v>
      </c>
      <c r="H1430" t="s">
        <v>31</v>
      </c>
      <c r="I1430">
        <v>0.1</v>
      </c>
      <c r="J1430" t="s">
        <v>51</v>
      </c>
      <c r="K1430">
        <v>418.98</v>
      </c>
      <c r="L1430">
        <v>377.08200000000005</v>
      </c>
      <c r="M1430">
        <v>272.33700000000005</v>
      </c>
      <c r="N1430">
        <v>104.745</v>
      </c>
      <c r="O1430">
        <v>41.897999999999968</v>
      </c>
      <c r="P1430" t="s">
        <v>33</v>
      </c>
      <c r="Q1430" t="s">
        <v>24</v>
      </c>
      <c r="R1430">
        <v>0</v>
      </c>
      <c r="S1430" t="s">
        <v>2198</v>
      </c>
      <c r="T1430" t="s">
        <v>2199</v>
      </c>
      <c r="U1430">
        <v>43.72</v>
      </c>
      <c r="V1430" s="18">
        <v>45067</v>
      </c>
      <c r="W1430" s="18">
        <v>45072</v>
      </c>
      <c r="X1430">
        <v>5</v>
      </c>
      <c r="Y1430" t="s">
        <v>27</v>
      </c>
    </row>
    <row r="1431" spans="1:25" x14ac:dyDescent="0.3">
      <c r="A1431" s="18">
        <v>45162</v>
      </c>
      <c r="B1431" t="s">
        <v>18</v>
      </c>
      <c r="C1431" t="s">
        <v>79</v>
      </c>
      <c r="D1431">
        <v>5</v>
      </c>
      <c r="E1431">
        <v>256.42</v>
      </c>
      <c r="F1431">
        <v>166.67300000000003</v>
      </c>
      <c r="G1431" t="s">
        <v>20</v>
      </c>
      <c r="H1431" t="s">
        <v>31</v>
      </c>
      <c r="I1431">
        <v>0</v>
      </c>
      <c r="J1431" t="s">
        <v>32</v>
      </c>
      <c r="K1431">
        <v>1282.1000000000001</v>
      </c>
      <c r="L1431">
        <v>1282.1000000000001</v>
      </c>
      <c r="M1431">
        <v>833.36500000000012</v>
      </c>
      <c r="N1431">
        <v>448.73500000000001</v>
      </c>
      <c r="O1431">
        <v>0</v>
      </c>
      <c r="P1431" t="s">
        <v>33</v>
      </c>
      <c r="Q1431" t="s">
        <v>24</v>
      </c>
      <c r="R1431">
        <v>0</v>
      </c>
      <c r="S1431" t="s">
        <v>2202</v>
      </c>
      <c r="T1431" t="s">
        <v>2203</v>
      </c>
      <c r="U1431">
        <v>28.74</v>
      </c>
      <c r="V1431" s="18">
        <v>45162</v>
      </c>
      <c r="W1431" s="18">
        <v>45167</v>
      </c>
      <c r="X1431">
        <v>5</v>
      </c>
      <c r="Y1431" t="s">
        <v>27</v>
      </c>
    </row>
    <row r="1432" spans="1:25" x14ac:dyDescent="0.3">
      <c r="A1432" s="18">
        <v>45481</v>
      </c>
      <c r="B1432" t="s">
        <v>38</v>
      </c>
      <c r="C1432" t="s">
        <v>79</v>
      </c>
      <c r="D1432">
        <v>18</v>
      </c>
      <c r="E1432">
        <v>448.03</v>
      </c>
      <c r="F1432">
        <v>291.21949999999998</v>
      </c>
      <c r="G1432" t="s">
        <v>20</v>
      </c>
      <c r="H1432" t="s">
        <v>31</v>
      </c>
      <c r="I1432">
        <v>0.15</v>
      </c>
      <c r="J1432" t="s">
        <v>46</v>
      </c>
      <c r="K1432">
        <v>8064.5399999999991</v>
      </c>
      <c r="L1432">
        <v>6854.8589999999995</v>
      </c>
      <c r="M1432">
        <v>5241.951</v>
      </c>
      <c r="N1432">
        <v>1612.9079999999994</v>
      </c>
      <c r="O1432">
        <v>1209.6809999999996</v>
      </c>
      <c r="P1432" t="s">
        <v>63</v>
      </c>
      <c r="Q1432" t="s">
        <v>40</v>
      </c>
      <c r="R1432">
        <v>1</v>
      </c>
      <c r="S1432" t="s">
        <v>2210</v>
      </c>
      <c r="T1432" t="s">
        <v>2211</v>
      </c>
      <c r="U1432">
        <v>13.23</v>
      </c>
      <c r="V1432" s="18">
        <v>45481</v>
      </c>
      <c r="W1432" s="18">
        <v>45490</v>
      </c>
      <c r="X1432">
        <v>9</v>
      </c>
      <c r="Y1432" t="s">
        <v>43</v>
      </c>
    </row>
    <row r="1433" spans="1:25" x14ac:dyDescent="0.3">
      <c r="A1433" s="18">
        <v>45594</v>
      </c>
      <c r="B1433" t="s">
        <v>69</v>
      </c>
      <c r="C1433" t="s">
        <v>79</v>
      </c>
      <c r="D1433">
        <v>12</v>
      </c>
      <c r="E1433">
        <v>209.86</v>
      </c>
      <c r="F1433">
        <v>136.40900000000002</v>
      </c>
      <c r="G1433" t="s">
        <v>55</v>
      </c>
      <c r="H1433" t="s">
        <v>31</v>
      </c>
      <c r="I1433">
        <v>0.05</v>
      </c>
      <c r="J1433" t="s">
        <v>66</v>
      </c>
      <c r="K1433">
        <v>2518.3200000000002</v>
      </c>
      <c r="L1433">
        <v>2392.404</v>
      </c>
      <c r="M1433">
        <v>1636.9080000000004</v>
      </c>
      <c r="N1433">
        <v>755.49599999999964</v>
      </c>
      <c r="O1433">
        <v>125.91600000000017</v>
      </c>
      <c r="P1433" t="s">
        <v>23</v>
      </c>
      <c r="Q1433" t="s">
        <v>40</v>
      </c>
      <c r="R1433">
        <v>0</v>
      </c>
      <c r="S1433" t="s">
        <v>2228</v>
      </c>
      <c r="T1433" t="s">
        <v>2229</v>
      </c>
      <c r="U1433">
        <v>8.7799999999999994</v>
      </c>
      <c r="V1433" s="18">
        <v>45594</v>
      </c>
      <c r="W1433" s="18">
        <v>45598</v>
      </c>
      <c r="X1433">
        <v>4</v>
      </c>
      <c r="Y1433" t="s">
        <v>72</v>
      </c>
    </row>
    <row r="1434" spans="1:25" x14ac:dyDescent="0.3">
      <c r="A1434" s="18">
        <v>45696</v>
      </c>
      <c r="B1434" t="s">
        <v>38</v>
      </c>
      <c r="C1434" t="s">
        <v>79</v>
      </c>
      <c r="D1434">
        <v>10</v>
      </c>
      <c r="E1434">
        <v>396.73</v>
      </c>
      <c r="F1434">
        <v>257.87450000000001</v>
      </c>
      <c r="G1434" t="s">
        <v>20</v>
      </c>
      <c r="H1434" t="s">
        <v>31</v>
      </c>
      <c r="I1434">
        <v>0.1</v>
      </c>
      <c r="J1434" t="s">
        <v>22</v>
      </c>
      <c r="K1434">
        <v>3967.3</v>
      </c>
      <c r="L1434">
        <v>3570.57</v>
      </c>
      <c r="M1434">
        <v>2578.7449999999999</v>
      </c>
      <c r="N1434">
        <v>991.82500000000027</v>
      </c>
      <c r="O1434">
        <v>396.73</v>
      </c>
      <c r="P1434" t="s">
        <v>23</v>
      </c>
      <c r="Q1434" t="s">
        <v>24</v>
      </c>
      <c r="R1434">
        <v>0</v>
      </c>
      <c r="S1434" t="s">
        <v>2240</v>
      </c>
      <c r="T1434" t="s">
        <v>2241</v>
      </c>
      <c r="U1434">
        <v>18.13</v>
      </c>
      <c r="V1434" s="18">
        <v>45696</v>
      </c>
      <c r="W1434" s="18">
        <v>45701</v>
      </c>
      <c r="X1434">
        <v>5</v>
      </c>
      <c r="Y1434" t="s">
        <v>43</v>
      </c>
    </row>
    <row r="1435" spans="1:25" x14ac:dyDescent="0.3">
      <c r="A1435" s="18">
        <v>45206</v>
      </c>
      <c r="B1435" t="s">
        <v>69</v>
      </c>
      <c r="C1435" t="s">
        <v>79</v>
      </c>
      <c r="D1435">
        <v>15</v>
      </c>
      <c r="E1435">
        <v>188.57</v>
      </c>
      <c r="F1435">
        <v>122.5705</v>
      </c>
      <c r="G1435" t="s">
        <v>50</v>
      </c>
      <c r="H1435" t="s">
        <v>21</v>
      </c>
      <c r="I1435">
        <v>0.05</v>
      </c>
      <c r="J1435" t="s">
        <v>66</v>
      </c>
      <c r="K1435">
        <v>2828.5499999999997</v>
      </c>
      <c r="L1435">
        <v>2687.1224999999995</v>
      </c>
      <c r="M1435">
        <v>1838.5574999999999</v>
      </c>
      <c r="N1435">
        <v>848.5649999999996</v>
      </c>
      <c r="O1435">
        <v>141.42750000000024</v>
      </c>
      <c r="P1435" t="s">
        <v>57</v>
      </c>
      <c r="Q1435" t="s">
        <v>24</v>
      </c>
      <c r="R1435">
        <v>1</v>
      </c>
      <c r="S1435" t="s">
        <v>2275</v>
      </c>
      <c r="T1435" t="s">
        <v>2276</v>
      </c>
      <c r="U1435">
        <v>38.61</v>
      </c>
      <c r="V1435" s="18">
        <v>45206</v>
      </c>
      <c r="W1435" s="18">
        <v>45208</v>
      </c>
      <c r="X1435">
        <v>2</v>
      </c>
      <c r="Y1435" t="s">
        <v>72</v>
      </c>
    </row>
    <row r="1436" spans="1:25" x14ac:dyDescent="0.3">
      <c r="A1436" s="18">
        <v>45480</v>
      </c>
      <c r="B1436" t="s">
        <v>38</v>
      </c>
      <c r="C1436" t="s">
        <v>79</v>
      </c>
      <c r="D1436">
        <v>15</v>
      </c>
      <c r="E1436">
        <v>576.12</v>
      </c>
      <c r="F1436">
        <v>374.47800000000001</v>
      </c>
      <c r="G1436" t="s">
        <v>55</v>
      </c>
      <c r="H1436" t="s">
        <v>31</v>
      </c>
      <c r="I1436">
        <v>0.1</v>
      </c>
      <c r="J1436" t="s">
        <v>32</v>
      </c>
      <c r="K1436">
        <v>8641.7999999999993</v>
      </c>
      <c r="L1436">
        <v>7777.62</v>
      </c>
      <c r="M1436">
        <v>5617.17</v>
      </c>
      <c r="N1436">
        <v>2160.4499999999998</v>
      </c>
      <c r="O1436">
        <v>864.17999999999938</v>
      </c>
      <c r="P1436" t="s">
        <v>23</v>
      </c>
      <c r="Q1436" t="s">
        <v>40</v>
      </c>
      <c r="R1436">
        <v>0</v>
      </c>
      <c r="S1436" t="s">
        <v>2280</v>
      </c>
      <c r="T1436" t="s">
        <v>2281</v>
      </c>
      <c r="U1436">
        <v>29.31</v>
      </c>
      <c r="V1436" s="18">
        <v>45480</v>
      </c>
      <c r="W1436" s="18">
        <v>45484</v>
      </c>
      <c r="X1436">
        <v>4</v>
      </c>
      <c r="Y1436" t="s">
        <v>43</v>
      </c>
    </row>
    <row r="1437" spans="1:25" x14ac:dyDescent="0.3">
      <c r="A1437" s="18">
        <v>45266</v>
      </c>
      <c r="B1437" t="s">
        <v>38</v>
      </c>
      <c r="C1437" t="s">
        <v>79</v>
      </c>
      <c r="D1437">
        <v>17</v>
      </c>
      <c r="E1437">
        <v>218.04</v>
      </c>
      <c r="F1437">
        <v>141.726</v>
      </c>
      <c r="G1437" t="s">
        <v>55</v>
      </c>
      <c r="H1437" t="s">
        <v>21</v>
      </c>
      <c r="I1437">
        <v>0.15</v>
      </c>
      <c r="J1437" t="s">
        <v>66</v>
      </c>
      <c r="K1437">
        <v>3706.68</v>
      </c>
      <c r="L1437">
        <v>3150.6779999999999</v>
      </c>
      <c r="M1437">
        <v>2409.3420000000001</v>
      </c>
      <c r="N1437">
        <v>741.33599999999979</v>
      </c>
      <c r="O1437">
        <v>556.00199999999995</v>
      </c>
      <c r="P1437" t="s">
        <v>63</v>
      </c>
      <c r="Q1437" t="s">
        <v>2930</v>
      </c>
      <c r="R1437">
        <v>0</v>
      </c>
      <c r="S1437" t="s">
        <v>2284</v>
      </c>
      <c r="T1437" t="s">
        <v>2285</v>
      </c>
      <c r="U1437">
        <v>16</v>
      </c>
      <c r="V1437" s="18">
        <v>45266</v>
      </c>
      <c r="W1437" s="18">
        <v>45276</v>
      </c>
      <c r="X1437">
        <v>10</v>
      </c>
      <c r="Y1437" t="s">
        <v>43</v>
      </c>
    </row>
    <row r="1438" spans="1:25" x14ac:dyDescent="0.3">
      <c r="A1438" s="18">
        <v>45355</v>
      </c>
      <c r="B1438" t="s">
        <v>69</v>
      </c>
      <c r="C1438" t="s">
        <v>79</v>
      </c>
      <c r="D1438">
        <v>11</v>
      </c>
      <c r="E1438">
        <v>97.84</v>
      </c>
      <c r="F1438">
        <v>63.596000000000004</v>
      </c>
      <c r="G1438" t="s">
        <v>20</v>
      </c>
      <c r="H1438" t="s">
        <v>31</v>
      </c>
      <c r="I1438">
        <v>0.05</v>
      </c>
      <c r="J1438" t="s">
        <v>32</v>
      </c>
      <c r="K1438">
        <v>1076.24</v>
      </c>
      <c r="L1438">
        <v>1022.428</v>
      </c>
      <c r="M1438">
        <v>699.55600000000004</v>
      </c>
      <c r="N1438">
        <v>322.87199999999996</v>
      </c>
      <c r="O1438">
        <v>53.812000000000012</v>
      </c>
      <c r="P1438" t="s">
        <v>60</v>
      </c>
      <c r="Q1438" t="s">
        <v>34</v>
      </c>
      <c r="R1438">
        <v>1</v>
      </c>
      <c r="S1438" t="s">
        <v>2317</v>
      </c>
      <c r="T1438" t="s">
        <v>2318</v>
      </c>
      <c r="U1438">
        <v>45.97</v>
      </c>
      <c r="V1438" s="18">
        <v>45355</v>
      </c>
      <c r="W1438" s="18">
        <v>45363</v>
      </c>
      <c r="X1438">
        <v>8</v>
      </c>
      <c r="Y1438" t="s">
        <v>72</v>
      </c>
    </row>
    <row r="1439" spans="1:25" x14ac:dyDescent="0.3">
      <c r="A1439" s="18">
        <v>44971</v>
      </c>
      <c r="B1439" t="s">
        <v>18</v>
      </c>
      <c r="C1439" t="s">
        <v>79</v>
      </c>
      <c r="D1439">
        <v>7</v>
      </c>
      <c r="E1439">
        <v>468.14</v>
      </c>
      <c r="F1439">
        <v>304.291</v>
      </c>
      <c r="G1439" t="s">
        <v>30</v>
      </c>
      <c r="H1439" t="s">
        <v>31</v>
      </c>
      <c r="I1439">
        <v>0.15</v>
      </c>
      <c r="J1439" t="s">
        <v>66</v>
      </c>
      <c r="K1439">
        <v>3276.98</v>
      </c>
      <c r="L1439">
        <v>2785.433</v>
      </c>
      <c r="M1439">
        <v>2130.0369999999998</v>
      </c>
      <c r="N1439">
        <v>655.39600000000019</v>
      </c>
      <c r="O1439">
        <v>491.54700000000003</v>
      </c>
      <c r="P1439" t="s">
        <v>63</v>
      </c>
      <c r="Q1439" t="s">
        <v>34</v>
      </c>
      <c r="R1439">
        <v>0</v>
      </c>
      <c r="S1439" t="s">
        <v>2319</v>
      </c>
      <c r="T1439" t="s">
        <v>2320</v>
      </c>
      <c r="U1439">
        <v>47.56</v>
      </c>
      <c r="V1439" s="18">
        <v>44971</v>
      </c>
      <c r="W1439" s="18">
        <v>44974</v>
      </c>
      <c r="X1439">
        <v>3</v>
      </c>
      <c r="Y1439" t="s">
        <v>27</v>
      </c>
    </row>
    <row r="1440" spans="1:25" x14ac:dyDescent="0.3">
      <c r="A1440" s="18">
        <v>45044</v>
      </c>
      <c r="B1440" t="s">
        <v>69</v>
      </c>
      <c r="C1440" t="s">
        <v>79</v>
      </c>
      <c r="D1440">
        <v>20</v>
      </c>
      <c r="E1440">
        <v>476.69</v>
      </c>
      <c r="F1440">
        <v>309.8485</v>
      </c>
      <c r="G1440" t="s">
        <v>20</v>
      </c>
      <c r="H1440" t="s">
        <v>21</v>
      </c>
      <c r="I1440">
        <v>0.05</v>
      </c>
      <c r="J1440" t="s">
        <v>66</v>
      </c>
      <c r="K1440">
        <v>9533.7999999999993</v>
      </c>
      <c r="L1440">
        <v>9057.1099999999988</v>
      </c>
      <c r="M1440">
        <v>6196.97</v>
      </c>
      <c r="N1440">
        <v>2860.1399999999985</v>
      </c>
      <c r="O1440">
        <v>476.69000000000051</v>
      </c>
      <c r="P1440" t="s">
        <v>23</v>
      </c>
      <c r="Q1440" t="s">
        <v>40</v>
      </c>
      <c r="R1440">
        <v>0</v>
      </c>
      <c r="S1440" t="s">
        <v>2321</v>
      </c>
      <c r="T1440" t="s">
        <v>2322</v>
      </c>
      <c r="U1440">
        <v>10.199999999999999</v>
      </c>
      <c r="V1440" s="18">
        <v>45044</v>
      </c>
      <c r="W1440" s="18">
        <v>45049</v>
      </c>
      <c r="X1440">
        <v>5</v>
      </c>
      <c r="Y1440" t="s">
        <v>72</v>
      </c>
    </row>
    <row r="1441" spans="1:25" x14ac:dyDescent="0.3">
      <c r="A1441" s="18">
        <v>45539</v>
      </c>
      <c r="B1441" t="s">
        <v>69</v>
      </c>
      <c r="C1441" t="s">
        <v>79</v>
      </c>
      <c r="D1441">
        <v>9</v>
      </c>
      <c r="E1441">
        <v>228.98</v>
      </c>
      <c r="F1441">
        <v>148.83699999999999</v>
      </c>
      <c r="G1441" t="s">
        <v>55</v>
      </c>
      <c r="H1441" t="s">
        <v>31</v>
      </c>
      <c r="I1441">
        <v>0.15</v>
      </c>
      <c r="J1441" t="s">
        <v>46</v>
      </c>
      <c r="K1441">
        <v>2060.8199999999997</v>
      </c>
      <c r="L1441">
        <v>1751.6969999999997</v>
      </c>
      <c r="M1441">
        <v>1339.5329999999999</v>
      </c>
      <c r="N1441">
        <v>412.16399999999976</v>
      </c>
      <c r="O1441">
        <v>309.12300000000005</v>
      </c>
      <c r="P1441" t="s">
        <v>23</v>
      </c>
      <c r="Q1441" t="s">
        <v>40</v>
      </c>
      <c r="R1441">
        <v>0</v>
      </c>
      <c r="S1441" t="s">
        <v>2325</v>
      </c>
      <c r="T1441" t="s">
        <v>2326</v>
      </c>
      <c r="U1441">
        <v>45.79</v>
      </c>
      <c r="V1441" s="18">
        <v>45539</v>
      </c>
      <c r="W1441" s="18">
        <v>45543</v>
      </c>
      <c r="X1441">
        <v>4</v>
      </c>
      <c r="Y1441" t="s">
        <v>72</v>
      </c>
    </row>
    <row r="1442" spans="1:25" x14ac:dyDescent="0.3">
      <c r="A1442" s="18">
        <v>45656</v>
      </c>
      <c r="B1442" t="s">
        <v>18</v>
      </c>
      <c r="C1442" t="s">
        <v>79</v>
      </c>
      <c r="D1442">
        <v>19</v>
      </c>
      <c r="E1442">
        <v>336.5</v>
      </c>
      <c r="F1442">
        <v>218.72499999999999</v>
      </c>
      <c r="G1442" t="s">
        <v>20</v>
      </c>
      <c r="H1442" t="s">
        <v>21</v>
      </c>
      <c r="I1442">
        <v>0</v>
      </c>
      <c r="J1442" t="s">
        <v>32</v>
      </c>
      <c r="K1442">
        <v>6393.5</v>
      </c>
      <c r="L1442">
        <v>6393.5</v>
      </c>
      <c r="M1442">
        <v>4155.7749999999996</v>
      </c>
      <c r="N1442">
        <v>2237.7250000000004</v>
      </c>
      <c r="O1442">
        <v>0</v>
      </c>
      <c r="P1442" t="s">
        <v>23</v>
      </c>
      <c r="Q1442" t="s">
        <v>40</v>
      </c>
      <c r="R1442">
        <v>0</v>
      </c>
      <c r="S1442" t="s">
        <v>2327</v>
      </c>
      <c r="T1442" t="s">
        <v>2328</v>
      </c>
      <c r="U1442">
        <v>27.43</v>
      </c>
      <c r="V1442" s="18">
        <v>45656</v>
      </c>
      <c r="W1442" s="18">
        <v>45664</v>
      </c>
      <c r="X1442">
        <v>8</v>
      </c>
      <c r="Y1442" t="s">
        <v>27</v>
      </c>
    </row>
    <row r="1443" spans="1:25" x14ac:dyDescent="0.3">
      <c r="A1443" s="18">
        <v>44997</v>
      </c>
      <c r="B1443" t="s">
        <v>44</v>
      </c>
      <c r="C1443" t="s">
        <v>79</v>
      </c>
      <c r="D1443">
        <v>17</v>
      </c>
      <c r="E1443">
        <v>515.12</v>
      </c>
      <c r="F1443">
        <v>334.82800000000003</v>
      </c>
      <c r="G1443" t="s">
        <v>55</v>
      </c>
      <c r="H1443" t="s">
        <v>21</v>
      </c>
      <c r="I1443">
        <v>0.15</v>
      </c>
      <c r="J1443" t="s">
        <v>66</v>
      </c>
      <c r="K1443">
        <v>8757.0400000000009</v>
      </c>
      <c r="L1443">
        <v>7443.4840000000004</v>
      </c>
      <c r="M1443">
        <v>5692.0760000000009</v>
      </c>
      <c r="N1443">
        <v>1751.4079999999994</v>
      </c>
      <c r="O1443">
        <v>1313.5560000000005</v>
      </c>
      <c r="P1443" t="s">
        <v>57</v>
      </c>
      <c r="Q1443" t="s">
        <v>34</v>
      </c>
      <c r="R1443">
        <v>1</v>
      </c>
      <c r="S1443" t="s">
        <v>2355</v>
      </c>
      <c r="T1443" t="s">
        <v>230</v>
      </c>
      <c r="U1443">
        <v>32.74</v>
      </c>
      <c r="V1443" s="18">
        <v>44997</v>
      </c>
      <c r="W1443" s="18">
        <v>45007</v>
      </c>
      <c r="X1443">
        <v>10</v>
      </c>
      <c r="Y1443" t="s">
        <v>49</v>
      </c>
    </row>
    <row r="1444" spans="1:25" x14ac:dyDescent="0.3">
      <c r="A1444" s="18">
        <v>44946</v>
      </c>
      <c r="B1444" t="s">
        <v>38</v>
      </c>
      <c r="C1444" t="s">
        <v>79</v>
      </c>
      <c r="D1444">
        <v>4</v>
      </c>
      <c r="E1444">
        <v>423.99</v>
      </c>
      <c r="F1444">
        <v>275.59350000000001</v>
      </c>
      <c r="G1444" t="s">
        <v>20</v>
      </c>
      <c r="H1444" t="s">
        <v>31</v>
      </c>
      <c r="I1444">
        <v>0.05</v>
      </c>
      <c r="J1444" t="s">
        <v>46</v>
      </c>
      <c r="K1444">
        <v>1695.96</v>
      </c>
      <c r="L1444">
        <v>1611.162</v>
      </c>
      <c r="M1444">
        <v>1102.374</v>
      </c>
      <c r="N1444">
        <v>508.78800000000001</v>
      </c>
      <c r="O1444">
        <v>84.798000000000002</v>
      </c>
      <c r="P1444" t="s">
        <v>23</v>
      </c>
      <c r="Q1444" t="s">
        <v>24</v>
      </c>
      <c r="R1444">
        <v>0</v>
      </c>
      <c r="S1444" t="s">
        <v>2358</v>
      </c>
      <c r="T1444" t="s">
        <v>2359</v>
      </c>
      <c r="U1444">
        <v>20.05</v>
      </c>
      <c r="V1444" s="18">
        <v>44946</v>
      </c>
      <c r="W1444" s="18">
        <v>44951</v>
      </c>
      <c r="X1444">
        <v>5</v>
      </c>
      <c r="Y1444" t="s">
        <v>43</v>
      </c>
    </row>
    <row r="1445" spans="1:25" x14ac:dyDescent="0.3">
      <c r="A1445" s="18">
        <v>45663</v>
      </c>
      <c r="B1445" t="s">
        <v>69</v>
      </c>
      <c r="C1445" t="s">
        <v>79</v>
      </c>
      <c r="D1445">
        <v>17</v>
      </c>
      <c r="E1445">
        <v>129.62</v>
      </c>
      <c r="F1445">
        <v>84.253</v>
      </c>
      <c r="G1445" t="s">
        <v>55</v>
      </c>
      <c r="H1445" t="s">
        <v>31</v>
      </c>
      <c r="I1445">
        <v>0.15</v>
      </c>
      <c r="J1445" t="s">
        <v>22</v>
      </c>
      <c r="K1445">
        <v>2203.54</v>
      </c>
      <c r="L1445">
        <v>1873.009</v>
      </c>
      <c r="M1445">
        <v>1432.3009999999999</v>
      </c>
      <c r="N1445">
        <v>440.70800000000008</v>
      </c>
      <c r="O1445">
        <v>330.53099999999995</v>
      </c>
      <c r="P1445" t="s">
        <v>23</v>
      </c>
      <c r="Q1445" t="s">
        <v>24</v>
      </c>
      <c r="R1445">
        <v>0</v>
      </c>
      <c r="S1445" t="s">
        <v>2380</v>
      </c>
      <c r="T1445" t="s">
        <v>2381</v>
      </c>
      <c r="U1445">
        <v>24.28</v>
      </c>
      <c r="V1445" s="18">
        <v>45663</v>
      </c>
      <c r="W1445" s="18">
        <v>45665</v>
      </c>
      <c r="X1445">
        <v>2</v>
      </c>
      <c r="Y1445" t="s">
        <v>72</v>
      </c>
    </row>
    <row r="1446" spans="1:25" x14ac:dyDescent="0.3">
      <c r="A1446" s="18">
        <v>45477</v>
      </c>
      <c r="B1446" t="s">
        <v>18</v>
      </c>
      <c r="C1446" t="s">
        <v>79</v>
      </c>
      <c r="D1446">
        <v>5</v>
      </c>
      <c r="E1446">
        <v>225.69</v>
      </c>
      <c r="F1446">
        <v>146.6985</v>
      </c>
      <c r="G1446" t="s">
        <v>30</v>
      </c>
      <c r="H1446" t="s">
        <v>21</v>
      </c>
      <c r="I1446">
        <v>0.15</v>
      </c>
      <c r="J1446" t="s">
        <v>51</v>
      </c>
      <c r="K1446">
        <v>1128.45</v>
      </c>
      <c r="L1446">
        <v>959.1825</v>
      </c>
      <c r="M1446">
        <v>733.49249999999995</v>
      </c>
      <c r="N1446">
        <v>225.69000000000005</v>
      </c>
      <c r="O1446">
        <v>169.26750000000004</v>
      </c>
      <c r="P1446" t="s">
        <v>33</v>
      </c>
      <c r="Q1446" t="s">
        <v>40</v>
      </c>
      <c r="R1446">
        <v>0</v>
      </c>
      <c r="S1446" t="s">
        <v>2424</v>
      </c>
      <c r="T1446" t="s">
        <v>2425</v>
      </c>
      <c r="U1446">
        <v>47.6</v>
      </c>
      <c r="V1446" s="18">
        <v>45477</v>
      </c>
      <c r="W1446" s="18">
        <v>45485</v>
      </c>
      <c r="X1446">
        <v>8</v>
      </c>
      <c r="Y1446" t="s">
        <v>27</v>
      </c>
    </row>
    <row r="1447" spans="1:25" x14ac:dyDescent="0.3">
      <c r="A1447" s="18">
        <v>45398</v>
      </c>
      <c r="B1447" t="s">
        <v>69</v>
      </c>
      <c r="C1447" t="s">
        <v>79</v>
      </c>
      <c r="D1447">
        <v>7</v>
      </c>
      <c r="E1447">
        <v>129.83000000000001</v>
      </c>
      <c r="F1447">
        <v>84.389500000000012</v>
      </c>
      <c r="G1447" t="s">
        <v>30</v>
      </c>
      <c r="H1447" t="s">
        <v>21</v>
      </c>
      <c r="I1447">
        <v>0</v>
      </c>
      <c r="J1447" t="s">
        <v>51</v>
      </c>
      <c r="K1447">
        <v>908.81000000000006</v>
      </c>
      <c r="L1447">
        <v>908.81000000000006</v>
      </c>
      <c r="M1447">
        <v>590.7265000000001</v>
      </c>
      <c r="N1447">
        <v>318.08349999999996</v>
      </c>
      <c r="O1447">
        <v>0</v>
      </c>
      <c r="P1447" t="s">
        <v>33</v>
      </c>
      <c r="Q1447" t="s">
        <v>40</v>
      </c>
      <c r="R1447">
        <v>0</v>
      </c>
      <c r="S1447" t="s">
        <v>2434</v>
      </c>
      <c r="T1447" t="s">
        <v>2435</v>
      </c>
      <c r="U1447">
        <v>13.12</v>
      </c>
      <c r="V1447" s="18">
        <v>45398</v>
      </c>
      <c r="W1447" s="18">
        <v>45402</v>
      </c>
      <c r="X1447">
        <v>4</v>
      </c>
      <c r="Y1447" t="s">
        <v>72</v>
      </c>
    </row>
    <row r="1448" spans="1:25" x14ac:dyDescent="0.3">
      <c r="A1448" s="18">
        <v>45592</v>
      </c>
      <c r="B1448" t="s">
        <v>28</v>
      </c>
      <c r="C1448" t="s">
        <v>79</v>
      </c>
      <c r="D1448">
        <v>10</v>
      </c>
      <c r="E1448">
        <v>268.39</v>
      </c>
      <c r="F1448">
        <v>174.45349999999999</v>
      </c>
      <c r="G1448" t="s">
        <v>20</v>
      </c>
      <c r="H1448" t="s">
        <v>31</v>
      </c>
      <c r="I1448">
        <v>0.05</v>
      </c>
      <c r="J1448" t="s">
        <v>32</v>
      </c>
      <c r="K1448">
        <v>2683.8999999999996</v>
      </c>
      <c r="L1448">
        <v>2549.7049999999995</v>
      </c>
      <c r="M1448">
        <v>1744.5349999999999</v>
      </c>
      <c r="N1448">
        <v>805.16999999999962</v>
      </c>
      <c r="O1448">
        <v>134.19500000000016</v>
      </c>
      <c r="P1448" t="s">
        <v>57</v>
      </c>
      <c r="Q1448" t="s">
        <v>34</v>
      </c>
      <c r="R1448">
        <v>0</v>
      </c>
      <c r="S1448" t="s">
        <v>2459</v>
      </c>
      <c r="T1448" t="s">
        <v>1871</v>
      </c>
      <c r="U1448">
        <v>25.86</v>
      </c>
      <c r="V1448" s="18">
        <v>45592</v>
      </c>
      <c r="W1448" s="18">
        <v>45598</v>
      </c>
      <c r="X1448">
        <v>6</v>
      </c>
      <c r="Y1448" t="s">
        <v>37</v>
      </c>
    </row>
    <row r="1449" spans="1:25" x14ac:dyDescent="0.3">
      <c r="A1449" s="18">
        <v>45740</v>
      </c>
      <c r="B1449" t="s">
        <v>38</v>
      </c>
      <c r="C1449" t="s">
        <v>79</v>
      </c>
      <c r="D1449">
        <v>5</v>
      </c>
      <c r="E1449">
        <v>64.180000000000007</v>
      </c>
      <c r="F1449">
        <v>41.717000000000006</v>
      </c>
      <c r="G1449" t="s">
        <v>50</v>
      </c>
      <c r="H1449" t="s">
        <v>31</v>
      </c>
      <c r="I1449">
        <v>0.1</v>
      </c>
      <c r="J1449" t="s">
        <v>22</v>
      </c>
      <c r="K1449">
        <v>320.90000000000003</v>
      </c>
      <c r="L1449">
        <v>288.81000000000006</v>
      </c>
      <c r="M1449">
        <v>208.58500000000004</v>
      </c>
      <c r="N1449">
        <v>80.225000000000023</v>
      </c>
      <c r="O1449">
        <v>32.089999999999975</v>
      </c>
      <c r="P1449" t="s">
        <v>33</v>
      </c>
      <c r="Q1449" t="s">
        <v>34</v>
      </c>
      <c r="R1449">
        <v>0</v>
      </c>
      <c r="S1449" t="s">
        <v>2460</v>
      </c>
      <c r="T1449" t="s">
        <v>2461</v>
      </c>
      <c r="U1449">
        <v>21.17</v>
      </c>
      <c r="V1449" s="18">
        <v>45740</v>
      </c>
      <c r="W1449" s="18">
        <v>45745</v>
      </c>
      <c r="X1449">
        <v>5</v>
      </c>
      <c r="Y1449" t="s">
        <v>43</v>
      </c>
    </row>
    <row r="1450" spans="1:25" x14ac:dyDescent="0.3">
      <c r="A1450" s="18">
        <v>45684</v>
      </c>
      <c r="B1450" t="s">
        <v>38</v>
      </c>
      <c r="C1450" t="s">
        <v>79</v>
      </c>
      <c r="D1450">
        <v>8</v>
      </c>
      <c r="E1450">
        <v>352.72</v>
      </c>
      <c r="F1450">
        <v>229.26800000000003</v>
      </c>
      <c r="G1450" t="s">
        <v>50</v>
      </c>
      <c r="H1450" t="s">
        <v>31</v>
      </c>
      <c r="I1450">
        <v>0.05</v>
      </c>
      <c r="J1450" t="s">
        <v>51</v>
      </c>
      <c r="K1450">
        <v>2821.76</v>
      </c>
      <c r="L1450">
        <v>2680.672</v>
      </c>
      <c r="M1450">
        <v>1834.1440000000002</v>
      </c>
      <c r="N1450">
        <v>846.52799999999979</v>
      </c>
      <c r="O1450">
        <v>141.08800000000019</v>
      </c>
      <c r="P1450" t="s">
        <v>63</v>
      </c>
      <c r="Q1450" t="s">
        <v>2930</v>
      </c>
      <c r="R1450">
        <v>0</v>
      </c>
      <c r="S1450" t="s">
        <v>2468</v>
      </c>
      <c r="T1450" t="s">
        <v>2469</v>
      </c>
      <c r="U1450">
        <v>30.8</v>
      </c>
      <c r="V1450" s="18">
        <v>45684</v>
      </c>
      <c r="W1450" s="18">
        <v>45692</v>
      </c>
      <c r="X1450">
        <v>8</v>
      </c>
      <c r="Y1450" t="s">
        <v>43</v>
      </c>
    </row>
    <row r="1451" spans="1:25" x14ac:dyDescent="0.3">
      <c r="A1451" s="18">
        <v>45293</v>
      </c>
      <c r="B1451" t="s">
        <v>18</v>
      </c>
      <c r="C1451" t="s">
        <v>79</v>
      </c>
      <c r="D1451">
        <v>16</v>
      </c>
      <c r="E1451">
        <v>145.30000000000001</v>
      </c>
      <c r="F1451">
        <v>94.445000000000007</v>
      </c>
      <c r="G1451" t="s">
        <v>20</v>
      </c>
      <c r="H1451" t="s">
        <v>21</v>
      </c>
      <c r="I1451">
        <v>0</v>
      </c>
      <c r="J1451" t="s">
        <v>22</v>
      </c>
      <c r="K1451">
        <v>2324.8000000000002</v>
      </c>
      <c r="L1451">
        <v>2324.8000000000002</v>
      </c>
      <c r="M1451">
        <v>1511.1200000000001</v>
      </c>
      <c r="N1451">
        <v>813.68000000000006</v>
      </c>
      <c r="O1451">
        <v>0</v>
      </c>
      <c r="P1451" t="s">
        <v>57</v>
      </c>
      <c r="Q1451" t="s">
        <v>24</v>
      </c>
      <c r="R1451">
        <v>1</v>
      </c>
      <c r="S1451" t="s">
        <v>2486</v>
      </c>
      <c r="T1451" t="s">
        <v>2487</v>
      </c>
      <c r="U1451">
        <v>29.64</v>
      </c>
      <c r="V1451" s="18">
        <v>45293</v>
      </c>
      <c r="W1451" s="18">
        <v>45303</v>
      </c>
      <c r="X1451">
        <v>10</v>
      </c>
      <c r="Y1451" t="s">
        <v>27</v>
      </c>
    </row>
    <row r="1452" spans="1:25" x14ac:dyDescent="0.3">
      <c r="A1452" s="18">
        <v>45363</v>
      </c>
      <c r="B1452" t="s">
        <v>44</v>
      </c>
      <c r="C1452" t="s">
        <v>79</v>
      </c>
      <c r="D1452">
        <v>1</v>
      </c>
      <c r="E1452">
        <v>534.61</v>
      </c>
      <c r="F1452">
        <v>347.49650000000003</v>
      </c>
      <c r="G1452" t="s">
        <v>55</v>
      </c>
      <c r="H1452" t="s">
        <v>31</v>
      </c>
      <c r="I1452">
        <v>0.05</v>
      </c>
      <c r="J1452" t="s">
        <v>46</v>
      </c>
      <c r="K1452">
        <v>534.61</v>
      </c>
      <c r="L1452">
        <v>507.87950000000001</v>
      </c>
      <c r="M1452">
        <v>347.49650000000003</v>
      </c>
      <c r="N1452">
        <v>160.38299999999998</v>
      </c>
      <c r="O1452">
        <v>26.730500000000006</v>
      </c>
      <c r="P1452" t="s">
        <v>23</v>
      </c>
      <c r="Q1452" t="s">
        <v>34</v>
      </c>
      <c r="R1452">
        <v>0</v>
      </c>
      <c r="S1452" t="s">
        <v>2491</v>
      </c>
      <c r="T1452" t="s">
        <v>2492</v>
      </c>
      <c r="U1452">
        <v>22.68</v>
      </c>
      <c r="V1452" s="18">
        <v>45363</v>
      </c>
      <c r="W1452" s="18">
        <v>45372</v>
      </c>
      <c r="X1452">
        <v>9</v>
      </c>
      <c r="Y1452" t="s">
        <v>49</v>
      </c>
    </row>
    <row r="1453" spans="1:25" x14ac:dyDescent="0.3">
      <c r="A1453" s="18">
        <v>45326</v>
      </c>
      <c r="B1453" t="s">
        <v>44</v>
      </c>
      <c r="C1453" t="s">
        <v>79</v>
      </c>
      <c r="D1453">
        <v>18</v>
      </c>
      <c r="E1453">
        <v>595.53</v>
      </c>
      <c r="F1453">
        <v>387.09449999999998</v>
      </c>
      <c r="G1453" t="s">
        <v>20</v>
      </c>
      <c r="H1453" t="s">
        <v>31</v>
      </c>
      <c r="I1453">
        <v>0</v>
      </c>
      <c r="J1453" t="s">
        <v>46</v>
      </c>
      <c r="K1453">
        <v>10719.539999999999</v>
      </c>
      <c r="L1453">
        <v>10719.539999999999</v>
      </c>
      <c r="M1453">
        <v>6967.701</v>
      </c>
      <c r="N1453">
        <v>3751.838999999999</v>
      </c>
      <c r="O1453">
        <v>0</v>
      </c>
      <c r="P1453" t="s">
        <v>63</v>
      </c>
      <c r="Q1453" t="s">
        <v>40</v>
      </c>
      <c r="R1453">
        <v>0</v>
      </c>
      <c r="S1453" t="s">
        <v>2511</v>
      </c>
      <c r="T1453" t="s">
        <v>2512</v>
      </c>
      <c r="U1453">
        <v>42.91</v>
      </c>
      <c r="V1453" s="18">
        <v>45326</v>
      </c>
      <c r="W1453" s="18">
        <v>45328</v>
      </c>
      <c r="X1453">
        <v>2</v>
      </c>
      <c r="Y1453" t="s">
        <v>49</v>
      </c>
    </row>
    <row r="1454" spans="1:25" x14ac:dyDescent="0.3">
      <c r="A1454" s="18">
        <v>45174</v>
      </c>
      <c r="B1454" t="s">
        <v>69</v>
      </c>
      <c r="C1454" t="s">
        <v>79</v>
      </c>
      <c r="D1454">
        <v>19</v>
      </c>
      <c r="E1454">
        <v>431.47</v>
      </c>
      <c r="F1454">
        <v>280.45550000000003</v>
      </c>
      <c r="G1454" t="s">
        <v>30</v>
      </c>
      <c r="H1454" t="s">
        <v>31</v>
      </c>
      <c r="I1454">
        <v>0.1</v>
      </c>
      <c r="J1454" t="s">
        <v>22</v>
      </c>
      <c r="K1454">
        <v>8197.93</v>
      </c>
      <c r="L1454">
        <v>7378.1370000000006</v>
      </c>
      <c r="M1454">
        <v>5328.6545000000006</v>
      </c>
      <c r="N1454">
        <v>2049.4825000000001</v>
      </c>
      <c r="O1454">
        <v>819.79299999999967</v>
      </c>
      <c r="P1454" t="s">
        <v>33</v>
      </c>
      <c r="Q1454" t="s">
        <v>40</v>
      </c>
      <c r="R1454">
        <v>0</v>
      </c>
      <c r="S1454" t="s">
        <v>2517</v>
      </c>
      <c r="T1454" t="s">
        <v>2518</v>
      </c>
      <c r="U1454">
        <v>49.23</v>
      </c>
      <c r="V1454" s="18">
        <v>45174</v>
      </c>
      <c r="W1454" s="18">
        <v>45179</v>
      </c>
      <c r="X1454">
        <v>5</v>
      </c>
      <c r="Y1454" t="s">
        <v>72</v>
      </c>
    </row>
    <row r="1455" spans="1:25" x14ac:dyDescent="0.3">
      <c r="A1455" s="18">
        <v>44932</v>
      </c>
      <c r="B1455" t="s">
        <v>44</v>
      </c>
      <c r="C1455" t="s">
        <v>79</v>
      </c>
      <c r="D1455">
        <v>11</v>
      </c>
      <c r="E1455">
        <v>25.67</v>
      </c>
      <c r="F1455">
        <v>16.685500000000001</v>
      </c>
      <c r="G1455" t="s">
        <v>50</v>
      </c>
      <c r="H1455" t="s">
        <v>31</v>
      </c>
      <c r="I1455">
        <v>0.15</v>
      </c>
      <c r="J1455" t="s">
        <v>51</v>
      </c>
      <c r="K1455">
        <v>282.37</v>
      </c>
      <c r="L1455">
        <v>240.0145</v>
      </c>
      <c r="M1455">
        <v>183.54050000000001</v>
      </c>
      <c r="N1455">
        <v>56.47399999999999</v>
      </c>
      <c r="O1455">
        <v>42.355500000000006</v>
      </c>
      <c r="P1455" t="s">
        <v>57</v>
      </c>
      <c r="Q1455" t="s">
        <v>34</v>
      </c>
      <c r="R1455">
        <v>0</v>
      </c>
      <c r="S1455" t="s">
        <v>2521</v>
      </c>
      <c r="T1455" t="s">
        <v>2522</v>
      </c>
      <c r="U1455">
        <v>30.12</v>
      </c>
      <c r="V1455" s="18">
        <v>44932</v>
      </c>
      <c r="W1455" s="18">
        <v>44934</v>
      </c>
      <c r="X1455">
        <v>2</v>
      </c>
      <c r="Y1455" t="s">
        <v>49</v>
      </c>
    </row>
    <row r="1456" spans="1:25" x14ac:dyDescent="0.3">
      <c r="A1456" s="18">
        <v>44965</v>
      </c>
      <c r="B1456" t="s">
        <v>18</v>
      </c>
      <c r="C1456" t="s">
        <v>79</v>
      </c>
      <c r="D1456">
        <v>4</v>
      </c>
      <c r="E1456">
        <v>224.75</v>
      </c>
      <c r="F1456">
        <v>146.08750000000001</v>
      </c>
      <c r="G1456" t="s">
        <v>55</v>
      </c>
      <c r="H1456" t="s">
        <v>21</v>
      </c>
      <c r="I1456">
        <v>0</v>
      </c>
      <c r="J1456" t="s">
        <v>46</v>
      </c>
      <c r="K1456">
        <v>899</v>
      </c>
      <c r="L1456">
        <v>899</v>
      </c>
      <c r="M1456">
        <v>584.35</v>
      </c>
      <c r="N1456">
        <v>314.64999999999998</v>
      </c>
      <c r="O1456">
        <v>0</v>
      </c>
      <c r="P1456" t="s">
        <v>60</v>
      </c>
      <c r="Q1456" t="s">
        <v>2930</v>
      </c>
      <c r="R1456">
        <v>0</v>
      </c>
      <c r="S1456" t="s">
        <v>2547</v>
      </c>
      <c r="T1456" t="s">
        <v>2548</v>
      </c>
      <c r="U1456">
        <v>43.86</v>
      </c>
      <c r="V1456" s="18">
        <v>44965</v>
      </c>
      <c r="W1456" s="18">
        <v>44973</v>
      </c>
      <c r="X1456">
        <v>8</v>
      </c>
      <c r="Y1456" t="s">
        <v>27</v>
      </c>
    </row>
    <row r="1457" spans="1:25" x14ac:dyDescent="0.3">
      <c r="A1457" s="18">
        <v>45536</v>
      </c>
      <c r="B1457" t="s">
        <v>38</v>
      </c>
      <c r="C1457" t="s">
        <v>79</v>
      </c>
      <c r="D1457">
        <v>14</v>
      </c>
      <c r="E1457">
        <v>297.56</v>
      </c>
      <c r="F1457">
        <v>193.41400000000002</v>
      </c>
      <c r="G1457" t="s">
        <v>20</v>
      </c>
      <c r="H1457" t="s">
        <v>21</v>
      </c>
      <c r="I1457">
        <v>0.1</v>
      </c>
      <c r="J1457" t="s">
        <v>56</v>
      </c>
      <c r="K1457">
        <v>4165.84</v>
      </c>
      <c r="L1457">
        <v>3749.2560000000003</v>
      </c>
      <c r="M1457">
        <v>2707.7960000000003</v>
      </c>
      <c r="N1457">
        <v>1041.46</v>
      </c>
      <c r="O1457">
        <v>416.58399999999983</v>
      </c>
      <c r="P1457" t="s">
        <v>60</v>
      </c>
      <c r="Q1457" t="s">
        <v>24</v>
      </c>
      <c r="R1457">
        <v>0</v>
      </c>
      <c r="S1457" t="s">
        <v>2551</v>
      </c>
      <c r="T1457" t="s">
        <v>2552</v>
      </c>
      <c r="U1457">
        <v>31.44</v>
      </c>
      <c r="V1457" s="18">
        <v>45536</v>
      </c>
      <c r="W1457" s="18">
        <v>45543</v>
      </c>
      <c r="X1457">
        <v>7</v>
      </c>
      <c r="Y1457" t="s">
        <v>43</v>
      </c>
    </row>
    <row r="1458" spans="1:25" x14ac:dyDescent="0.3">
      <c r="A1458" s="18">
        <v>45680</v>
      </c>
      <c r="B1458" t="s">
        <v>18</v>
      </c>
      <c r="C1458" t="s">
        <v>79</v>
      </c>
      <c r="D1458">
        <v>7</v>
      </c>
      <c r="E1458">
        <v>196.88</v>
      </c>
      <c r="F1458">
        <v>127.97200000000001</v>
      </c>
      <c r="G1458" t="s">
        <v>50</v>
      </c>
      <c r="H1458" t="s">
        <v>31</v>
      </c>
      <c r="I1458">
        <v>0</v>
      </c>
      <c r="J1458" t="s">
        <v>56</v>
      </c>
      <c r="K1458">
        <v>1378.1599999999999</v>
      </c>
      <c r="L1458">
        <v>1378.1599999999999</v>
      </c>
      <c r="M1458">
        <v>895.80400000000009</v>
      </c>
      <c r="N1458">
        <v>482.35599999999977</v>
      </c>
      <c r="O1458">
        <v>0</v>
      </c>
      <c r="P1458" t="s">
        <v>60</v>
      </c>
      <c r="Q1458" t="s">
        <v>34</v>
      </c>
      <c r="R1458">
        <v>0</v>
      </c>
      <c r="S1458" t="s">
        <v>2567</v>
      </c>
      <c r="T1458" t="s">
        <v>1115</v>
      </c>
      <c r="U1458">
        <v>44.92</v>
      </c>
      <c r="V1458" s="18">
        <v>45680</v>
      </c>
      <c r="W1458" s="18">
        <v>45688</v>
      </c>
      <c r="X1458">
        <v>8</v>
      </c>
      <c r="Y1458" t="s">
        <v>27</v>
      </c>
    </row>
    <row r="1459" spans="1:25" x14ac:dyDescent="0.3">
      <c r="A1459" s="18">
        <v>45720</v>
      </c>
      <c r="B1459" t="s">
        <v>44</v>
      </c>
      <c r="C1459" t="s">
        <v>79</v>
      </c>
      <c r="D1459">
        <v>11</v>
      </c>
      <c r="E1459">
        <v>447.38</v>
      </c>
      <c r="F1459">
        <v>290.79700000000003</v>
      </c>
      <c r="G1459" t="s">
        <v>55</v>
      </c>
      <c r="H1459" t="s">
        <v>21</v>
      </c>
      <c r="I1459">
        <v>0</v>
      </c>
      <c r="J1459" t="s">
        <v>32</v>
      </c>
      <c r="K1459">
        <v>4921.18</v>
      </c>
      <c r="L1459">
        <v>4921.18</v>
      </c>
      <c r="M1459">
        <v>3198.7670000000003</v>
      </c>
      <c r="N1459">
        <v>1722.413</v>
      </c>
      <c r="O1459">
        <v>0</v>
      </c>
      <c r="P1459" t="s">
        <v>33</v>
      </c>
      <c r="Q1459" t="s">
        <v>34</v>
      </c>
      <c r="R1459">
        <v>0</v>
      </c>
      <c r="S1459" t="s">
        <v>2570</v>
      </c>
      <c r="T1459" t="s">
        <v>1181</v>
      </c>
      <c r="U1459">
        <v>36.72</v>
      </c>
      <c r="V1459" s="18">
        <v>45720</v>
      </c>
      <c r="W1459" s="18">
        <v>45727</v>
      </c>
      <c r="X1459">
        <v>7</v>
      </c>
      <c r="Y1459" t="s">
        <v>49</v>
      </c>
    </row>
    <row r="1460" spans="1:25" x14ac:dyDescent="0.3">
      <c r="A1460" s="18">
        <v>45245</v>
      </c>
      <c r="B1460" t="s">
        <v>38</v>
      </c>
      <c r="C1460" t="s">
        <v>79</v>
      </c>
      <c r="D1460">
        <v>17</v>
      </c>
      <c r="E1460">
        <v>275.89</v>
      </c>
      <c r="F1460">
        <v>179.32849999999999</v>
      </c>
      <c r="G1460" t="s">
        <v>20</v>
      </c>
      <c r="H1460" t="s">
        <v>21</v>
      </c>
      <c r="I1460">
        <v>0.1</v>
      </c>
      <c r="J1460" t="s">
        <v>66</v>
      </c>
      <c r="K1460">
        <v>4690.13</v>
      </c>
      <c r="L1460">
        <v>4221.1170000000002</v>
      </c>
      <c r="M1460">
        <v>3048.5844999999999</v>
      </c>
      <c r="N1460">
        <v>1172.5325000000003</v>
      </c>
      <c r="O1460">
        <v>469.01299999999992</v>
      </c>
      <c r="P1460" t="s">
        <v>33</v>
      </c>
      <c r="Q1460" t="s">
        <v>24</v>
      </c>
      <c r="R1460">
        <v>0</v>
      </c>
      <c r="S1460" t="s">
        <v>2595</v>
      </c>
      <c r="T1460" t="s">
        <v>2596</v>
      </c>
      <c r="U1460">
        <v>15.43</v>
      </c>
      <c r="V1460" s="18">
        <v>45245</v>
      </c>
      <c r="W1460" s="18">
        <v>45252</v>
      </c>
      <c r="X1460">
        <v>7</v>
      </c>
      <c r="Y1460" t="s">
        <v>43</v>
      </c>
    </row>
    <row r="1461" spans="1:25" x14ac:dyDescent="0.3">
      <c r="A1461" s="18">
        <v>45178</v>
      </c>
      <c r="B1461" t="s">
        <v>69</v>
      </c>
      <c r="C1461" t="s">
        <v>79</v>
      </c>
      <c r="D1461">
        <v>18</v>
      </c>
      <c r="E1461">
        <v>222.66</v>
      </c>
      <c r="F1461">
        <v>144.72900000000001</v>
      </c>
      <c r="G1461" t="s">
        <v>50</v>
      </c>
      <c r="H1461" t="s">
        <v>21</v>
      </c>
      <c r="I1461">
        <v>0.05</v>
      </c>
      <c r="J1461" t="s">
        <v>32</v>
      </c>
      <c r="K1461">
        <v>4007.88</v>
      </c>
      <c r="L1461">
        <v>3807.4859999999999</v>
      </c>
      <c r="M1461">
        <v>2605.1220000000003</v>
      </c>
      <c r="N1461">
        <v>1202.3639999999996</v>
      </c>
      <c r="O1461">
        <v>200.39400000000023</v>
      </c>
      <c r="P1461" t="s">
        <v>33</v>
      </c>
      <c r="Q1461" t="s">
        <v>34</v>
      </c>
      <c r="R1461">
        <v>0</v>
      </c>
      <c r="S1461" t="s">
        <v>2600</v>
      </c>
      <c r="T1461" t="s">
        <v>2601</v>
      </c>
      <c r="U1461">
        <v>12.91</v>
      </c>
      <c r="V1461" s="18">
        <v>45178</v>
      </c>
      <c r="W1461" s="18">
        <v>45181</v>
      </c>
      <c r="X1461">
        <v>3</v>
      </c>
      <c r="Y1461" t="s">
        <v>72</v>
      </c>
    </row>
    <row r="1462" spans="1:25" x14ac:dyDescent="0.3">
      <c r="A1462" s="18">
        <v>45753</v>
      </c>
      <c r="B1462" t="s">
        <v>28</v>
      </c>
      <c r="C1462" t="s">
        <v>79</v>
      </c>
      <c r="D1462">
        <v>9</v>
      </c>
      <c r="E1462">
        <v>543.57000000000005</v>
      </c>
      <c r="F1462">
        <v>353.32050000000004</v>
      </c>
      <c r="G1462" t="s">
        <v>55</v>
      </c>
      <c r="H1462" t="s">
        <v>31</v>
      </c>
      <c r="I1462">
        <v>0.15</v>
      </c>
      <c r="J1462" t="s">
        <v>56</v>
      </c>
      <c r="K1462">
        <v>4892.13</v>
      </c>
      <c r="L1462">
        <v>4158.3104999999996</v>
      </c>
      <c r="M1462">
        <v>3179.8845000000001</v>
      </c>
      <c r="N1462">
        <v>978.42599999999948</v>
      </c>
      <c r="O1462">
        <v>733.81950000000052</v>
      </c>
      <c r="P1462" t="s">
        <v>60</v>
      </c>
      <c r="Q1462" t="s">
        <v>34</v>
      </c>
      <c r="R1462">
        <v>0</v>
      </c>
      <c r="S1462" t="s">
        <v>2609</v>
      </c>
      <c r="T1462" t="s">
        <v>2610</v>
      </c>
      <c r="U1462">
        <v>7.54</v>
      </c>
      <c r="V1462" s="18">
        <v>45753</v>
      </c>
      <c r="W1462" s="18">
        <v>45758</v>
      </c>
      <c r="X1462">
        <v>5</v>
      </c>
      <c r="Y1462" t="s">
        <v>37</v>
      </c>
    </row>
    <row r="1463" spans="1:25" x14ac:dyDescent="0.3">
      <c r="A1463" s="18">
        <v>44939</v>
      </c>
      <c r="B1463" t="s">
        <v>18</v>
      </c>
      <c r="C1463" t="s">
        <v>79</v>
      </c>
      <c r="D1463">
        <v>10</v>
      </c>
      <c r="E1463">
        <v>155.43</v>
      </c>
      <c r="F1463">
        <v>101.02950000000001</v>
      </c>
      <c r="G1463" t="s">
        <v>55</v>
      </c>
      <c r="H1463" t="s">
        <v>21</v>
      </c>
      <c r="I1463">
        <v>0.05</v>
      </c>
      <c r="J1463" t="s">
        <v>46</v>
      </c>
      <c r="K1463">
        <v>1554.3000000000002</v>
      </c>
      <c r="L1463">
        <v>1476.585</v>
      </c>
      <c r="M1463">
        <v>1010.2950000000001</v>
      </c>
      <c r="N1463">
        <v>466.28999999999996</v>
      </c>
      <c r="O1463">
        <v>77.715000000000146</v>
      </c>
      <c r="P1463" t="s">
        <v>33</v>
      </c>
      <c r="Q1463" t="s">
        <v>40</v>
      </c>
      <c r="R1463">
        <v>0</v>
      </c>
      <c r="S1463" t="s">
        <v>2615</v>
      </c>
      <c r="T1463" t="s">
        <v>2616</v>
      </c>
      <c r="U1463">
        <v>26.49</v>
      </c>
      <c r="V1463" s="18">
        <v>44939</v>
      </c>
      <c r="W1463" s="18">
        <v>44944</v>
      </c>
      <c r="X1463">
        <v>5</v>
      </c>
      <c r="Y1463" t="s">
        <v>27</v>
      </c>
    </row>
    <row r="1464" spans="1:25" x14ac:dyDescent="0.3">
      <c r="A1464" s="18">
        <v>45341</v>
      </c>
      <c r="B1464" t="s">
        <v>38</v>
      </c>
      <c r="C1464" t="s">
        <v>79</v>
      </c>
      <c r="D1464">
        <v>18</v>
      </c>
      <c r="E1464">
        <v>203.73</v>
      </c>
      <c r="F1464">
        <v>132.42449999999999</v>
      </c>
      <c r="G1464" t="s">
        <v>20</v>
      </c>
      <c r="H1464" t="s">
        <v>21</v>
      </c>
      <c r="I1464">
        <v>0</v>
      </c>
      <c r="J1464" t="s">
        <v>51</v>
      </c>
      <c r="K1464">
        <v>3667.14</v>
      </c>
      <c r="L1464">
        <v>3667.14</v>
      </c>
      <c r="M1464">
        <v>2383.6410000000001</v>
      </c>
      <c r="N1464">
        <v>1283.4989999999998</v>
      </c>
      <c r="O1464">
        <v>0</v>
      </c>
      <c r="P1464" t="s">
        <v>33</v>
      </c>
      <c r="Q1464" t="s">
        <v>34</v>
      </c>
      <c r="R1464">
        <v>1</v>
      </c>
      <c r="S1464" t="s">
        <v>2617</v>
      </c>
      <c r="T1464" t="s">
        <v>2618</v>
      </c>
      <c r="U1464">
        <v>24.98</v>
      </c>
      <c r="V1464" s="18">
        <v>45341</v>
      </c>
      <c r="W1464" s="18">
        <v>45350</v>
      </c>
      <c r="X1464">
        <v>9</v>
      </c>
      <c r="Y1464" t="s">
        <v>43</v>
      </c>
    </row>
    <row r="1465" spans="1:25" x14ac:dyDescent="0.3">
      <c r="A1465" s="18">
        <v>45727</v>
      </c>
      <c r="B1465" t="s">
        <v>44</v>
      </c>
      <c r="C1465" t="s">
        <v>79</v>
      </c>
      <c r="D1465">
        <v>3</v>
      </c>
      <c r="E1465">
        <v>11.32</v>
      </c>
      <c r="F1465">
        <v>7.3580000000000005</v>
      </c>
      <c r="G1465" t="s">
        <v>50</v>
      </c>
      <c r="H1465" t="s">
        <v>31</v>
      </c>
      <c r="I1465">
        <v>0.05</v>
      </c>
      <c r="J1465" t="s">
        <v>22</v>
      </c>
      <c r="K1465">
        <v>33.96</v>
      </c>
      <c r="L1465">
        <v>32.262</v>
      </c>
      <c r="M1465">
        <v>22.074000000000002</v>
      </c>
      <c r="N1465">
        <v>10.187999999999999</v>
      </c>
      <c r="O1465">
        <v>1.6980000000000004</v>
      </c>
      <c r="P1465" t="s">
        <v>23</v>
      </c>
      <c r="Q1465" t="s">
        <v>40</v>
      </c>
      <c r="R1465">
        <v>0</v>
      </c>
      <c r="S1465" t="s">
        <v>2626</v>
      </c>
      <c r="T1465" t="s">
        <v>2126</v>
      </c>
      <c r="U1465">
        <v>16.39</v>
      </c>
      <c r="V1465" s="18">
        <v>45727</v>
      </c>
      <c r="W1465" s="18">
        <v>45730</v>
      </c>
      <c r="X1465">
        <v>3</v>
      </c>
      <c r="Y1465" t="s">
        <v>49</v>
      </c>
    </row>
    <row r="1466" spans="1:25" x14ac:dyDescent="0.3">
      <c r="A1466" s="18">
        <v>45501</v>
      </c>
      <c r="B1466" t="s">
        <v>69</v>
      </c>
      <c r="C1466" t="s">
        <v>79</v>
      </c>
      <c r="D1466">
        <v>6</v>
      </c>
      <c r="E1466">
        <v>61.06</v>
      </c>
      <c r="F1466">
        <v>39.689</v>
      </c>
      <c r="G1466" t="s">
        <v>55</v>
      </c>
      <c r="H1466" t="s">
        <v>21</v>
      </c>
      <c r="I1466">
        <v>0</v>
      </c>
      <c r="J1466" t="s">
        <v>66</v>
      </c>
      <c r="K1466">
        <v>366.36</v>
      </c>
      <c r="L1466">
        <v>366.36</v>
      </c>
      <c r="M1466">
        <v>238.13400000000001</v>
      </c>
      <c r="N1466">
        <v>128.226</v>
      </c>
      <c r="O1466">
        <v>0</v>
      </c>
      <c r="P1466" t="s">
        <v>60</v>
      </c>
      <c r="Q1466" t="s">
        <v>34</v>
      </c>
      <c r="R1466">
        <v>1</v>
      </c>
      <c r="S1466" t="s">
        <v>2628</v>
      </c>
      <c r="T1466" t="s">
        <v>2629</v>
      </c>
      <c r="U1466">
        <v>49.09</v>
      </c>
      <c r="V1466" s="18">
        <v>45501</v>
      </c>
      <c r="W1466" s="18">
        <v>45509</v>
      </c>
      <c r="X1466">
        <v>8</v>
      </c>
      <c r="Y1466" t="s">
        <v>72</v>
      </c>
    </row>
    <row r="1467" spans="1:25" x14ac:dyDescent="0.3">
      <c r="A1467" s="18">
        <v>45484</v>
      </c>
      <c r="B1467" t="s">
        <v>28</v>
      </c>
      <c r="C1467" t="s">
        <v>79</v>
      </c>
      <c r="D1467">
        <v>14</v>
      </c>
      <c r="E1467">
        <v>98.06</v>
      </c>
      <c r="F1467">
        <v>63.739000000000004</v>
      </c>
      <c r="G1467" t="s">
        <v>30</v>
      </c>
      <c r="H1467" t="s">
        <v>21</v>
      </c>
      <c r="I1467">
        <v>0.1</v>
      </c>
      <c r="J1467" t="s">
        <v>32</v>
      </c>
      <c r="K1467">
        <v>1372.8400000000001</v>
      </c>
      <c r="L1467">
        <v>1235.5560000000003</v>
      </c>
      <c r="M1467">
        <v>892.346</v>
      </c>
      <c r="N1467">
        <v>343.21000000000026</v>
      </c>
      <c r="O1467">
        <v>137.28399999999988</v>
      </c>
      <c r="P1467" t="s">
        <v>60</v>
      </c>
      <c r="Q1467" t="s">
        <v>34</v>
      </c>
      <c r="R1467">
        <v>1</v>
      </c>
      <c r="S1467" t="s">
        <v>2630</v>
      </c>
      <c r="T1467" t="s">
        <v>2631</v>
      </c>
      <c r="U1467">
        <v>10.34</v>
      </c>
      <c r="V1467" s="18">
        <v>45484</v>
      </c>
      <c r="W1467" s="18">
        <v>45494</v>
      </c>
      <c r="X1467">
        <v>10</v>
      </c>
      <c r="Y1467" t="s">
        <v>37</v>
      </c>
    </row>
    <row r="1468" spans="1:25" x14ac:dyDescent="0.3">
      <c r="A1468" s="18">
        <v>45285</v>
      </c>
      <c r="B1468" t="s">
        <v>44</v>
      </c>
      <c r="C1468" t="s">
        <v>79</v>
      </c>
      <c r="D1468">
        <v>18</v>
      </c>
      <c r="E1468">
        <v>470.91</v>
      </c>
      <c r="F1468">
        <v>306.09150000000005</v>
      </c>
      <c r="G1468" t="s">
        <v>50</v>
      </c>
      <c r="H1468" t="s">
        <v>21</v>
      </c>
      <c r="I1468">
        <v>0.1</v>
      </c>
      <c r="J1468" t="s">
        <v>22</v>
      </c>
      <c r="K1468">
        <v>8476.380000000001</v>
      </c>
      <c r="L1468">
        <v>7628.7420000000011</v>
      </c>
      <c r="M1468">
        <v>5509.6470000000008</v>
      </c>
      <c r="N1468">
        <v>2119.0950000000003</v>
      </c>
      <c r="O1468">
        <v>847.63799999999992</v>
      </c>
      <c r="P1468" t="s">
        <v>33</v>
      </c>
      <c r="Q1468" t="s">
        <v>24</v>
      </c>
      <c r="R1468">
        <v>0</v>
      </c>
      <c r="S1468" t="s">
        <v>2636</v>
      </c>
      <c r="T1468" t="s">
        <v>2637</v>
      </c>
      <c r="U1468">
        <v>14.87</v>
      </c>
      <c r="V1468" s="18">
        <v>45285</v>
      </c>
      <c r="W1468" s="18">
        <v>45289</v>
      </c>
      <c r="X1468">
        <v>4</v>
      </c>
      <c r="Y1468" t="s">
        <v>49</v>
      </c>
    </row>
    <row r="1469" spans="1:25" x14ac:dyDescent="0.3">
      <c r="A1469" s="18">
        <v>45177</v>
      </c>
      <c r="B1469" t="s">
        <v>18</v>
      </c>
      <c r="C1469" t="s">
        <v>79</v>
      </c>
      <c r="D1469">
        <v>20</v>
      </c>
      <c r="E1469">
        <v>293.94</v>
      </c>
      <c r="F1469">
        <v>191.06100000000001</v>
      </c>
      <c r="G1469" t="s">
        <v>20</v>
      </c>
      <c r="H1469" t="s">
        <v>31</v>
      </c>
      <c r="I1469">
        <v>0.15</v>
      </c>
      <c r="J1469" t="s">
        <v>32</v>
      </c>
      <c r="K1469">
        <v>5878.8</v>
      </c>
      <c r="L1469">
        <v>4996.9800000000005</v>
      </c>
      <c r="M1469">
        <v>3821.2200000000003</v>
      </c>
      <c r="N1469">
        <v>1175.7600000000002</v>
      </c>
      <c r="O1469">
        <v>881.81999999999971</v>
      </c>
      <c r="P1469" t="s">
        <v>57</v>
      </c>
      <c r="Q1469" t="s">
        <v>34</v>
      </c>
      <c r="R1469">
        <v>0</v>
      </c>
      <c r="S1469" t="s">
        <v>2640</v>
      </c>
      <c r="T1469" t="s">
        <v>2641</v>
      </c>
      <c r="U1469">
        <v>9.2899999999999991</v>
      </c>
      <c r="V1469" s="18">
        <v>45177</v>
      </c>
      <c r="W1469" s="18">
        <v>45184</v>
      </c>
      <c r="X1469">
        <v>7</v>
      </c>
      <c r="Y1469" t="s">
        <v>27</v>
      </c>
    </row>
    <row r="1470" spans="1:25" x14ac:dyDescent="0.3">
      <c r="A1470" s="18">
        <v>45016</v>
      </c>
      <c r="B1470" t="s">
        <v>38</v>
      </c>
      <c r="C1470" t="s">
        <v>79</v>
      </c>
      <c r="D1470">
        <v>9</v>
      </c>
      <c r="E1470">
        <v>78.8</v>
      </c>
      <c r="F1470">
        <v>51.22</v>
      </c>
      <c r="G1470" t="s">
        <v>55</v>
      </c>
      <c r="H1470" t="s">
        <v>31</v>
      </c>
      <c r="I1470">
        <v>0.1</v>
      </c>
      <c r="J1470" t="s">
        <v>32</v>
      </c>
      <c r="K1470">
        <v>709.19999999999993</v>
      </c>
      <c r="L1470">
        <v>638.28</v>
      </c>
      <c r="M1470">
        <v>460.98</v>
      </c>
      <c r="N1470">
        <v>177.29999999999995</v>
      </c>
      <c r="O1470">
        <v>70.919999999999959</v>
      </c>
      <c r="P1470" t="s">
        <v>23</v>
      </c>
      <c r="Q1470" t="s">
        <v>24</v>
      </c>
      <c r="R1470">
        <v>0</v>
      </c>
      <c r="S1470" t="s">
        <v>2655</v>
      </c>
      <c r="T1470" t="s">
        <v>1595</v>
      </c>
      <c r="U1470">
        <v>9.2899999999999991</v>
      </c>
      <c r="V1470" s="18">
        <v>45016</v>
      </c>
      <c r="W1470" s="18">
        <v>45026</v>
      </c>
      <c r="X1470">
        <v>10</v>
      </c>
      <c r="Y1470" t="s">
        <v>43</v>
      </c>
    </row>
    <row r="1471" spans="1:25" x14ac:dyDescent="0.3">
      <c r="A1471" s="18">
        <v>45156</v>
      </c>
      <c r="B1471" t="s">
        <v>69</v>
      </c>
      <c r="C1471" t="s">
        <v>79</v>
      </c>
      <c r="D1471">
        <v>16</v>
      </c>
      <c r="E1471">
        <v>174.68</v>
      </c>
      <c r="F1471">
        <v>113.542</v>
      </c>
      <c r="G1471" t="s">
        <v>20</v>
      </c>
      <c r="H1471" t="s">
        <v>21</v>
      </c>
      <c r="I1471">
        <v>0.15</v>
      </c>
      <c r="J1471" t="s">
        <v>46</v>
      </c>
      <c r="K1471">
        <v>2794.88</v>
      </c>
      <c r="L1471">
        <v>2375.6480000000001</v>
      </c>
      <c r="M1471">
        <v>1816.672</v>
      </c>
      <c r="N1471">
        <v>558.97600000000011</v>
      </c>
      <c r="O1471">
        <v>419.23199999999997</v>
      </c>
      <c r="P1471" t="s">
        <v>57</v>
      </c>
      <c r="Q1471" t="s">
        <v>2930</v>
      </c>
      <c r="R1471">
        <v>0</v>
      </c>
      <c r="S1471" t="s">
        <v>2656</v>
      </c>
      <c r="T1471" t="s">
        <v>2310</v>
      </c>
      <c r="U1471">
        <v>45.99</v>
      </c>
      <c r="V1471" s="18">
        <v>45156</v>
      </c>
      <c r="W1471" s="18">
        <v>45160</v>
      </c>
      <c r="X1471">
        <v>4</v>
      </c>
      <c r="Y1471" t="s">
        <v>72</v>
      </c>
    </row>
    <row r="1472" spans="1:25" x14ac:dyDescent="0.3">
      <c r="A1472" s="18">
        <v>45320</v>
      </c>
      <c r="B1472" t="s">
        <v>28</v>
      </c>
      <c r="C1472" t="s">
        <v>79</v>
      </c>
      <c r="D1472">
        <v>12</v>
      </c>
      <c r="E1472">
        <v>164.22</v>
      </c>
      <c r="F1472">
        <v>106.74300000000001</v>
      </c>
      <c r="G1472" t="s">
        <v>50</v>
      </c>
      <c r="H1472" t="s">
        <v>31</v>
      </c>
      <c r="I1472">
        <v>0</v>
      </c>
      <c r="J1472" t="s">
        <v>66</v>
      </c>
      <c r="K1472">
        <v>1970.6399999999999</v>
      </c>
      <c r="L1472">
        <v>1970.6399999999999</v>
      </c>
      <c r="M1472">
        <v>1280.9160000000002</v>
      </c>
      <c r="N1472">
        <v>689.72399999999971</v>
      </c>
      <c r="O1472">
        <v>0</v>
      </c>
      <c r="P1472" t="s">
        <v>57</v>
      </c>
      <c r="Q1472" t="s">
        <v>24</v>
      </c>
      <c r="R1472">
        <v>0</v>
      </c>
      <c r="S1472" t="s">
        <v>2658</v>
      </c>
      <c r="T1472" t="s">
        <v>2635</v>
      </c>
      <c r="U1472">
        <v>21.46</v>
      </c>
      <c r="V1472" s="18">
        <v>45320</v>
      </c>
      <c r="W1472" s="18">
        <v>45325</v>
      </c>
      <c r="X1472">
        <v>5</v>
      </c>
      <c r="Y1472" t="s">
        <v>37</v>
      </c>
    </row>
    <row r="1473" spans="1:25" x14ac:dyDescent="0.3">
      <c r="A1473" s="18">
        <v>45372</v>
      </c>
      <c r="B1473" t="s">
        <v>38</v>
      </c>
      <c r="C1473" t="s">
        <v>79</v>
      </c>
      <c r="D1473">
        <v>20</v>
      </c>
      <c r="E1473">
        <v>336.29</v>
      </c>
      <c r="F1473">
        <v>218.58850000000001</v>
      </c>
      <c r="G1473" t="s">
        <v>50</v>
      </c>
      <c r="H1473" t="s">
        <v>31</v>
      </c>
      <c r="I1473">
        <v>0</v>
      </c>
      <c r="J1473" t="s">
        <v>22</v>
      </c>
      <c r="K1473">
        <v>6725.8</v>
      </c>
      <c r="L1473">
        <v>6725.8</v>
      </c>
      <c r="M1473">
        <v>4371.7700000000004</v>
      </c>
      <c r="N1473">
        <v>2354.0299999999997</v>
      </c>
      <c r="O1473">
        <v>0</v>
      </c>
      <c r="P1473" t="s">
        <v>33</v>
      </c>
      <c r="Q1473" t="s">
        <v>24</v>
      </c>
      <c r="R1473">
        <v>0</v>
      </c>
      <c r="S1473" t="s">
        <v>2659</v>
      </c>
      <c r="T1473" t="s">
        <v>2660</v>
      </c>
      <c r="U1473">
        <v>25.02</v>
      </c>
      <c r="V1473" s="18">
        <v>45372</v>
      </c>
      <c r="W1473" s="18">
        <v>45381</v>
      </c>
      <c r="X1473">
        <v>9</v>
      </c>
      <c r="Y1473" t="s">
        <v>43</v>
      </c>
    </row>
    <row r="1474" spans="1:25" x14ac:dyDescent="0.3">
      <c r="A1474" s="18">
        <v>45507</v>
      </c>
      <c r="B1474" t="s">
        <v>69</v>
      </c>
      <c r="C1474" t="s">
        <v>79</v>
      </c>
      <c r="D1474">
        <v>7</v>
      </c>
      <c r="E1474">
        <v>180.25</v>
      </c>
      <c r="F1474">
        <v>117.16250000000001</v>
      </c>
      <c r="G1474" t="s">
        <v>55</v>
      </c>
      <c r="H1474" t="s">
        <v>31</v>
      </c>
      <c r="I1474">
        <v>0.1</v>
      </c>
      <c r="J1474" t="s">
        <v>56</v>
      </c>
      <c r="K1474">
        <v>1261.75</v>
      </c>
      <c r="L1474">
        <v>1135.575</v>
      </c>
      <c r="M1474">
        <v>820.13750000000005</v>
      </c>
      <c r="N1474">
        <v>315.4375</v>
      </c>
      <c r="O1474">
        <v>126.17499999999995</v>
      </c>
      <c r="P1474" t="s">
        <v>33</v>
      </c>
      <c r="Q1474" t="s">
        <v>40</v>
      </c>
      <c r="R1474">
        <v>0</v>
      </c>
      <c r="S1474" t="s">
        <v>2661</v>
      </c>
      <c r="T1474" t="s">
        <v>2662</v>
      </c>
      <c r="U1474">
        <v>36.79</v>
      </c>
      <c r="V1474" s="18">
        <v>45507</v>
      </c>
      <c r="W1474" s="18">
        <v>45509</v>
      </c>
      <c r="X1474">
        <v>2</v>
      </c>
      <c r="Y1474" t="s">
        <v>72</v>
      </c>
    </row>
    <row r="1475" spans="1:25" x14ac:dyDescent="0.3">
      <c r="A1475" s="18">
        <v>44965</v>
      </c>
      <c r="B1475" t="s">
        <v>69</v>
      </c>
      <c r="C1475" t="s">
        <v>79</v>
      </c>
      <c r="D1475">
        <v>13</v>
      </c>
      <c r="E1475">
        <v>149.16</v>
      </c>
      <c r="F1475">
        <v>96.954000000000008</v>
      </c>
      <c r="G1475" t="s">
        <v>50</v>
      </c>
      <c r="H1475" t="s">
        <v>31</v>
      </c>
      <c r="I1475">
        <v>0.1</v>
      </c>
      <c r="J1475" t="s">
        <v>22</v>
      </c>
      <c r="K1475">
        <v>1939.08</v>
      </c>
      <c r="L1475">
        <v>1745.172</v>
      </c>
      <c r="M1475">
        <v>1260.402</v>
      </c>
      <c r="N1475">
        <v>484.77</v>
      </c>
      <c r="O1475">
        <v>193.9079999999999</v>
      </c>
      <c r="P1475" t="s">
        <v>63</v>
      </c>
      <c r="Q1475" t="s">
        <v>2930</v>
      </c>
      <c r="R1475">
        <v>1</v>
      </c>
      <c r="S1475" t="s">
        <v>2665</v>
      </c>
      <c r="T1475" t="s">
        <v>1203</v>
      </c>
      <c r="U1475">
        <v>20.9</v>
      </c>
      <c r="V1475" s="18">
        <v>44965</v>
      </c>
      <c r="W1475" s="18">
        <v>44973</v>
      </c>
      <c r="X1475">
        <v>8</v>
      </c>
      <c r="Y1475" t="s">
        <v>72</v>
      </c>
    </row>
    <row r="1476" spans="1:25" x14ac:dyDescent="0.3">
      <c r="A1476" s="18">
        <v>45564</v>
      </c>
      <c r="B1476" t="s">
        <v>38</v>
      </c>
      <c r="C1476" t="s">
        <v>79</v>
      </c>
      <c r="D1476">
        <v>18</v>
      </c>
      <c r="E1476">
        <v>589</v>
      </c>
      <c r="F1476">
        <v>382.85</v>
      </c>
      <c r="G1476" t="s">
        <v>20</v>
      </c>
      <c r="H1476" t="s">
        <v>21</v>
      </c>
      <c r="I1476">
        <v>0.1</v>
      </c>
      <c r="J1476" t="s">
        <v>56</v>
      </c>
      <c r="K1476">
        <v>10602</v>
      </c>
      <c r="L1476">
        <v>9541.8000000000011</v>
      </c>
      <c r="M1476">
        <v>6891.3</v>
      </c>
      <c r="N1476">
        <v>2650.5000000000009</v>
      </c>
      <c r="O1476">
        <v>1060.1999999999989</v>
      </c>
      <c r="P1476" t="s">
        <v>63</v>
      </c>
      <c r="Q1476" t="s">
        <v>40</v>
      </c>
      <c r="R1476">
        <v>0</v>
      </c>
      <c r="S1476" t="s">
        <v>2672</v>
      </c>
      <c r="T1476" t="s">
        <v>2673</v>
      </c>
      <c r="U1476">
        <v>37.78</v>
      </c>
      <c r="V1476" s="18">
        <v>45564</v>
      </c>
      <c r="W1476" s="18">
        <v>45573</v>
      </c>
      <c r="X1476">
        <v>9</v>
      </c>
      <c r="Y1476" t="s">
        <v>43</v>
      </c>
    </row>
    <row r="1477" spans="1:25" x14ac:dyDescent="0.3">
      <c r="A1477" s="18">
        <v>45249</v>
      </c>
      <c r="B1477" t="s">
        <v>44</v>
      </c>
      <c r="C1477" t="s">
        <v>79</v>
      </c>
      <c r="D1477">
        <v>3</v>
      </c>
      <c r="E1477">
        <v>101.34</v>
      </c>
      <c r="F1477">
        <v>65.871000000000009</v>
      </c>
      <c r="G1477" t="s">
        <v>30</v>
      </c>
      <c r="H1477" t="s">
        <v>21</v>
      </c>
      <c r="I1477">
        <v>0</v>
      </c>
      <c r="J1477" t="s">
        <v>51</v>
      </c>
      <c r="K1477">
        <v>304.02</v>
      </c>
      <c r="L1477">
        <v>304.02</v>
      </c>
      <c r="M1477">
        <v>197.61300000000003</v>
      </c>
      <c r="N1477">
        <v>106.40699999999995</v>
      </c>
      <c r="O1477">
        <v>0</v>
      </c>
      <c r="P1477" t="s">
        <v>60</v>
      </c>
      <c r="Q1477" t="s">
        <v>2930</v>
      </c>
      <c r="R1477">
        <v>0</v>
      </c>
      <c r="S1477" t="s">
        <v>2678</v>
      </c>
      <c r="T1477" t="s">
        <v>2679</v>
      </c>
      <c r="U1477">
        <v>23.15</v>
      </c>
      <c r="V1477" s="18">
        <v>45249</v>
      </c>
      <c r="W1477" s="18">
        <v>45251</v>
      </c>
      <c r="X1477">
        <v>2</v>
      </c>
      <c r="Y1477" t="s">
        <v>49</v>
      </c>
    </row>
    <row r="1478" spans="1:25" x14ac:dyDescent="0.3">
      <c r="A1478" s="18">
        <v>45031</v>
      </c>
      <c r="B1478" t="s">
        <v>69</v>
      </c>
      <c r="C1478" t="s">
        <v>79</v>
      </c>
      <c r="D1478">
        <v>8</v>
      </c>
      <c r="E1478">
        <v>304.14999999999998</v>
      </c>
      <c r="F1478">
        <v>197.69749999999999</v>
      </c>
      <c r="G1478" t="s">
        <v>20</v>
      </c>
      <c r="H1478" t="s">
        <v>21</v>
      </c>
      <c r="I1478">
        <v>0.05</v>
      </c>
      <c r="J1478" t="s">
        <v>51</v>
      </c>
      <c r="K1478">
        <v>2433.1999999999998</v>
      </c>
      <c r="L1478">
        <v>2311.5399999999995</v>
      </c>
      <c r="M1478">
        <v>1581.58</v>
      </c>
      <c r="N1478">
        <v>729.95999999999958</v>
      </c>
      <c r="O1478">
        <v>121.66000000000031</v>
      </c>
      <c r="P1478" t="s">
        <v>60</v>
      </c>
      <c r="Q1478" t="s">
        <v>2930</v>
      </c>
      <c r="R1478">
        <v>0</v>
      </c>
      <c r="S1478" t="s">
        <v>2687</v>
      </c>
      <c r="T1478" t="s">
        <v>2688</v>
      </c>
      <c r="U1478">
        <v>41.73</v>
      </c>
      <c r="V1478" s="18">
        <v>45031</v>
      </c>
      <c r="W1478" s="18">
        <v>45034</v>
      </c>
      <c r="X1478">
        <v>3</v>
      </c>
      <c r="Y1478" t="s">
        <v>72</v>
      </c>
    </row>
    <row r="1479" spans="1:25" x14ac:dyDescent="0.3">
      <c r="A1479" s="18">
        <v>45268</v>
      </c>
      <c r="B1479" t="s">
        <v>18</v>
      </c>
      <c r="C1479" t="s">
        <v>79</v>
      </c>
      <c r="D1479">
        <v>11</v>
      </c>
      <c r="E1479">
        <v>65.569999999999993</v>
      </c>
      <c r="F1479">
        <v>42.6205</v>
      </c>
      <c r="G1479" t="s">
        <v>55</v>
      </c>
      <c r="H1479" t="s">
        <v>31</v>
      </c>
      <c r="I1479">
        <v>0.1</v>
      </c>
      <c r="J1479" t="s">
        <v>56</v>
      </c>
      <c r="K1479">
        <v>721.27</v>
      </c>
      <c r="L1479">
        <v>649.14300000000003</v>
      </c>
      <c r="M1479">
        <v>468.82549999999998</v>
      </c>
      <c r="N1479">
        <v>180.31750000000005</v>
      </c>
      <c r="O1479">
        <v>72.126999999999953</v>
      </c>
      <c r="P1479" t="s">
        <v>60</v>
      </c>
      <c r="Q1479" t="s">
        <v>34</v>
      </c>
      <c r="R1479">
        <v>1</v>
      </c>
      <c r="S1479" t="s">
        <v>2697</v>
      </c>
      <c r="T1479" t="s">
        <v>2698</v>
      </c>
      <c r="U1479">
        <v>30.43</v>
      </c>
      <c r="V1479" s="18">
        <v>45268</v>
      </c>
      <c r="W1479" s="18">
        <v>45274</v>
      </c>
      <c r="X1479">
        <v>6</v>
      </c>
      <c r="Y1479" t="s">
        <v>27</v>
      </c>
    </row>
    <row r="1480" spans="1:25" x14ac:dyDescent="0.3">
      <c r="A1480" s="18">
        <v>45058</v>
      </c>
      <c r="B1480" t="s">
        <v>28</v>
      </c>
      <c r="C1480" t="s">
        <v>79</v>
      </c>
      <c r="D1480">
        <v>4</v>
      </c>
      <c r="E1480">
        <v>397.02</v>
      </c>
      <c r="F1480">
        <v>258.06299999999999</v>
      </c>
      <c r="G1480" t="s">
        <v>30</v>
      </c>
      <c r="H1480" t="s">
        <v>21</v>
      </c>
      <c r="I1480">
        <v>0</v>
      </c>
      <c r="J1480" t="s">
        <v>46</v>
      </c>
      <c r="K1480">
        <v>1588.08</v>
      </c>
      <c r="L1480">
        <v>1588.08</v>
      </c>
      <c r="M1480">
        <v>1032.252</v>
      </c>
      <c r="N1480">
        <v>555.82799999999997</v>
      </c>
      <c r="O1480">
        <v>0</v>
      </c>
      <c r="P1480" t="s">
        <v>63</v>
      </c>
      <c r="Q1480" t="s">
        <v>24</v>
      </c>
      <c r="R1480">
        <v>0</v>
      </c>
      <c r="S1480" t="s">
        <v>2699</v>
      </c>
      <c r="T1480" t="s">
        <v>2700</v>
      </c>
      <c r="U1480">
        <v>23.25</v>
      </c>
      <c r="V1480" s="18">
        <v>45058</v>
      </c>
      <c r="W1480" s="18">
        <v>45066</v>
      </c>
      <c r="X1480">
        <v>8</v>
      </c>
      <c r="Y1480" t="s">
        <v>37</v>
      </c>
    </row>
    <row r="1481" spans="1:25" x14ac:dyDescent="0.3">
      <c r="A1481" s="18">
        <v>45039</v>
      </c>
      <c r="B1481" t="s">
        <v>44</v>
      </c>
      <c r="C1481" t="s">
        <v>79</v>
      </c>
      <c r="D1481">
        <v>9</v>
      </c>
      <c r="E1481">
        <v>340.44</v>
      </c>
      <c r="F1481">
        <v>221.286</v>
      </c>
      <c r="G1481" t="s">
        <v>55</v>
      </c>
      <c r="H1481" t="s">
        <v>31</v>
      </c>
      <c r="I1481">
        <v>0.05</v>
      </c>
      <c r="J1481" t="s">
        <v>51</v>
      </c>
      <c r="K1481">
        <v>3063.96</v>
      </c>
      <c r="L1481">
        <v>2910.7619999999997</v>
      </c>
      <c r="M1481">
        <v>1991.5740000000001</v>
      </c>
      <c r="N1481">
        <v>919.18799999999965</v>
      </c>
      <c r="O1481">
        <v>153.19800000000032</v>
      </c>
      <c r="P1481" t="s">
        <v>60</v>
      </c>
      <c r="Q1481" t="s">
        <v>24</v>
      </c>
      <c r="R1481">
        <v>1</v>
      </c>
      <c r="S1481" t="s">
        <v>2703</v>
      </c>
      <c r="T1481" t="s">
        <v>2704</v>
      </c>
      <c r="U1481">
        <v>36.68</v>
      </c>
      <c r="V1481" s="18">
        <v>45039</v>
      </c>
      <c r="W1481" s="18">
        <v>45049</v>
      </c>
      <c r="X1481">
        <v>10</v>
      </c>
      <c r="Y1481" t="s">
        <v>49</v>
      </c>
    </row>
    <row r="1482" spans="1:25" x14ac:dyDescent="0.3">
      <c r="A1482" s="18">
        <v>45649</v>
      </c>
      <c r="B1482" t="s">
        <v>69</v>
      </c>
      <c r="C1482" t="s">
        <v>79</v>
      </c>
      <c r="D1482">
        <v>10</v>
      </c>
      <c r="E1482">
        <v>170.72</v>
      </c>
      <c r="F1482">
        <v>110.968</v>
      </c>
      <c r="G1482" t="s">
        <v>30</v>
      </c>
      <c r="H1482" t="s">
        <v>21</v>
      </c>
      <c r="I1482">
        <v>0.05</v>
      </c>
      <c r="J1482" t="s">
        <v>46</v>
      </c>
      <c r="K1482">
        <v>1707.2</v>
      </c>
      <c r="L1482">
        <v>1621.84</v>
      </c>
      <c r="M1482">
        <v>1109.68</v>
      </c>
      <c r="N1482">
        <v>512.15999999999985</v>
      </c>
      <c r="O1482">
        <v>85.360000000000127</v>
      </c>
      <c r="P1482" t="s">
        <v>23</v>
      </c>
      <c r="Q1482" t="s">
        <v>24</v>
      </c>
      <c r="R1482">
        <v>0</v>
      </c>
      <c r="S1482" t="s">
        <v>2708</v>
      </c>
      <c r="T1482" t="s">
        <v>2709</v>
      </c>
      <c r="U1482">
        <v>29.18</v>
      </c>
      <c r="V1482" s="18">
        <v>45649</v>
      </c>
      <c r="W1482" s="18">
        <v>45659</v>
      </c>
      <c r="X1482">
        <v>10</v>
      </c>
      <c r="Y1482" t="s">
        <v>72</v>
      </c>
    </row>
    <row r="1483" spans="1:25" x14ac:dyDescent="0.3">
      <c r="A1483" s="18">
        <v>45441</v>
      </c>
      <c r="B1483" t="s">
        <v>18</v>
      </c>
      <c r="C1483" t="s">
        <v>79</v>
      </c>
      <c r="D1483">
        <v>6</v>
      </c>
      <c r="E1483">
        <v>57.4</v>
      </c>
      <c r="F1483">
        <v>37.31</v>
      </c>
      <c r="G1483" t="s">
        <v>50</v>
      </c>
      <c r="H1483" t="s">
        <v>21</v>
      </c>
      <c r="I1483">
        <v>0.1</v>
      </c>
      <c r="J1483" t="s">
        <v>22</v>
      </c>
      <c r="K1483">
        <v>344.4</v>
      </c>
      <c r="L1483">
        <v>309.95999999999998</v>
      </c>
      <c r="M1483">
        <v>223.86</v>
      </c>
      <c r="N1483">
        <v>86.099999999999966</v>
      </c>
      <c r="O1483">
        <v>34.44</v>
      </c>
      <c r="P1483" t="s">
        <v>60</v>
      </c>
      <c r="Q1483" t="s">
        <v>24</v>
      </c>
      <c r="R1483">
        <v>0</v>
      </c>
      <c r="S1483" t="s">
        <v>2716</v>
      </c>
      <c r="T1483" t="s">
        <v>2717</v>
      </c>
      <c r="U1483">
        <v>26.42</v>
      </c>
      <c r="V1483" s="18">
        <v>45441</v>
      </c>
      <c r="W1483" s="18">
        <v>45451</v>
      </c>
      <c r="X1483">
        <v>10</v>
      </c>
      <c r="Y1483" t="s">
        <v>27</v>
      </c>
    </row>
    <row r="1484" spans="1:25" x14ac:dyDescent="0.3">
      <c r="A1484" s="18">
        <v>45830</v>
      </c>
      <c r="B1484" t="s">
        <v>18</v>
      </c>
      <c r="C1484" t="s">
        <v>79</v>
      </c>
      <c r="D1484">
        <v>5</v>
      </c>
      <c r="E1484">
        <v>414.58</v>
      </c>
      <c r="F1484">
        <v>269.47699999999998</v>
      </c>
      <c r="G1484" t="s">
        <v>20</v>
      </c>
      <c r="H1484" t="s">
        <v>31</v>
      </c>
      <c r="I1484">
        <v>0.1</v>
      </c>
      <c r="J1484" t="s">
        <v>56</v>
      </c>
      <c r="K1484">
        <v>2072.9</v>
      </c>
      <c r="L1484">
        <v>1865.6100000000001</v>
      </c>
      <c r="M1484">
        <v>1347.3849999999998</v>
      </c>
      <c r="N1484">
        <v>518.22500000000036</v>
      </c>
      <c r="O1484">
        <v>207.28999999999996</v>
      </c>
      <c r="P1484" t="s">
        <v>33</v>
      </c>
      <c r="Q1484" t="s">
        <v>2930</v>
      </c>
      <c r="R1484">
        <v>0</v>
      </c>
      <c r="S1484" t="s">
        <v>2750</v>
      </c>
      <c r="T1484" t="s">
        <v>2751</v>
      </c>
      <c r="U1484">
        <v>14.98</v>
      </c>
      <c r="V1484" s="18">
        <v>45830</v>
      </c>
      <c r="W1484" s="18">
        <v>45839</v>
      </c>
      <c r="X1484">
        <v>9</v>
      </c>
      <c r="Y1484" t="s">
        <v>27</v>
      </c>
    </row>
    <row r="1485" spans="1:25" x14ac:dyDescent="0.3">
      <c r="A1485" s="18">
        <v>45676</v>
      </c>
      <c r="B1485" t="s">
        <v>44</v>
      </c>
      <c r="C1485" t="s">
        <v>79</v>
      </c>
      <c r="D1485">
        <v>4</v>
      </c>
      <c r="E1485">
        <v>68.040000000000006</v>
      </c>
      <c r="F1485">
        <v>44.226000000000006</v>
      </c>
      <c r="G1485" t="s">
        <v>50</v>
      </c>
      <c r="H1485" t="s">
        <v>21</v>
      </c>
      <c r="I1485">
        <v>0</v>
      </c>
      <c r="J1485" t="s">
        <v>66</v>
      </c>
      <c r="K1485">
        <v>272.16000000000003</v>
      </c>
      <c r="L1485">
        <v>272.16000000000003</v>
      </c>
      <c r="M1485">
        <v>176.90400000000002</v>
      </c>
      <c r="N1485">
        <v>95.256</v>
      </c>
      <c r="O1485">
        <v>0</v>
      </c>
      <c r="P1485" t="s">
        <v>23</v>
      </c>
      <c r="Q1485" t="s">
        <v>24</v>
      </c>
      <c r="R1485">
        <v>0</v>
      </c>
      <c r="S1485" t="s">
        <v>2752</v>
      </c>
      <c r="T1485" t="s">
        <v>2753</v>
      </c>
      <c r="U1485">
        <v>18.72</v>
      </c>
      <c r="V1485" s="18">
        <v>45676</v>
      </c>
      <c r="W1485" s="18">
        <v>45685</v>
      </c>
      <c r="X1485">
        <v>9</v>
      </c>
      <c r="Y1485" t="s">
        <v>49</v>
      </c>
    </row>
    <row r="1486" spans="1:25" x14ac:dyDescent="0.3">
      <c r="A1486" s="18">
        <v>45241</v>
      </c>
      <c r="B1486" t="s">
        <v>18</v>
      </c>
      <c r="C1486" t="s">
        <v>79</v>
      </c>
      <c r="D1486">
        <v>15</v>
      </c>
      <c r="E1486">
        <v>274.77</v>
      </c>
      <c r="F1486">
        <v>178.60049999999998</v>
      </c>
      <c r="G1486" t="s">
        <v>55</v>
      </c>
      <c r="H1486" t="s">
        <v>31</v>
      </c>
      <c r="I1486">
        <v>0</v>
      </c>
      <c r="J1486" t="s">
        <v>22</v>
      </c>
      <c r="K1486">
        <v>4121.5499999999993</v>
      </c>
      <c r="L1486">
        <v>4121.5499999999993</v>
      </c>
      <c r="M1486">
        <v>2679.0074999999997</v>
      </c>
      <c r="N1486">
        <v>1442.5424999999996</v>
      </c>
      <c r="O1486">
        <v>0</v>
      </c>
      <c r="P1486" t="s">
        <v>63</v>
      </c>
      <c r="Q1486" t="s">
        <v>2930</v>
      </c>
      <c r="R1486">
        <v>1</v>
      </c>
      <c r="S1486" t="s">
        <v>2756</v>
      </c>
      <c r="T1486" t="s">
        <v>2757</v>
      </c>
      <c r="U1486">
        <v>19.37</v>
      </c>
      <c r="V1486" s="18">
        <v>45241</v>
      </c>
      <c r="W1486" s="18">
        <v>45247</v>
      </c>
      <c r="X1486">
        <v>6</v>
      </c>
      <c r="Y1486" t="s">
        <v>27</v>
      </c>
    </row>
    <row r="1487" spans="1:25" x14ac:dyDescent="0.3">
      <c r="A1487" s="18">
        <v>45752</v>
      </c>
      <c r="B1487" t="s">
        <v>44</v>
      </c>
      <c r="C1487" t="s">
        <v>79</v>
      </c>
      <c r="D1487">
        <v>19</v>
      </c>
      <c r="E1487">
        <v>350.12</v>
      </c>
      <c r="F1487">
        <v>227.578</v>
      </c>
      <c r="G1487" t="s">
        <v>55</v>
      </c>
      <c r="H1487" t="s">
        <v>31</v>
      </c>
      <c r="I1487">
        <v>0.05</v>
      </c>
      <c r="J1487" t="s">
        <v>32</v>
      </c>
      <c r="K1487">
        <v>6652.28</v>
      </c>
      <c r="L1487">
        <v>6319.6659999999993</v>
      </c>
      <c r="M1487">
        <v>4323.982</v>
      </c>
      <c r="N1487">
        <v>1995.6839999999993</v>
      </c>
      <c r="O1487">
        <v>332.61400000000049</v>
      </c>
      <c r="P1487" t="s">
        <v>57</v>
      </c>
      <c r="Q1487" t="s">
        <v>24</v>
      </c>
      <c r="R1487">
        <v>0</v>
      </c>
      <c r="S1487" t="s">
        <v>2762</v>
      </c>
      <c r="T1487" t="s">
        <v>1785</v>
      </c>
      <c r="U1487">
        <v>48.98</v>
      </c>
      <c r="V1487" s="18">
        <v>45752</v>
      </c>
      <c r="W1487" s="18">
        <v>45760</v>
      </c>
      <c r="X1487">
        <v>8</v>
      </c>
      <c r="Y1487" t="s">
        <v>49</v>
      </c>
    </row>
    <row r="1488" spans="1:25" x14ac:dyDescent="0.3">
      <c r="A1488" s="18">
        <v>45738</v>
      </c>
      <c r="B1488" t="s">
        <v>38</v>
      </c>
      <c r="C1488" t="s">
        <v>79</v>
      </c>
      <c r="D1488">
        <v>4</v>
      </c>
      <c r="E1488">
        <v>555.02</v>
      </c>
      <c r="F1488">
        <v>360.76299999999998</v>
      </c>
      <c r="G1488" t="s">
        <v>20</v>
      </c>
      <c r="H1488" t="s">
        <v>31</v>
      </c>
      <c r="I1488">
        <v>0.1</v>
      </c>
      <c r="J1488" t="s">
        <v>56</v>
      </c>
      <c r="K1488">
        <v>2220.08</v>
      </c>
      <c r="L1488">
        <v>1998.0719999999999</v>
      </c>
      <c r="M1488">
        <v>1443.0519999999999</v>
      </c>
      <c r="N1488">
        <v>555.02</v>
      </c>
      <c r="O1488">
        <v>222.00800000000004</v>
      </c>
      <c r="P1488" t="s">
        <v>63</v>
      </c>
      <c r="Q1488" t="s">
        <v>34</v>
      </c>
      <c r="R1488">
        <v>0</v>
      </c>
      <c r="S1488" t="s">
        <v>2771</v>
      </c>
      <c r="T1488" t="s">
        <v>2772</v>
      </c>
      <c r="U1488">
        <v>45.25</v>
      </c>
      <c r="V1488" s="18">
        <v>45738</v>
      </c>
      <c r="W1488" s="18">
        <v>45743</v>
      </c>
      <c r="X1488">
        <v>5</v>
      </c>
      <c r="Y1488" t="s">
        <v>43</v>
      </c>
    </row>
    <row r="1489" spans="1:25" x14ac:dyDescent="0.3">
      <c r="A1489" s="18">
        <v>45837</v>
      </c>
      <c r="B1489" t="s">
        <v>69</v>
      </c>
      <c r="C1489" t="s">
        <v>79</v>
      </c>
      <c r="D1489">
        <v>9</v>
      </c>
      <c r="E1489">
        <v>533.92999999999995</v>
      </c>
      <c r="F1489">
        <v>347.05449999999996</v>
      </c>
      <c r="G1489" t="s">
        <v>55</v>
      </c>
      <c r="H1489" t="s">
        <v>31</v>
      </c>
      <c r="I1489">
        <v>0.15</v>
      </c>
      <c r="J1489" t="s">
        <v>46</v>
      </c>
      <c r="K1489">
        <v>4805.37</v>
      </c>
      <c r="L1489">
        <v>4084.5645</v>
      </c>
      <c r="M1489">
        <v>3123.4904999999999</v>
      </c>
      <c r="N1489">
        <v>961.07400000000007</v>
      </c>
      <c r="O1489">
        <v>720.80549999999994</v>
      </c>
      <c r="P1489" t="s">
        <v>33</v>
      </c>
      <c r="Q1489" t="s">
        <v>2930</v>
      </c>
      <c r="R1489">
        <v>0</v>
      </c>
      <c r="S1489" t="s">
        <v>2774</v>
      </c>
      <c r="T1489" t="s">
        <v>2775</v>
      </c>
      <c r="U1489">
        <v>34.76</v>
      </c>
      <c r="V1489" s="18">
        <v>45837</v>
      </c>
      <c r="W1489" s="18">
        <v>45841</v>
      </c>
      <c r="X1489">
        <v>4</v>
      </c>
      <c r="Y1489" t="s">
        <v>72</v>
      </c>
    </row>
    <row r="1490" spans="1:25" x14ac:dyDescent="0.3">
      <c r="A1490" s="18">
        <v>45447</v>
      </c>
      <c r="B1490" t="s">
        <v>38</v>
      </c>
      <c r="C1490" t="s">
        <v>79</v>
      </c>
      <c r="D1490">
        <v>11</v>
      </c>
      <c r="E1490">
        <v>160.37</v>
      </c>
      <c r="F1490">
        <v>104.24050000000001</v>
      </c>
      <c r="G1490" t="s">
        <v>20</v>
      </c>
      <c r="H1490" t="s">
        <v>21</v>
      </c>
      <c r="I1490">
        <v>0.05</v>
      </c>
      <c r="J1490" t="s">
        <v>51</v>
      </c>
      <c r="K1490">
        <v>1764.0700000000002</v>
      </c>
      <c r="L1490">
        <v>1675.8665000000001</v>
      </c>
      <c r="M1490">
        <v>1146.6455000000001</v>
      </c>
      <c r="N1490">
        <v>529.221</v>
      </c>
      <c r="O1490">
        <v>88.203500000000076</v>
      </c>
      <c r="P1490" t="s">
        <v>63</v>
      </c>
      <c r="Q1490" t="s">
        <v>2930</v>
      </c>
      <c r="R1490">
        <v>0</v>
      </c>
      <c r="S1490" t="s">
        <v>2778</v>
      </c>
      <c r="T1490" t="s">
        <v>2779</v>
      </c>
      <c r="U1490">
        <v>36.049999999999997</v>
      </c>
      <c r="V1490" s="18">
        <v>45447</v>
      </c>
      <c r="W1490" s="18">
        <v>45457</v>
      </c>
      <c r="X1490">
        <v>10</v>
      </c>
      <c r="Y1490" t="s">
        <v>43</v>
      </c>
    </row>
    <row r="1491" spans="1:25" x14ac:dyDescent="0.3">
      <c r="A1491" s="18">
        <v>45015</v>
      </c>
      <c r="B1491" t="s">
        <v>18</v>
      </c>
      <c r="C1491" t="s">
        <v>79</v>
      </c>
      <c r="D1491">
        <v>1</v>
      </c>
      <c r="E1491">
        <v>419.1</v>
      </c>
      <c r="F1491">
        <v>272.41500000000002</v>
      </c>
      <c r="G1491" t="s">
        <v>20</v>
      </c>
      <c r="H1491" t="s">
        <v>21</v>
      </c>
      <c r="I1491">
        <v>0.1</v>
      </c>
      <c r="J1491" t="s">
        <v>51</v>
      </c>
      <c r="K1491">
        <v>419.1</v>
      </c>
      <c r="L1491">
        <v>377.19000000000005</v>
      </c>
      <c r="M1491">
        <v>272.41500000000002</v>
      </c>
      <c r="N1491">
        <v>104.77500000000003</v>
      </c>
      <c r="O1491">
        <v>41.909999999999968</v>
      </c>
      <c r="P1491" t="s">
        <v>33</v>
      </c>
      <c r="Q1491" t="s">
        <v>34</v>
      </c>
      <c r="R1491">
        <v>1</v>
      </c>
      <c r="S1491" t="s">
        <v>2780</v>
      </c>
      <c r="T1491" t="s">
        <v>2781</v>
      </c>
      <c r="U1491">
        <v>38.81</v>
      </c>
      <c r="V1491" s="18">
        <v>45015</v>
      </c>
      <c r="W1491" s="18">
        <v>45022</v>
      </c>
      <c r="X1491">
        <v>7</v>
      </c>
      <c r="Y1491" t="s">
        <v>27</v>
      </c>
    </row>
    <row r="1492" spans="1:25" x14ac:dyDescent="0.3">
      <c r="A1492" s="18">
        <v>45745</v>
      </c>
      <c r="B1492" t="s">
        <v>69</v>
      </c>
      <c r="C1492" t="s">
        <v>79</v>
      </c>
      <c r="D1492">
        <v>13</v>
      </c>
      <c r="E1492">
        <v>113.78</v>
      </c>
      <c r="F1492">
        <v>73.957000000000008</v>
      </c>
      <c r="G1492" t="s">
        <v>50</v>
      </c>
      <c r="H1492" t="s">
        <v>21</v>
      </c>
      <c r="I1492">
        <v>0.1</v>
      </c>
      <c r="J1492" t="s">
        <v>22</v>
      </c>
      <c r="K1492">
        <v>1479.14</v>
      </c>
      <c r="L1492">
        <v>1331.2260000000001</v>
      </c>
      <c r="M1492">
        <v>961.44100000000014</v>
      </c>
      <c r="N1492">
        <v>369.78499999999997</v>
      </c>
      <c r="O1492">
        <v>147.91399999999999</v>
      </c>
      <c r="P1492" t="s">
        <v>23</v>
      </c>
      <c r="Q1492" t="s">
        <v>24</v>
      </c>
      <c r="R1492">
        <v>0</v>
      </c>
      <c r="S1492" t="s">
        <v>2796</v>
      </c>
      <c r="T1492" t="s">
        <v>2797</v>
      </c>
      <c r="U1492">
        <v>28.07</v>
      </c>
      <c r="V1492" s="18">
        <v>45745</v>
      </c>
      <c r="W1492" s="18">
        <v>45754</v>
      </c>
      <c r="X1492">
        <v>9</v>
      </c>
      <c r="Y1492" t="s">
        <v>72</v>
      </c>
    </row>
    <row r="1493" spans="1:25" x14ac:dyDescent="0.3">
      <c r="A1493" s="18">
        <v>45034</v>
      </c>
      <c r="B1493" t="s">
        <v>38</v>
      </c>
      <c r="C1493" t="s">
        <v>79</v>
      </c>
      <c r="D1493">
        <v>16</v>
      </c>
      <c r="E1493">
        <v>477.91</v>
      </c>
      <c r="F1493">
        <v>310.64150000000001</v>
      </c>
      <c r="G1493" t="s">
        <v>30</v>
      </c>
      <c r="H1493" t="s">
        <v>21</v>
      </c>
      <c r="I1493">
        <v>0</v>
      </c>
      <c r="J1493" t="s">
        <v>51</v>
      </c>
      <c r="K1493">
        <v>7646.56</v>
      </c>
      <c r="L1493">
        <v>7646.56</v>
      </c>
      <c r="M1493">
        <v>4970.2640000000001</v>
      </c>
      <c r="N1493">
        <v>2676.2960000000003</v>
      </c>
      <c r="O1493">
        <v>0</v>
      </c>
      <c r="P1493" t="s">
        <v>57</v>
      </c>
      <c r="Q1493" t="s">
        <v>40</v>
      </c>
      <c r="R1493">
        <v>0</v>
      </c>
      <c r="S1493" t="s">
        <v>2798</v>
      </c>
      <c r="T1493" t="s">
        <v>2799</v>
      </c>
      <c r="U1493">
        <v>21.89</v>
      </c>
      <c r="V1493" s="18">
        <v>45034</v>
      </c>
      <c r="W1493" s="18">
        <v>45039</v>
      </c>
      <c r="X1493">
        <v>5</v>
      </c>
      <c r="Y1493" t="s">
        <v>43</v>
      </c>
    </row>
    <row r="1494" spans="1:25" x14ac:dyDescent="0.3">
      <c r="A1494" s="18">
        <v>45679</v>
      </c>
      <c r="B1494" t="s">
        <v>18</v>
      </c>
      <c r="C1494" t="s">
        <v>79</v>
      </c>
      <c r="D1494">
        <v>17</v>
      </c>
      <c r="E1494">
        <v>8.33</v>
      </c>
      <c r="F1494">
        <v>5.4145000000000003</v>
      </c>
      <c r="G1494" t="s">
        <v>30</v>
      </c>
      <c r="H1494" t="s">
        <v>31</v>
      </c>
      <c r="I1494">
        <v>0.05</v>
      </c>
      <c r="J1494" t="s">
        <v>22</v>
      </c>
      <c r="K1494">
        <v>141.61000000000001</v>
      </c>
      <c r="L1494">
        <v>134.52950000000001</v>
      </c>
      <c r="M1494">
        <v>92.046500000000009</v>
      </c>
      <c r="N1494">
        <v>42.483000000000004</v>
      </c>
      <c r="O1494">
        <v>7.0805000000000007</v>
      </c>
      <c r="P1494" t="s">
        <v>63</v>
      </c>
      <c r="Q1494" t="s">
        <v>2930</v>
      </c>
      <c r="R1494">
        <v>0</v>
      </c>
      <c r="S1494" t="s">
        <v>2802</v>
      </c>
      <c r="T1494" t="s">
        <v>2803</v>
      </c>
      <c r="U1494">
        <v>43.29</v>
      </c>
      <c r="V1494" s="18">
        <v>45679</v>
      </c>
      <c r="W1494" s="18">
        <v>45682</v>
      </c>
      <c r="X1494">
        <v>3</v>
      </c>
      <c r="Y1494" t="s">
        <v>27</v>
      </c>
    </row>
    <row r="1495" spans="1:25" x14ac:dyDescent="0.3">
      <c r="A1495" s="18">
        <v>45573</v>
      </c>
      <c r="B1495" t="s">
        <v>44</v>
      </c>
      <c r="C1495" t="s">
        <v>79</v>
      </c>
      <c r="D1495">
        <v>11</v>
      </c>
      <c r="E1495">
        <v>97.34</v>
      </c>
      <c r="F1495">
        <v>63.271000000000008</v>
      </c>
      <c r="G1495" t="s">
        <v>55</v>
      </c>
      <c r="H1495" t="s">
        <v>21</v>
      </c>
      <c r="I1495">
        <v>0.1</v>
      </c>
      <c r="J1495" t="s">
        <v>51</v>
      </c>
      <c r="K1495">
        <v>1070.74</v>
      </c>
      <c r="L1495">
        <v>963.66600000000005</v>
      </c>
      <c r="M1495">
        <v>695.98100000000011</v>
      </c>
      <c r="N1495">
        <v>267.68499999999995</v>
      </c>
      <c r="O1495">
        <v>107.07399999999996</v>
      </c>
      <c r="P1495" t="s">
        <v>60</v>
      </c>
      <c r="Q1495" t="s">
        <v>34</v>
      </c>
      <c r="R1495">
        <v>0</v>
      </c>
      <c r="S1495" t="s">
        <v>2810</v>
      </c>
      <c r="T1495" t="s">
        <v>2811</v>
      </c>
      <c r="U1495">
        <v>10.61</v>
      </c>
      <c r="V1495" s="18">
        <v>45573</v>
      </c>
      <c r="W1495" s="18">
        <v>45576</v>
      </c>
      <c r="X1495">
        <v>3</v>
      </c>
      <c r="Y1495" t="s">
        <v>49</v>
      </c>
    </row>
    <row r="1496" spans="1:25" x14ac:dyDescent="0.3">
      <c r="A1496" s="18">
        <v>45189</v>
      </c>
      <c r="B1496" t="s">
        <v>28</v>
      </c>
      <c r="C1496" t="s">
        <v>79</v>
      </c>
      <c r="D1496">
        <v>17</v>
      </c>
      <c r="E1496">
        <v>477.38</v>
      </c>
      <c r="F1496">
        <v>310.29700000000003</v>
      </c>
      <c r="G1496" t="s">
        <v>50</v>
      </c>
      <c r="H1496" t="s">
        <v>31</v>
      </c>
      <c r="I1496">
        <v>0.05</v>
      </c>
      <c r="J1496" t="s">
        <v>32</v>
      </c>
      <c r="K1496">
        <v>8115.46</v>
      </c>
      <c r="L1496">
        <v>7709.6869999999999</v>
      </c>
      <c r="M1496">
        <v>5275.0490000000009</v>
      </c>
      <c r="N1496">
        <v>2434.637999999999</v>
      </c>
      <c r="O1496">
        <v>405.77300000000014</v>
      </c>
      <c r="P1496" t="s">
        <v>33</v>
      </c>
      <c r="Q1496" t="s">
        <v>24</v>
      </c>
      <c r="R1496">
        <v>0</v>
      </c>
      <c r="S1496" t="s">
        <v>2822</v>
      </c>
      <c r="T1496" t="s">
        <v>2823</v>
      </c>
      <c r="U1496">
        <v>35.28</v>
      </c>
      <c r="V1496" s="18">
        <v>45189</v>
      </c>
      <c r="W1496" s="18">
        <v>45196</v>
      </c>
      <c r="X1496">
        <v>7</v>
      </c>
      <c r="Y1496" t="s">
        <v>37</v>
      </c>
    </row>
    <row r="1497" spans="1:25" x14ac:dyDescent="0.3">
      <c r="A1497" s="18">
        <v>45452</v>
      </c>
      <c r="B1497" t="s">
        <v>18</v>
      </c>
      <c r="C1497" t="s">
        <v>79</v>
      </c>
      <c r="D1497">
        <v>11</v>
      </c>
      <c r="E1497">
        <v>185.59</v>
      </c>
      <c r="F1497">
        <v>120.63350000000001</v>
      </c>
      <c r="G1497" t="s">
        <v>20</v>
      </c>
      <c r="H1497" t="s">
        <v>31</v>
      </c>
      <c r="I1497">
        <v>0.1</v>
      </c>
      <c r="J1497" t="s">
        <v>51</v>
      </c>
      <c r="K1497">
        <v>2041.49</v>
      </c>
      <c r="L1497">
        <v>1837.3410000000001</v>
      </c>
      <c r="M1497">
        <v>1326.9685000000002</v>
      </c>
      <c r="N1497">
        <v>510.37249999999995</v>
      </c>
      <c r="O1497">
        <v>204.14899999999989</v>
      </c>
      <c r="P1497" t="s">
        <v>33</v>
      </c>
      <c r="Q1497" t="s">
        <v>2930</v>
      </c>
      <c r="R1497">
        <v>0</v>
      </c>
      <c r="S1497" t="s">
        <v>2833</v>
      </c>
      <c r="T1497" t="s">
        <v>1646</v>
      </c>
      <c r="U1497">
        <v>45.19</v>
      </c>
      <c r="V1497" s="18">
        <v>45452</v>
      </c>
      <c r="W1497" s="18">
        <v>45461</v>
      </c>
      <c r="X1497">
        <v>9</v>
      </c>
      <c r="Y1497" t="s">
        <v>27</v>
      </c>
    </row>
    <row r="1498" spans="1:25" x14ac:dyDescent="0.3">
      <c r="A1498" s="18">
        <v>45497</v>
      </c>
      <c r="B1498" t="s">
        <v>69</v>
      </c>
      <c r="C1498" t="s">
        <v>79</v>
      </c>
      <c r="D1498">
        <v>15</v>
      </c>
      <c r="E1498">
        <v>318.02999999999997</v>
      </c>
      <c r="F1498">
        <v>206.71949999999998</v>
      </c>
      <c r="G1498" t="s">
        <v>55</v>
      </c>
      <c r="H1498" t="s">
        <v>31</v>
      </c>
      <c r="I1498">
        <v>0.05</v>
      </c>
      <c r="J1498" t="s">
        <v>56</v>
      </c>
      <c r="K1498">
        <v>4770.45</v>
      </c>
      <c r="L1498">
        <v>4531.9274999999998</v>
      </c>
      <c r="M1498">
        <v>3100.7924999999996</v>
      </c>
      <c r="N1498">
        <v>1431.1350000000002</v>
      </c>
      <c r="O1498">
        <v>238.52250000000004</v>
      </c>
      <c r="P1498" t="s">
        <v>33</v>
      </c>
      <c r="Q1498" t="s">
        <v>40</v>
      </c>
      <c r="R1498">
        <v>1</v>
      </c>
      <c r="S1498" t="s">
        <v>2836</v>
      </c>
      <c r="T1498" t="s">
        <v>2837</v>
      </c>
      <c r="U1498">
        <v>24.38</v>
      </c>
      <c r="V1498" s="18">
        <v>45497</v>
      </c>
      <c r="W1498" s="18">
        <v>45503</v>
      </c>
      <c r="X1498">
        <v>6</v>
      </c>
      <c r="Y1498" t="s">
        <v>72</v>
      </c>
    </row>
    <row r="1499" spans="1:25" x14ac:dyDescent="0.3">
      <c r="A1499" s="18">
        <v>45207</v>
      </c>
      <c r="B1499" t="s">
        <v>28</v>
      </c>
      <c r="C1499" t="s">
        <v>79</v>
      </c>
      <c r="D1499">
        <v>14</v>
      </c>
      <c r="E1499">
        <v>216.4</v>
      </c>
      <c r="F1499">
        <v>140.66</v>
      </c>
      <c r="G1499" t="s">
        <v>55</v>
      </c>
      <c r="H1499" t="s">
        <v>21</v>
      </c>
      <c r="I1499">
        <v>0.1</v>
      </c>
      <c r="J1499" t="s">
        <v>56</v>
      </c>
      <c r="K1499">
        <v>3029.6</v>
      </c>
      <c r="L1499">
        <v>2726.64</v>
      </c>
      <c r="M1499">
        <v>1969.24</v>
      </c>
      <c r="N1499">
        <v>757.39999999999986</v>
      </c>
      <c r="O1499">
        <v>302.96000000000004</v>
      </c>
      <c r="P1499" t="s">
        <v>60</v>
      </c>
      <c r="Q1499" t="s">
        <v>40</v>
      </c>
      <c r="R1499">
        <v>0</v>
      </c>
      <c r="S1499" t="s">
        <v>2844</v>
      </c>
      <c r="T1499" t="s">
        <v>2692</v>
      </c>
      <c r="U1499">
        <v>40.74</v>
      </c>
      <c r="V1499" s="18">
        <v>45207</v>
      </c>
      <c r="W1499" s="18">
        <v>45209</v>
      </c>
      <c r="X1499">
        <v>2</v>
      </c>
      <c r="Y1499" t="s">
        <v>37</v>
      </c>
    </row>
    <row r="1500" spans="1:25" x14ac:dyDescent="0.3">
      <c r="A1500" s="18">
        <v>45351</v>
      </c>
      <c r="B1500" t="s">
        <v>69</v>
      </c>
      <c r="C1500" t="s">
        <v>79</v>
      </c>
      <c r="D1500">
        <v>8</v>
      </c>
      <c r="E1500">
        <v>279.74</v>
      </c>
      <c r="F1500">
        <v>181.83100000000002</v>
      </c>
      <c r="G1500" t="s">
        <v>20</v>
      </c>
      <c r="H1500" t="s">
        <v>31</v>
      </c>
      <c r="I1500">
        <v>0.05</v>
      </c>
      <c r="J1500" t="s">
        <v>32</v>
      </c>
      <c r="K1500">
        <v>2237.92</v>
      </c>
      <c r="L1500">
        <v>2126.0239999999999</v>
      </c>
      <c r="M1500">
        <v>1454.6480000000001</v>
      </c>
      <c r="N1500">
        <v>671.37599999999975</v>
      </c>
      <c r="O1500">
        <v>111.89600000000019</v>
      </c>
      <c r="P1500" t="s">
        <v>33</v>
      </c>
      <c r="Q1500" t="s">
        <v>24</v>
      </c>
      <c r="R1500">
        <v>0</v>
      </c>
      <c r="S1500" t="s">
        <v>2883</v>
      </c>
      <c r="T1500" t="s">
        <v>1246</v>
      </c>
      <c r="U1500">
        <v>33.1</v>
      </c>
      <c r="V1500" s="18">
        <v>45351</v>
      </c>
      <c r="W1500" s="18">
        <v>45358</v>
      </c>
      <c r="X1500">
        <v>7</v>
      </c>
      <c r="Y1500" t="s">
        <v>72</v>
      </c>
    </row>
    <row r="1501" spans="1:25" x14ac:dyDescent="0.3">
      <c r="A1501" s="18">
        <v>45546</v>
      </c>
      <c r="B1501" t="s">
        <v>28</v>
      </c>
      <c r="C1501" t="s">
        <v>79</v>
      </c>
      <c r="D1501">
        <v>9</v>
      </c>
      <c r="E1501">
        <v>238.32</v>
      </c>
      <c r="F1501">
        <v>154.90799999999999</v>
      </c>
      <c r="G1501" t="s">
        <v>50</v>
      </c>
      <c r="H1501" t="s">
        <v>31</v>
      </c>
      <c r="I1501">
        <v>0</v>
      </c>
      <c r="J1501" t="s">
        <v>56</v>
      </c>
      <c r="K1501">
        <v>2144.88</v>
      </c>
      <c r="L1501">
        <v>2144.88</v>
      </c>
      <c r="M1501">
        <v>1394.1719999999998</v>
      </c>
      <c r="N1501">
        <v>750.70800000000031</v>
      </c>
      <c r="O1501">
        <v>0</v>
      </c>
      <c r="P1501" t="s">
        <v>63</v>
      </c>
      <c r="Q1501" t="s">
        <v>40</v>
      </c>
      <c r="R1501">
        <v>1</v>
      </c>
      <c r="S1501" t="s">
        <v>2886</v>
      </c>
      <c r="T1501" t="s">
        <v>2746</v>
      </c>
      <c r="U1501">
        <v>8.5</v>
      </c>
      <c r="V1501" s="18">
        <v>45546</v>
      </c>
      <c r="W1501" s="18">
        <v>45555</v>
      </c>
      <c r="X1501">
        <v>9</v>
      </c>
      <c r="Y1501" t="s">
        <v>37</v>
      </c>
    </row>
    <row r="1502" spans="1:25" x14ac:dyDescent="0.3">
      <c r="A1502" s="18">
        <v>45314</v>
      </c>
      <c r="B1502" t="s">
        <v>18</v>
      </c>
      <c r="C1502" t="s">
        <v>79</v>
      </c>
      <c r="D1502">
        <v>2</v>
      </c>
      <c r="E1502">
        <v>389.98</v>
      </c>
      <c r="F1502">
        <v>253.48700000000002</v>
      </c>
      <c r="G1502" t="s">
        <v>55</v>
      </c>
      <c r="H1502" t="s">
        <v>21</v>
      </c>
      <c r="I1502">
        <v>0.05</v>
      </c>
      <c r="J1502" t="s">
        <v>51</v>
      </c>
      <c r="K1502">
        <v>779.96</v>
      </c>
      <c r="L1502">
        <v>740.96199999999999</v>
      </c>
      <c r="M1502">
        <v>506.97400000000005</v>
      </c>
      <c r="N1502">
        <v>233.98799999999994</v>
      </c>
      <c r="O1502">
        <v>38.998000000000047</v>
      </c>
      <c r="P1502" t="s">
        <v>60</v>
      </c>
      <c r="Q1502" t="s">
        <v>34</v>
      </c>
      <c r="R1502">
        <v>1</v>
      </c>
      <c r="S1502" t="s">
        <v>2893</v>
      </c>
      <c r="T1502" t="s">
        <v>2894</v>
      </c>
      <c r="U1502">
        <v>24.55</v>
      </c>
      <c r="V1502" s="18">
        <v>45314</v>
      </c>
      <c r="W1502" s="18">
        <v>45316</v>
      </c>
      <c r="X1502">
        <v>2</v>
      </c>
      <c r="Y1502" t="s">
        <v>27</v>
      </c>
    </row>
    <row r="1503" spans="1:25" x14ac:dyDescent="0.3">
      <c r="A1503" s="18">
        <v>45671</v>
      </c>
      <c r="B1503" t="s">
        <v>18</v>
      </c>
      <c r="C1503" t="s">
        <v>79</v>
      </c>
      <c r="D1503">
        <v>5</v>
      </c>
      <c r="E1503">
        <v>201.29</v>
      </c>
      <c r="F1503">
        <v>130.83850000000001</v>
      </c>
      <c r="G1503" t="s">
        <v>55</v>
      </c>
      <c r="H1503" t="s">
        <v>21</v>
      </c>
      <c r="I1503">
        <v>0</v>
      </c>
      <c r="J1503" t="s">
        <v>51</v>
      </c>
      <c r="K1503">
        <v>1006.4499999999999</v>
      </c>
      <c r="L1503">
        <v>1006.4499999999999</v>
      </c>
      <c r="M1503">
        <v>654.19250000000011</v>
      </c>
      <c r="N1503">
        <v>352.25749999999982</v>
      </c>
      <c r="O1503">
        <v>0</v>
      </c>
      <c r="P1503" t="s">
        <v>23</v>
      </c>
      <c r="Q1503" t="s">
        <v>24</v>
      </c>
      <c r="R1503">
        <v>0</v>
      </c>
      <c r="S1503" t="s">
        <v>2915</v>
      </c>
      <c r="T1503" t="s">
        <v>2916</v>
      </c>
      <c r="U1503">
        <v>49.13</v>
      </c>
      <c r="V1503" s="18">
        <v>45671</v>
      </c>
      <c r="W1503" s="18">
        <v>45678</v>
      </c>
      <c r="X1503">
        <v>7</v>
      </c>
      <c r="Y150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9E53-5DEF-474E-A463-BC308C07809E}">
  <dimension ref="A1:I36"/>
  <sheetViews>
    <sheetView workbookViewId="0">
      <selection activeCell="G4" sqref="G4"/>
    </sheetView>
  </sheetViews>
  <sheetFormatPr defaultRowHeight="14.4" x14ac:dyDescent="0.3"/>
  <cols>
    <col min="1" max="1" width="12.5546875" bestFit="1" customWidth="1"/>
    <col min="2" max="2" width="13.6640625" bestFit="1" customWidth="1"/>
    <col min="3" max="3" width="28.77734375" bestFit="1" customWidth="1"/>
    <col min="4" max="4" width="12.5546875" bestFit="1" customWidth="1"/>
    <col min="5" max="5" width="12" bestFit="1" customWidth="1"/>
    <col min="6" max="6" width="12.5546875" bestFit="1" customWidth="1"/>
    <col min="7" max="7" width="13.6640625" bestFit="1" customWidth="1"/>
    <col min="8" max="8" width="12.6640625" bestFit="1" customWidth="1"/>
    <col min="9" max="9" width="18.21875" bestFit="1" customWidth="1"/>
    <col min="10" max="10" width="11.109375" bestFit="1" customWidth="1"/>
    <col min="11" max="11" width="18.21875" bestFit="1" customWidth="1"/>
  </cols>
  <sheetData>
    <row r="1" spans="1:9" x14ac:dyDescent="0.3">
      <c r="A1" s="4" t="s">
        <v>2937</v>
      </c>
      <c r="B1" t="s">
        <v>2938</v>
      </c>
      <c r="D1" s="16" t="s">
        <v>2934</v>
      </c>
      <c r="E1" t="s">
        <v>2938</v>
      </c>
      <c r="G1" t="s">
        <v>2950</v>
      </c>
    </row>
    <row r="2" spans="1:9" x14ac:dyDescent="0.3">
      <c r="A2" s="7">
        <v>1500</v>
      </c>
      <c r="B2" s="4">
        <v>2919.9949523333335</v>
      </c>
      <c r="D2" s="17" t="s">
        <v>31</v>
      </c>
      <c r="E2" s="4">
        <v>2950.9752594086021</v>
      </c>
      <c r="G2" s="25">
        <v>4379992.4285000004</v>
      </c>
    </row>
    <row r="3" spans="1:9" x14ac:dyDescent="0.3">
      <c r="D3" s="17" t="s">
        <v>21</v>
      </c>
      <c r="E3" s="4">
        <v>2889.506396164023</v>
      </c>
      <c r="F3" s="21"/>
    </row>
    <row r="4" spans="1:9" x14ac:dyDescent="0.3">
      <c r="A4" s="16" t="s">
        <v>2934</v>
      </c>
      <c r="B4" t="s">
        <v>2950</v>
      </c>
      <c r="C4" t="s">
        <v>2943</v>
      </c>
      <c r="D4" s="17" t="s">
        <v>2935</v>
      </c>
      <c r="E4" s="4">
        <v>2919.9949523333335</v>
      </c>
      <c r="G4" t="s">
        <v>2951</v>
      </c>
    </row>
    <row r="5" spans="1:9" x14ac:dyDescent="0.3">
      <c r="A5" s="17" t="s">
        <v>24</v>
      </c>
      <c r="B5" s="27">
        <v>1238076.9234999993</v>
      </c>
      <c r="C5" s="3">
        <v>13.281341615147745</v>
      </c>
      <c r="G5" s="4">
        <v>1306862.0175000001</v>
      </c>
    </row>
    <row r="6" spans="1:9" x14ac:dyDescent="0.3">
      <c r="A6" s="17" t="s">
        <v>34</v>
      </c>
      <c r="B6" s="27">
        <v>989656.80550000072</v>
      </c>
      <c r="C6" s="3">
        <v>12.248921416335907</v>
      </c>
      <c r="D6" s="16" t="s">
        <v>2934</v>
      </c>
      <c r="E6" t="s">
        <v>2939</v>
      </c>
    </row>
    <row r="7" spans="1:9" x14ac:dyDescent="0.3">
      <c r="A7" s="17" t="s">
        <v>2930</v>
      </c>
      <c r="B7" s="27">
        <v>1074246.7715000003</v>
      </c>
      <c r="C7" s="3">
        <v>11.991296692378535</v>
      </c>
      <c r="D7" s="17" t="s">
        <v>45</v>
      </c>
      <c r="E7" s="20">
        <v>0.30114974092125579</v>
      </c>
      <c r="G7" t="s">
        <v>2941</v>
      </c>
    </row>
    <row r="8" spans="1:9" x14ac:dyDescent="0.3">
      <c r="A8" s="17" t="s">
        <v>40</v>
      </c>
      <c r="B8" s="27">
        <v>1078011.9280000001</v>
      </c>
      <c r="C8" s="3">
        <v>12.78776182504348</v>
      </c>
      <c r="D8" s="17" t="s">
        <v>39</v>
      </c>
      <c r="E8" s="20">
        <v>0.29524041596774087</v>
      </c>
      <c r="G8">
        <v>15616</v>
      </c>
    </row>
    <row r="9" spans="1:9" x14ac:dyDescent="0.3">
      <c r="A9" s="17" t="s">
        <v>2935</v>
      </c>
      <c r="B9" s="3">
        <v>4379992.4285000004</v>
      </c>
      <c r="C9" s="3">
        <v>12.5897843886901</v>
      </c>
      <c r="D9" s="17" t="s">
        <v>19</v>
      </c>
      <c r="E9" s="20">
        <v>0.29993324620241885</v>
      </c>
    </row>
    <row r="10" spans="1:9" x14ac:dyDescent="0.3">
      <c r="D10" s="17" t="s">
        <v>54</v>
      </c>
      <c r="E10" s="20">
        <v>0.29813989322159079</v>
      </c>
      <c r="G10" t="s">
        <v>2942</v>
      </c>
    </row>
    <row r="11" spans="1:9" x14ac:dyDescent="0.3">
      <c r="D11" s="17" t="s">
        <v>29</v>
      </c>
      <c r="E11" s="20">
        <v>0.29842229503185469</v>
      </c>
      <c r="G11">
        <v>3991</v>
      </c>
    </row>
    <row r="12" spans="1:9" x14ac:dyDescent="0.3">
      <c r="D12" s="17" t="s">
        <v>130</v>
      </c>
      <c r="E12" s="20">
        <v>0.29385204117623032</v>
      </c>
    </row>
    <row r="13" spans="1:9" x14ac:dyDescent="0.3">
      <c r="A13" s="16" t="s">
        <v>2934</v>
      </c>
      <c r="B13" t="s">
        <v>2944</v>
      </c>
      <c r="D13" s="17" t="s">
        <v>79</v>
      </c>
      <c r="E13" s="20">
        <v>0.30152081877544484</v>
      </c>
    </row>
    <row r="14" spans="1:9" x14ac:dyDescent="0.3">
      <c r="A14" s="17" t="s">
        <v>44</v>
      </c>
      <c r="B14" s="3">
        <v>5.8770764119601333</v>
      </c>
      <c r="D14" s="17" t="s">
        <v>2935</v>
      </c>
      <c r="E14">
        <v>0.2983708394097741</v>
      </c>
      <c r="G14" s="16" t="s">
        <v>2934</v>
      </c>
      <c r="H14" t="s">
        <v>2950</v>
      </c>
      <c r="I14" t="s">
        <v>2953</v>
      </c>
    </row>
    <row r="15" spans="1:9" x14ac:dyDescent="0.3">
      <c r="A15" s="17" t="s">
        <v>18</v>
      </c>
      <c r="B15" s="3">
        <v>5.996784565916399</v>
      </c>
      <c r="G15" s="17">
        <v>2023</v>
      </c>
    </row>
    <row r="16" spans="1:9" x14ac:dyDescent="0.3">
      <c r="A16" s="17" t="s">
        <v>38</v>
      </c>
      <c r="B16" s="3">
        <v>6.3851132686084142</v>
      </c>
      <c r="G16" s="22" t="s">
        <v>2954</v>
      </c>
      <c r="H16" s="25">
        <v>502717.79600000038</v>
      </c>
    </row>
    <row r="17" spans="1:9" x14ac:dyDescent="0.3">
      <c r="A17" s="17" t="s">
        <v>28</v>
      </c>
      <c r="B17" s="3">
        <v>5.9322033898305087</v>
      </c>
      <c r="D17" s="16" t="s">
        <v>2934</v>
      </c>
      <c r="E17" t="s">
        <v>2940</v>
      </c>
      <c r="G17" s="22" t="s">
        <v>2955</v>
      </c>
      <c r="H17" s="25">
        <v>400622.36050000007</v>
      </c>
      <c r="I17" s="20">
        <v>-0.20308697307385537</v>
      </c>
    </row>
    <row r="18" spans="1:9" x14ac:dyDescent="0.3">
      <c r="A18" s="17" t="s">
        <v>69</v>
      </c>
      <c r="B18" s="3">
        <v>6.01056338028169</v>
      </c>
      <c r="D18" s="17" t="s">
        <v>45</v>
      </c>
      <c r="G18" s="22" t="s">
        <v>2956</v>
      </c>
      <c r="H18" s="25">
        <v>451217.88299999962</v>
      </c>
      <c r="I18" s="20">
        <v>0.12629230789028748</v>
      </c>
    </row>
    <row r="19" spans="1:9" x14ac:dyDescent="0.3">
      <c r="A19" s="17" t="s">
        <v>2935</v>
      </c>
      <c r="B19">
        <v>6.0426666666666664</v>
      </c>
      <c r="D19" s="22" t="s">
        <v>44</v>
      </c>
      <c r="E19" s="20">
        <v>0.2125984251968504</v>
      </c>
      <c r="G19" s="22" t="s">
        <v>2957</v>
      </c>
      <c r="H19" s="25">
        <v>343311.93700000021</v>
      </c>
      <c r="I19" s="20">
        <v>-0.23914377081548377</v>
      </c>
    </row>
    <row r="20" spans="1:9" x14ac:dyDescent="0.3">
      <c r="D20" s="22" t="s">
        <v>18</v>
      </c>
      <c r="E20" s="20">
        <v>0.31746031746031744</v>
      </c>
      <c r="G20" s="17">
        <v>2024</v>
      </c>
    </row>
    <row r="21" spans="1:9" x14ac:dyDescent="0.3">
      <c r="D21" s="22" t="s">
        <v>38</v>
      </c>
      <c r="E21" s="20">
        <v>0.29243353783231085</v>
      </c>
      <c r="G21" s="22" t="s">
        <v>2954</v>
      </c>
      <c r="H21" s="25">
        <v>450312.97749999986</v>
      </c>
      <c r="I21" s="20">
        <v>0.31167293929543677</v>
      </c>
    </row>
    <row r="22" spans="1:9" x14ac:dyDescent="0.3">
      <c r="D22" s="22" t="s">
        <v>28</v>
      </c>
      <c r="E22" s="20">
        <v>0.21991701244813278</v>
      </c>
      <c r="G22" s="22" t="s">
        <v>2955</v>
      </c>
      <c r="H22" s="25">
        <v>461674.88350000017</v>
      </c>
      <c r="I22" s="20">
        <v>2.523113160779452E-2</v>
      </c>
    </row>
    <row r="23" spans="1:9" x14ac:dyDescent="0.3">
      <c r="D23" s="22" t="s">
        <v>69</v>
      </c>
      <c r="E23" s="20">
        <v>0.35714285714285715</v>
      </c>
      <c r="G23" s="22" t="s">
        <v>2956</v>
      </c>
      <c r="H23" s="25">
        <v>400585.8170000001</v>
      </c>
      <c r="I23" s="20">
        <v>-0.13232053265899607</v>
      </c>
    </row>
    <row r="24" spans="1:9" x14ac:dyDescent="0.3">
      <c r="D24" s="17" t="s">
        <v>19</v>
      </c>
      <c r="G24" s="22" t="s">
        <v>2957</v>
      </c>
      <c r="H24" s="25">
        <v>459381.1019999999</v>
      </c>
      <c r="I24" s="20">
        <v>0.14677325682751216</v>
      </c>
    </row>
    <row r="25" spans="1:9" x14ac:dyDescent="0.3">
      <c r="D25" s="22" t="s">
        <v>44</v>
      </c>
      <c r="E25" s="20">
        <v>0.18969072164948453</v>
      </c>
      <c r="G25" s="17">
        <v>2025</v>
      </c>
    </row>
    <row r="26" spans="1:9" x14ac:dyDescent="0.3">
      <c r="D26" s="22" t="s">
        <v>18</v>
      </c>
      <c r="E26" s="20">
        <v>0.28409090909090912</v>
      </c>
      <c r="G26" s="22" t="s">
        <v>2954</v>
      </c>
      <c r="H26" s="25">
        <v>492476.495</v>
      </c>
      <c r="I26" s="20">
        <v>7.2043435953096424E-2</v>
      </c>
    </row>
    <row r="27" spans="1:9" x14ac:dyDescent="0.3">
      <c r="D27" s="22" t="s">
        <v>38</v>
      </c>
      <c r="E27" s="20">
        <v>0.21052631578947367</v>
      </c>
      <c r="G27" s="22" t="s">
        <v>2955</v>
      </c>
      <c r="H27" s="25">
        <v>417691.17699999985</v>
      </c>
      <c r="I27" s="20">
        <v>-0.15185560886515009</v>
      </c>
    </row>
    <row r="28" spans="1:9" x14ac:dyDescent="0.3">
      <c r="D28" s="22" t="s">
        <v>28</v>
      </c>
      <c r="E28" s="20">
        <v>0.47426470588235292</v>
      </c>
      <c r="G28" s="17" t="s">
        <v>2935</v>
      </c>
      <c r="H28" s="25">
        <v>4379992.4285000004</v>
      </c>
      <c r="I28" s="20">
        <v>0.10541630998952368</v>
      </c>
    </row>
    <row r="29" spans="1:9" x14ac:dyDescent="0.3">
      <c r="D29" s="22" t="s">
        <v>69</v>
      </c>
      <c r="E29" s="20">
        <v>0.26789838337182448</v>
      </c>
    </row>
    <row r="30" spans="1:9" x14ac:dyDescent="0.3">
      <c r="D30" s="17" t="s">
        <v>54</v>
      </c>
    </row>
    <row r="31" spans="1:9" x14ac:dyDescent="0.3">
      <c r="D31" s="22" t="s">
        <v>44</v>
      </c>
      <c r="E31" s="20">
        <v>0.26008968609865468</v>
      </c>
    </row>
    <row r="32" spans="1:9" x14ac:dyDescent="0.3">
      <c r="D32" s="22" t="s">
        <v>18</v>
      </c>
      <c r="E32" s="20">
        <v>0.31318681318681318</v>
      </c>
    </row>
    <row r="33" spans="4:5" x14ac:dyDescent="0.3">
      <c r="D33" s="22" t="s">
        <v>38</v>
      </c>
      <c r="E33" s="20">
        <v>0.21223709369024857</v>
      </c>
    </row>
    <row r="34" spans="4:5" x14ac:dyDescent="0.3">
      <c r="D34" s="22" t="s">
        <v>28</v>
      </c>
      <c r="E34" s="20">
        <v>0.22318840579710145</v>
      </c>
    </row>
    <row r="35" spans="4:5" x14ac:dyDescent="0.3">
      <c r="D35" s="22" t="s">
        <v>69</v>
      </c>
      <c r="E35" s="20">
        <v>0.44488977955911824</v>
      </c>
    </row>
    <row r="36" spans="4:5" x14ac:dyDescent="0.3">
      <c r="D36" s="17" t="s">
        <v>2935</v>
      </c>
      <c r="E36">
        <v>0.28835544953034142</v>
      </c>
    </row>
  </sheetData>
  <sortState xmlns:xlrd2="http://schemas.microsoft.com/office/spreadsheetml/2017/richdata2" ref="A4:C9">
    <sortCondition descending="1" ref="C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4A19-4600-4EAA-B07E-2F10A48428AD}">
  <dimension ref="A1"/>
  <sheetViews>
    <sheetView showGridLines="0" showRowColHeaders="0" tabSelected="1" zoomScale="99" zoomScaleNormal="99" workbookViewId="0">
      <selection activeCell="E32" sqref="E32"/>
    </sheetView>
  </sheetViews>
  <sheetFormatPr defaultRowHeight="14.4" x14ac:dyDescent="0.3"/>
  <cols>
    <col min="1" max="16384" width="8.88671875" style="2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4B713-90B6-4F53-B591-03EC64E81555}">
  <dimension ref="A1:AE1502"/>
  <sheetViews>
    <sheetView topLeftCell="P1" workbookViewId="0">
      <selection activeCell="AB3" sqref="AB3"/>
    </sheetView>
  </sheetViews>
  <sheetFormatPr defaultRowHeight="14.4" x14ac:dyDescent="0.3"/>
  <cols>
    <col min="1" max="1" width="10.5546875" bestFit="1" customWidth="1"/>
    <col min="2" max="2" width="8.6640625" customWidth="1"/>
    <col min="3" max="3" width="9.5546875" customWidth="1"/>
    <col min="4" max="4" width="12.77734375" bestFit="1" customWidth="1"/>
    <col min="5" max="5" width="12.44140625" style="3" bestFit="1" customWidth="1"/>
    <col min="6" max="6" width="21.21875" style="3" customWidth="1"/>
    <col min="7" max="7" width="14.5546875" customWidth="1"/>
    <col min="8" max="8" width="15.109375" customWidth="1"/>
    <col min="9" max="9" width="10.21875" style="6" customWidth="1"/>
    <col min="10" max="10" width="12.88671875" customWidth="1"/>
    <col min="11" max="11" width="13.77734375" bestFit="1" customWidth="1"/>
    <col min="12" max="13" width="13.77734375" customWidth="1"/>
    <col min="14" max="14" width="12.44140625" bestFit="1" customWidth="1"/>
    <col min="15" max="15" width="17.33203125" customWidth="1"/>
    <col min="16" max="16" width="17.21875" customWidth="1"/>
    <col min="17" max="17" width="14.44140625" bestFit="1" customWidth="1"/>
    <col min="18" max="18" width="10.6640625" customWidth="1"/>
    <col min="19" max="19" width="12" bestFit="1" customWidth="1"/>
    <col min="20" max="20" width="16" customWidth="1"/>
    <col min="21" max="21" width="16.44140625" bestFit="1" customWidth="1"/>
    <col min="22" max="22" width="14.109375" style="2" bestFit="1" customWidth="1"/>
    <col min="23" max="23" width="16.109375" bestFit="1" customWidth="1"/>
    <col min="24" max="24" width="16.109375" customWidth="1"/>
    <col min="25" max="25" width="16.21875" customWidth="1"/>
    <col min="27" max="28" width="9.5546875" bestFit="1" customWidth="1"/>
  </cols>
  <sheetData>
    <row r="1" spans="1:31" x14ac:dyDescent="0.3">
      <c r="A1" s="8" t="s">
        <v>0</v>
      </c>
      <c r="B1" s="8" t="s">
        <v>1</v>
      </c>
      <c r="C1" s="8" t="s">
        <v>2</v>
      </c>
      <c r="D1" s="8" t="s">
        <v>3</v>
      </c>
      <c r="E1" s="9" t="s">
        <v>4</v>
      </c>
      <c r="F1" s="10" t="s">
        <v>2926</v>
      </c>
      <c r="G1" s="8" t="s">
        <v>5</v>
      </c>
      <c r="H1" s="8" t="s">
        <v>6</v>
      </c>
      <c r="I1" s="11" t="s">
        <v>7</v>
      </c>
      <c r="J1" s="8" t="s">
        <v>8</v>
      </c>
      <c r="K1" s="12" t="s">
        <v>2927</v>
      </c>
      <c r="L1" s="12" t="s">
        <v>2933</v>
      </c>
      <c r="M1" s="12" t="s">
        <v>2928</v>
      </c>
      <c r="N1" s="12" t="s">
        <v>2929</v>
      </c>
      <c r="O1" s="12" t="s">
        <v>2932</v>
      </c>
      <c r="P1" s="8" t="s">
        <v>9</v>
      </c>
      <c r="Q1" s="8" t="s">
        <v>10</v>
      </c>
      <c r="R1" s="8" t="s">
        <v>11</v>
      </c>
      <c r="S1" s="8" t="s">
        <v>12</v>
      </c>
      <c r="T1" s="8" t="s">
        <v>13</v>
      </c>
      <c r="U1" s="8" t="s">
        <v>14</v>
      </c>
      <c r="V1" s="13" t="s">
        <v>15</v>
      </c>
      <c r="W1" s="8" t="s">
        <v>16</v>
      </c>
      <c r="X1" s="8" t="s">
        <v>2931</v>
      </c>
      <c r="Y1" s="8" t="s">
        <v>17</v>
      </c>
    </row>
    <row r="2" spans="1:31" x14ac:dyDescent="0.3">
      <c r="A2" s="2">
        <v>44927</v>
      </c>
      <c r="B2" t="s">
        <v>44</v>
      </c>
      <c r="C2" t="s">
        <v>45</v>
      </c>
      <c r="D2">
        <v>11</v>
      </c>
      <c r="E2" s="1">
        <v>468.22</v>
      </c>
      <c r="F2" s="1">
        <f>Sales_data[[#This Row],[UnitPrice]]*(1-0.35)</f>
        <v>304.34300000000002</v>
      </c>
      <c r="G2" t="s">
        <v>55</v>
      </c>
      <c r="H2" t="s">
        <v>31</v>
      </c>
      <c r="I2" s="6">
        <v>0</v>
      </c>
      <c r="J2" t="s">
        <v>51</v>
      </c>
      <c r="K2" s="1">
        <f>Sales_data[[#This Row],[Quantity]]*Sales_data[[#This Row],[UnitPrice]]</f>
        <v>5150.42</v>
      </c>
      <c r="L2" s="1">
        <f>Sales_data[[#This Row],[TotalPrice ]]*(1-Sales_data[[#This Row],[Discount]])</f>
        <v>5150.42</v>
      </c>
      <c r="M2" s="1">
        <f>Sales_data[[#This Row],[Quantity]]*Sales_data[[#This Row],[UnitCost (Assummed)]]</f>
        <v>3347.7730000000001</v>
      </c>
      <c r="N2" s="1">
        <f>Sales_data[[#This Row],[ Sales]]-Sales_data[[#This Row],[COGs]]</f>
        <v>1802.6469999999999</v>
      </c>
      <c r="O2" s="5">
        <f>Sales_data[[#This Row],[TotalPrice ]]-Sales_data[[#This Row],[ Sales]]</f>
        <v>0</v>
      </c>
      <c r="P2" t="s">
        <v>60</v>
      </c>
      <c r="Q2" t="s">
        <v>40</v>
      </c>
      <c r="R2">
        <v>0</v>
      </c>
      <c r="S2" t="s">
        <v>535</v>
      </c>
      <c r="T2" t="s">
        <v>536</v>
      </c>
      <c r="U2" s="1">
        <v>19.920000000000002</v>
      </c>
      <c r="V2" s="2">
        <v>44927</v>
      </c>
      <c r="W2" s="2">
        <v>44937</v>
      </c>
      <c r="X2" s="7">
        <f t="shared" ref="X2:X65" si="0">DATEDIF( V2,W2,"d")</f>
        <v>10</v>
      </c>
      <c r="Y2" t="s">
        <v>49</v>
      </c>
      <c r="AA2" s="23"/>
    </row>
    <row r="3" spans="1:31" x14ac:dyDescent="0.3">
      <c r="A3" s="2">
        <v>44927</v>
      </c>
      <c r="B3" t="s">
        <v>18</v>
      </c>
      <c r="C3" t="s">
        <v>79</v>
      </c>
      <c r="D3">
        <v>15</v>
      </c>
      <c r="E3" s="1">
        <v>298.70999999999998</v>
      </c>
      <c r="F3" s="1">
        <f>Sales_data[[#This Row],[UnitPrice]]*(1-0.35)</f>
        <v>194.16149999999999</v>
      </c>
      <c r="G3" t="s">
        <v>50</v>
      </c>
      <c r="H3" t="s">
        <v>31</v>
      </c>
      <c r="I3" s="6">
        <v>0</v>
      </c>
      <c r="J3" t="s">
        <v>66</v>
      </c>
      <c r="K3" s="1">
        <f>Sales_data[[#This Row],[Quantity]]*Sales_data[[#This Row],[UnitPrice]]</f>
        <v>4480.6499999999996</v>
      </c>
      <c r="L3" s="1">
        <f>Sales_data[[#This Row],[TotalPrice ]]*(1-Sales_data[[#This Row],[Discount]])</f>
        <v>4480.6499999999996</v>
      </c>
      <c r="M3" s="1">
        <f>Sales_data[[#This Row],[Quantity]]*Sales_data[[#This Row],[UnitCost (Assummed)]]</f>
        <v>2912.4224999999997</v>
      </c>
      <c r="N3" s="1">
        <f>Sales_data[[#This Row],[ Sales]]-Sales_data[[#This Row],[COGs]]</f>
        <v>1568.2275</v>
      </c>
      <c r="O3" s="5">
        <f>Sales_data[[#This Row],[TotalPrice ]]-Sales_data[[#This Row],[ Sales]]</f>
        <v>0</v>
      </c>
      <c r="P3" t="s">
        <v>60</v>
      </c>
      <c r="Q3" t="s">
        <v>34</v>
      </c>
      <c r="R3">
        <v>0</v>
      </c>
      <c r="S3" t="s">
        <v>1331</v>
      </c>
      <c r="T3" t="s">
        <v>1332</v>
      </c>
      <c r="U3" s="1">
        <v>11.38</v>
      </c>
      <c r="V3" s="2">
        <v>44927</v>
      </c>
      <c r="W3" s="2">
        <v>44934</v>
      </c>
      <c r="X3" s="7">
        <f t="shared" si="0"/>
        <v>7</v>
      </c>
      <c r="Y3" t="s">
        <v>27</v>
      </c>
      <c r="AA3" s="18">
        <f>MIN(Sales_data[Date])</f>
        <v>44927</v>
      </c>
      <c r="AB3" s="18">
        <f>MAX(Sales_data[Date])</f>
        <v>45838</v>
      </c>
      <c r="AD3">
        <f>MIN(Sales_data[OrderDate])</f>
        <v>44927</v>
      </c>
      <c r="AE3">
        <f>MAX(Sales_data[OrderDate])</f>
        <v>45838</v>
      </c>
    </row>
    <row r="4" spans="1:31" x14ac:dyDescent="0.3">
      <c r="A4" s="2">
        <v>44928</v>
      </c>
      <c r="B4" t="s">
        <v>28</v>
      </c>
      <c r="C4" t="s">
        <v>19</v>
      </c>
      <c r="D4">
        <v>7</v>
      </c>
      <c r="E4" s="1">
        <v>61.47</v>
      </c>
      <c r="F4" s="1">
        <f>Sales_data[[#This Row],[UnitPrice]]*(1-0.35)</f>
        <v>39.955500000000001</v>
      </c>
      <c r="G4" t="s">
        <v>50</v>
      </c>
      <c r="H4" t="s">
        <v>31</v>
      </c>
      <c r="I4" s="6">
        <v>0.15</v>
      </c>
      <c r="J4" t="s">
        <v>22</v>
      </c>
      <c r="K4" s="1">
        <f>Sales_data[[#This Row],[Quantity]]*Sales_data[[#This Row],[UnitPrice]]</f>
        <v>430.28999999999996</v>
      </c>
      <c r="L4" s="1">
        <f>Sales_data[[#This Row],[TotalPrice ]]*(1-Sales_data[[#This Row],[Discount]])</f>
        <v>365.74649999999997</v>
      </c>
      <c r="M4" s="1">
        <f>Sales_data[[#This Row],[Quantity]]*Sales_data[[#This Row],[UnitCost (Assummed)]]</f>
        <v>279.68849999999998</v>
      </c>
      <c r="N4" s="1">
        <f>Sales_data[[#This Row],[ Sales]]-Sales_data[[#This Row],[COGs]]</f>
        <v>86.057999999999993</v>
      </c>
      <c r="O4" s="5">
        <f>Sales_data[[#This Row],[TotalPrice ]]-Sales_data[[#This Row],[ Sales]]</f>
        <v>64.543499999999995</v>
      </c>
      <c r="P4" t="s">
        <v>23</v>
      </c>
      <c r="Q4" t="s">
        <v>24</v>
      </c>
      <c r="R4">
        <v>0</v>
      </c>
      <c r="S4" t="s">
        <v>2847</v>
      </c>
      <c r="T4" t="s">
        <v>2848</v>
      </c>
      <c r="U4" s="1">
        <v>14.44</v>
      </c>
      <c r="V4" s="2">
        <v>44928</v>
      </c>
      <c r="W4" s="2">
        <v>44938</v>
      </c>
      <c r="X4" s="7">
        <f t="shared" si="0"/>
        <v>10</v>
      </c>
      <c r="Y4" t="s">
        <v>37</v>
      </c>
    </row>
    <row r="5" spans="1:31" x14ac:dyDescent="0.3">
      <c r="A5" s="2">
        <v>44930</v>
      </c>
      <c r="B5" t="s">
        <v>69</v>
      </c>
      <c r="C5" t="s">
        <v>54</v>
      </c>
      <c r="D5">
        <v>15</v>
      </c>
      <c r="E5" s="1">
        <v>439.89</v>
      </c>
      <c r="F5" s="1">
        <f>Sales_data[[#This Row],[UnitPrice]]*(1-0.35)</f>
        <v>285.92849999999999</v>
      </c>
      <c r="G5" t="s">
        <v>55</v>
      </c>
      <c r="H5" t="s">
        <v>31</v>
      </c>
      <c r="I5" s="6">
        <v>0.15</v>
      </c>
      <c r="J5" t="s">
        <v>56</v>
      </c>
      <c r="K5" s="1">
        <f>Sales_data[[#This Row],[Quantity]]*Sales_data[[#This Row],[UnitPrice]]</f>
        <v>6598.3499999999995</v>
      </c>
      <c r="L5" s="1">
        <f>Sales_data[[#This Row],[TotalPrice ]]*(1-Sales_data[[#This Row],[Discount]])</f>
        <v>5608.5974999999989</v>
      </c>
      <c r="M5" s="1">
        <f>Sales_data[[#This Row],[Quantity]]*Sales_data[[#This Row],[UnitCost (Assummed)]]</f>
        <v>4288.9274999999998</v>
      </c>
      <c r="N5" s="1">
        <f>Sales_data[[#This Row],[ Sales]]-Sales_data[[#This Row],[COGs]]</f>
        <v>1319.6699999999992</v>
      </c>
      <c r="O5" s="5">
        <f>Sales_data[[#This Row],[TotalPrice ]]-Sales_data[[#This Row],[ Sales]]</f>
        <v>989.75250000000051</v>
      </c>
      <c r="P5" t="s">
        <v>23</v>
      </c>
      <c r="Q5" t="s">
        <v>24</v>
      </c>
      <c r="R5">
        <v>0</v>
      </c>
      <c r="S5" t="s">
        <v>2742</v>
      </c>
      <c r="T5" t="s">
        <v>2743</v>
      </c>
      <c r="U5" s="1">
        <v>49.71</v>
      </c>
      <c r="V5" s="2">
        <v>44930</v>
      </c>
      <c r="W5" s="2">
        <v>44934</v>
      </c>
      <c r="X5" s="7">
        <f t="shared" si="0"/>
        <v>4</v>
      </c>
      <c r="Y5" t="s">
        <v>72</v>
      </c>
    </row>
    <row r="6" spans="1:31" x14ac:dyDescent="0.3">
      <c r="A6" s="2">
        <v>44931</v>
      </c>
      <c r="B6" t="s">
        <v>18</v>
      </c>
      <c r="C6" t="s">
        <v>39</v>
      </c>
      <c r="D6">
        <v>12</v>
      </c>
      <c r="E6" s="1">
        <v>582.52</v>
      </c>
      <c r="F6" s="1">
        <f>Sales_data[[#This Row],[UnitPrice]]*(1-0.35)</f>
        <v>378.63799999999998</v>
      </c>
      <c r="G6" t="s">
        <v>30</v>
      </c>
      <c r="H6" t="s">
        <v>21</v>
      </c>
      <c r="I6" s="6">
        <v>0</v>
      </c>
      <c r="J6" t="s">
        <v>66</v>
      </c>
      <c r="K6" s="1">
        <f>Sales_data[[#This Row],[Quantity]]*Sales_data[[#This Row],[UnitPrice]]</f>
        <v>6990.24</v>
      </c>
      <c r="L6" s="1">
        <f>Sales_data[[#This Row],[TotalPrice ]]*(1-Sales_data[[#This Row],[Discount]])</f>
        <v>6990.24</v>
      </c>
      <c r="M6" s="1">
        <f>Sales_data[[#This Row],[Quantity]]*Sales_data[[#This Row],[UnitCost (Assummed)]]</f>
        <v>4543.6559999999999</v>
      </c>
      <c r="N6" s="1">
        <f>Sales_data[[#This Row],[ Sales]]-Sales_data[[#This Row],[COGs]]</f>
        <v>2446.5839999999998</v>
      </c>
      <c r="O6" s="5">
        <f>Sales_data[[#This Row],[TotalPrice ]]-Sales_data[[#This Row],[ Sales]]</f>
        <v>0</v>
      </c>
      <c r="P6" t="s">
        <v>57</v>
      </c>
      <c r="Q6" t="s">
        <v>24</v>
      </c>
      <c r="R6">
        <v>0</v>
      </c>
      <c r="S6" t="s">
        <v>221</v>
      </c>
      <c r="T6" t="s">
        <v>222</v>
      </c>
      <c r="U6" s="1">
        <v>41.16</v>
      </c>
      <c r="V6" s="2">
        <v>44931</v>
      </c>
      <c r="W6" s="2">
        <v>44937</v>
      </c>
      <c r="X6" s="7">
        <f t="shared" si="0"/>
        <v>6</v>
      </c>
      <c r="Y6" t="s">
        <v>27</v>
      </c>
    </row>
    <row r="7" spans="1:31" x14ac:dyDescent="0.3">
      <c r="A7" s="2">
        <v>44931</v>
      </c>
      <c r="B7" t="s">
        <v>38</v>
      </c>
      <c r="C7" t="s">
        <v>19</v>
      </c>
      <c r="D7">
        <v>19</v>
      </c>
      <c r="E7" s="1">
        <v>463.51</v>
      </c>
      <c r="F7" s="1">
        <f>Sales_data[[#This Row],[UnitPrice]]*(1-0.35)</f>
        <v>301.28149999999999</v>
      </c>
      <c r="G7" t="s">
        <v>20</v>
      </c>
      <c r="H7" t="s">
        <v>31</v>
      </c>
      <c r="I7" s="6">
        <v>0</v>
      </c>
      <c r="J7" t="s">
        <v>66</v>
      </c>
      <c r="K7" s="1">
        <f>Sales_data[[#This Row],[Quantity]]*Sales_data[[#This Row],[UnitPrice]]</f>
        <v>8806.69</v>
      </c>
      <c r="L7" s="1">
        <f>Sales_data[[#This Row],[TotalPrice ]]*(1-Sales_data[[#This Row],[Discount]])</f>
        <v>8806.69</v>
      </c>
      <c r="M7" s="1">
        <f>Sales_data[[#This Row],[Quantity]]*Sales_data[[#This Row],[UnitCost (Assummed)]]</f>
        <v>5724.3485000000001</v>
      </c>
      <c r="N7" s="1">
        <f>Sales_data[[#This Row],[ Sales]]-Sales_data[[#This Row],[COGs]]</f>
        <v>3082.3415000000005</v>
      </c>
      <c r="O7" s="5">
        <f>Sales_data[[#This Row],[TotalPrice ]]-Sales_data[[#This Row],[ Sales]]</f>
        <v>0</v>
      </c>
      <c r="P7" t="s">
        <v>63</v>
      </c>
      <c r="Q7" t="s">
        <v>24</v>
      </c>
      <c r="R7">
        <v>0</v>
      </c>
      <c r="S7" t="s">
        <v>386</v>
      </c>
      <c r="T7" t="s">
        <v>387</v>
      </c>
      <c r="U7" s="1">
        <v>49.38</v>
      </c>
      <c r="V7" s="2">
        <v>44931</v>
      </c>
      <c r="W7" s="2">
        <v>44934</v>
      </c>
      <c r="X7" s="7">
        <f t="shared" si="0"/>
        <v>3</v>
      </c>
      <c r="Y7" t="s">
        <v>43</v>
      </c>
    </row>
    <row r="8" spans="1:31" x14ac:dyDescent="0.3">
      <c r="A8" s="2">
        <v>44932</v>
      </c>
      <c r="B8" t="s">
        <v>18</v>
      </c>
      <c r="C8" t="s">
        <v>19</v>
      </c>
      <c r="D8">
        <v>7</v>
      </c>
      <c r="E8" s="1">
        <v>193.66</v>
      </c>
      <c r="F8" s="1">
        <f>Sales_data[[#This Row],[UnitPrice]]*(1-0.35)</f>
        <v>125.879</v>
      </c>
      <c r="G8" t="s">
        <v>30</v>
      </c>
      <c r="H8" t="s">
        <v>21</v>
      </c>
      <c r="I8" s="6">
        <v>0.1</v>
      </c>
      <c r="J8" t="s">
        <v>56</v>
      </c>
      <c r="K8" s="1">
        <f>Sales_data[[#This Row],[Quantity]]*Sales_data[[#This Row],[UnitPrice]]</f>
        <v>1355.62</v>
      </c>
      <c r="L8" s="1">
        <f>Sales_data[[#This Row],[TotalPrice ]]*(1-Sales_data[[#This Row],[Discount]])</f>
        <v>1220.058</v>
      </c>
      <c r="M8" s="1">
        <f>Sales_data[[#This Row],[Quantity]]*Sales_data[[#This Row],[UnitCost (Assummed)]]</f>
        <v>881.15300000000002</v>
      </c>
      <c r="N8" s="1">
        <f>Sales_data[[#This Row],[ Sales]]-Sales_data[[#This Row],[COGs]]</f>
        <v>338.90499999999997</v>
      </c>
      <c r="O8" s="5">
        <f>Sales_data[[#This Row],[TotalPrice ]]-Sales_data[[#This Row],[ Sales]]</f>
        <v>135.5619999999999</v>
      </c>
      <c r="P8" t="s">
        <v>57</v>
      </c>
      <c r="Q8" t="s">
        <v>24</v>
      </c>
      <c r="R8">
        <v>0</v>
      </c>
      <c r="S8" t="s">
        <v>1284</v>
      </c>
      <c r="T8" t="s">
        <v>1285</v>
      </c>
      <c r="U8" s="1">
        <v>39.01</v>
      </c>
      <c r="V8" s="2">
        <v>44932</v>
      </c>
      <c r="W8" s="2">
        <v>44941</v>
      </c>
      <c r="X8" s="7">
        <f t="shared" si="0"/>
        <v>9</v>
      </c>
      <c r="Y8" t="s">
        <v>27</v>
      </c>
    </row>
    <row r="9" spans="1:31" x14ac:dyDescent="0.3">
      <c r="A9" s="2">
        <v>44932</v>
      </c>
      <c r="B9" t="s">
        <v>44</v>
      </c>
      <c r="C9" t="s">
        <v>79</v>
      </c>
      <c r="D9">
        <v>11</v>
      </c>
      <c r="E9" s="1">
        <v>25.67</v>
      </c>
      <c r="F9" s="1">
        <f>Sales_data[[#This Row],[UnitPrice]]*(1-0.35)</f>
        <v>16.685500000000001</v>
      </c>
      <c r="G9" t="s">
        <v>50</v>
      </c>
      <c r="H9" t="s">
        <v>31</v>
      </c>
      <c r="I9" s="6">
        <v>0.15</v>
      </c>
      <c r="J9" t="s">
        <v>51</v>
      </c>
      <c r="K9" s="1">
        <f>Sales_data[[#This Row],[Quantity]]*Sales_data[[#This Row],[UnitPrice]]</f>
        <v>282.37</v>
      </c>
      <c r="L9" s="1">
        <f>Sales_data[[#This Row],[TotalPrice ]]*(1-Sales_data[[#This Row],[Discount]])</f>
        <v>240.0145</v>
      </c>
      <c r="M9" s="1">
        <f>Sales_data[[#This Row],[Quantity]]*Sales_data[[#This Row],[UnitCost (Assummed)]]</f>
        <v>183.54050000000001</v>
      </c>
      <c r="N9" s="1">
        <f>Sales_data[[#This Row],[ Sales]]-Sales_data[[#This Row],[COGs]]</f>
        <v>56.47399999999999</v>
      </c>
      <c r="O9" s="5">
        <f>Sales_data[[#This Row],[TotalPrice ]]-Sales_data[[#This Row],[ Sales]]</f>
        <v>42.355500000000006</v>
      </c>
      <c r="P9" t="s">
        <v>57</v>
      </c>
      <c r="Q9" t="s">
        <v>34</v>
      </c>
      <c r="R9">
        <v>0</v>
      </c>
      <c r="S9" t="s">
        <v>2521</v>
      </c>
      <c r="T9" t="s">
        <v>2522</v>
      </c>
      <c r="U9" s="1">
        <v>30.12</v>
      </c>
      <c r="V9" s="2">
        <v>44932</v>
      </c>
      <c r="W9" s="2">
        <v>44934</v>
      </c>
      <c r="X9" s="7">
        <f t="shared" si="0"/>
        <v>2</v>
      </c>
      <c r="Y9" t="s">
        <v>49</v>
      </c>
    </row>
    <row r="10" spans="1:31" x14ac:dyDescent="0.3">
      <c r="A10" s="2">
        <v>44933</v>
      </c>
      <c r="B10" t="s">
        <v>18</v>
      </c>
      <c r="C10" t="s">
        <v>39</v>
      </c>
      <c r="D10">
        <v>13</v>
      </c>
      <c r="E10" s="1">
        <v>561.62</v>
      </c>
      <c r="F10" s="1">
        <f>Sales_data[[#This Row],[UnitPrice]]*(1-0.35)</f>
        <v>365.053</v>
      </c>
      <c r="G10" t="s">
        <v>50</v>
      </c>
      <c r="H10" t="s">
        <v>21</v>
      </c>
      <c r="I10" s="6">
        <v>0.05</v>
      </c>
      <c r="J10" t="s">
        <v>46</v>
      </c>
      <c r="K10" s="1">
        <f>Sales_data[[#This Row],[Quantity]]*Sales_data[[#This Row],[UnitPrice]]</f>
        <v>7301.06</v>
      </c>
      <c r="L10" s="1">
        <f>Sales_data[[#This Row],[TotalPrice ]]*(1-Sales_data[[#This Row],[Discount]])</f>
        <v>6936.0069999999996</v>
      </c>
      <c r="M10" s="1">
        <f>Sales_data[[#This Row],[Quantity]]*Sales_data[[#This Row],[UnitCost (Assummed)]]</f>
        <v>4745.6890000000003</v>
      </c>
      <c r="N10" s="1">
        <f>Sales_data[[#This Row],[ Sales]]-Sales_data[[#This Row],[COGs]]</f>
        <v>2190.3179999999993</v>
      </c>
      <c r="O10" s="5">
        <f>Sales_data[[#This Row],[TotalPrice ]]-Sales_data[[#This Row],[ Sales]]</f>
        <v>365.05300000000079</v>
      </c>
      <c r="P10" t="s">
        <v>33</v>
      </c>
      <c r="Q10" t="s">
        <v>24</v>
      </c>
      <c r="R10">
        <v>0</v>
      </c>
      <c r="S10" t="s">
        <v>1259</v>
      </c>
      <c r="T10" t="s">
        <v>1260</v>
      </c>
      <c r="U10" s="1">
        <v>12.91</v>
      </c>
      <c r="V10" s="2">
        <v>44933</v>
      </c>
      <c r="W10" s="2">
        <v>44937</v>
      </c>
      <c r="X10" s="7">
        <f t="shared" si="0"/>
        <v>4</v>
      </c>
      <c r="Y10" t="s">
        <v>27</v>
      </c>
    </row>
    <row r="11" spans="1:31" x14ac:dyDescent="0.3">
      <c r="A11" s="2">
        <v>44933</v>
      </c>
      <c r="B11" t="s">
        <v>44</v>
      </c>
      <c r="C11" t="s">
        <v>54</v>
      </c>
      <c r="D11">
        <v>1</v>
      </c>
      <c r="E11" s="1">
        <v>498.19</v>
      </c>
      <c r="F11" s="1">
        <f>Sales_data[[#This Row],[UnitPrice]]*(1-0.35)</f>
        <v>323.82350000000002</v>
      </c>
      <c r="G11" t="s">
        <v>30</v>
      </c>
      <c r="H11" t="s">
        <v>21</v>
      </c>
      <c r="I11" s="6">
        <v>0.1</v>
      </c>
      <c r="J11" t="s">
        <v>66</v>
      </c>
      <c r="K11" s="1">
        <f>Sales_data[[#This Row],[Quantity]]*Sales_data[[#This Row],[UnitPrice]]</f>
        <v>498.19</v>
      </c>
      <c r="L11" s="1">
        <f>Sales_data[[#This Row],[TotalPrice ]]*(1-Sales_data[[#This Row],[Discount]])</f>
        <v>448.37099999999998</v>
      </c>
      <c r="M11" s="1">
        <f>Sales_data[[#This Row],[Quantity]]*Sales_data[[#This Row],[UnitCost (Assummed)]]</f>
        <v>323.82350000000002</v>
      </c>
      <c r="N11" s="1">
        <f>Sales_data[[#This Row],[ Sales]]-Sales_data[[#This Row],[COGs]]</f>
        <v>124.54749999999996</v>
      </c>
      <c r="O11" s="5">
        <f>Sales_data[[#This Row],[TotalPrice ]]-Sales_data[[#This Row],[ Sales]]</f>
        <v>49.819000000000017</v>
      </c>
      <c r="P11" t="s">
        <v>33</v>
      </c>
      <c r="Q11" t="s">
        <v>34</v>
      </c>
      <c r="R11">
        <v>0</v>
      </c>
      <c r="S11" t="s">
        <v>1831</v>
      </c>
      <c r="T11" t="s">
        <v>1832</v>
      </c>
      <c r="U11" s="1">
        <v>25.55</v>
      </c>
      <c r="V11" s="2">
        <v>44933</v>
      </c>
      <c r="W11" s="2">
        <v>44937</v>
      </c>
      <c r="X11" s="7">
        <f t="shared" si="0"/>
        <v>4</v>
      </c>
      <c r="Y11" t="s">
        <v>49</v>
      </c>
    </row>
    <row r="12" spans="1:31" x14ac:dyDescent="0.3">
      <c r="A12" s="2">
        <v>44934</v>
      </c>
      <c r="B12" t="s">
        <v>28</v>
      </c>
      <c r="C12" t="s">
        <v>39</v>
      </c>
      <c r="D12">
        <v>6</v>
      </c>
      <c r="E12" s="1">
        <v>581.66999999999996</v>
      </c>
      <c r="F12" s="1">
        <f>Sales_data[[#This Row],[UnitPrice]]*(1-0.35)</f>
        <v>378.08549999999997</v>
      </c>
      <c r="G12" t="s">
        <v>30</v>
      </c>
      <c r="H12" t="s">
        <v>21</v>
      </c>
      <c r="I12" s="6">
        <v>0</v>
      </c>
      <c r="J12" t="s">
        <v>46</v>
      </c>
      <c r="K12" s="1">
        <f>Sales_data[[#This Row],[Quantity]]*Sales_data[[#This Row],[UnitPrice]]</f>
        <v>3490.0199999999995</v>
      </c>
      <c r="L12" s="1">
        <f>Sales_data[[#This Row],[TotalPrice ]]*(1-Sales_data[[#This Row],[Discount]])</f>
        <v>3490.0199999999995</v>
      </c>
      <c r="M12" s="1">
        <f>Sales_data[[#This Row],[Quantity]]*Sales_data[[#This Row],[UnitCost (Assummed)]]</f>
        <v>2268.5129999999999</v>
      </c>
      <c r="N12" s="1">
        <f>Sales_data[[#This Row],[ Sales]]-Sales_data[[#This Row],[COGs]]</f>
        <v>1221.5069999999996</v>
      </c>
      <c r="O12" s="5">
        <f>Sales_data[[#This Row],[TotalPrice ]]-Sales_data[[#This Row],[ Sales]]</f>
        <v>0</v>
      </c>
      <c r="P12" t="s">
        <v>60</v>
      </c>
      <c r="Q12" t="s">
        <v>2930</v>
      </c>
      <c r="R12">
        <v>0</v>
      </c>
      <c r="S12" t="s">
        <v>1134</v>
      </c>
      <c r="T12" t="s">
        <v>1135</v>
      </c>
      <c r="U12" s="1">
        <v>39.4</v>
      </c>
      <c r="V12" s="2">
        <v>44934</v>
      </c>
      <c r="W12" s="2">
        <v>44937</v>
      </c>
      <c r="X12" s="7">
        <f t="shared" si="0"/>
        <v>3</v>
      </c>
      <c r="Y12" t="s">
        <v>37</v>
      </c>
    </row>
    <row r="13" spans="1:31" x14ac:dyDescent="0.3">
      <c r="A13" s="2">
        <v>44935</v>
      </c>
      <c r="B13" t="s">
        <v>44</v>
      </c>
      <c r="C13" t="s">
        <v>45</v>
      </c>
      <c r="D13">
        <v>3</v>
      </c>
      <c r="E13" s="1">
        <v>330.22</v>
      </c>
      <c r="F13" s="1">
        <f>Sales_data[[#This Row],[UnitPrice]]*(1-0.35)</f>
        <v>214.64300000000003</v>
      </c>
      <c r="G13" t="s">
        <v>50</v>
      </c>
      <c r="H13" t="s">
        <v>21</v>
      </c>
      <c r="I13" s="6">
        <v>0.15</v>
      </c>
      <c r="J13" t="s">
        <v>51</v>
      </c>
      <c r="K13" s="1">
        <f>Sales_data[[#This Row],[Quantity]]*Sales_data[[#This Row],[UnitPrice]]</f>
        <v>990.66000000000008</v>
      </c>
      <c r="L13" s="1">
        <f>Sales_data[[#This Row],[TotalPrice ]]*(1-Sales_data[[#This Row],[Discount]])</f>
        <v>842.06100000000004</v>
      </c>
      <c r="M13" s="1">
        <f>Sales_data[[#This Row],[Quantity]]*Sales_data[[#This Row],[UnitCost (Assummed)]]</f>
        <v>643.92900000000009</v>
      </c>
      <c r="N13" s="1">
        <f>Sales_data[[#This Row],[ Sales]]-Sales_data[[#This Row],[COGs]]</f>
        <v>198.13199999999995</v>
      </c>
      <c r="O13" s="5">
        <f>Sales_data[[#This Row],[TotalPrice ]]-Sales_data[[#This Row],[ Sales]]</f>
        <v>148.59900000000005</v>
      </c>
      <c r="P13" t="s">
        <v>63</v>
      </c>
      <c r="Q13" t="s">
        <v>2930</v>
      </c>
      <c r="R13">
        <v>0</v>
      </c>
      <c r="S13" t="s">
        <v>64</v>
      </c>
      <c r="T13" t="s">
        <v>65</v>
      </c>
      <c r="U13" s="1">
        <v>48.01</v>
      </c>
      <c r="V13" s="2">
        <v>44935</v>
      </c>
      <c r="W13" s="2">
        <v>44937</v>
      </c>
      <c r="X13" s="7">
        <f t="shared" si="0"/>
        <v>2</v>
      </c>
      <c r="Y13" t="s">
        <v>49</v>
      </c>
    </row>
    <row r="14" spans="1:31" x14ac:dyDescent="0.3">
      <c r="A14" s="2">
        <v>44935</v>
      </c>
      <c r="B14" t="s">
        <v>18</v>
      </c>
      <c r="C14" t="s">
        <v>54</v>
      </c>
      <c r="D14">
        <v>10</v>
      </c>
      <c r="E14" s="1">
        <v>209.95</v>
      </c>
      <c r="F14" s="1">
        <f>Sales_data[[#This Row],[UnitPrice]]*(1-0.35)</f>
        <v>136.4675</v>
      </c>
      <c r="G14" t="s">
        <v>30</v>
      </c>
      <c r="H14" t="s">
        <v>21</v>
      </c>
      <c r="I14" s="6">
        <v>0.1</v>
      </c>
      <c r="J14" t="s">
        <v>22</v>
      </c>
      <c r="K14" s="1">
        <f>Sales_data[[#This Row],[Quantity]]*Sales_data[[#This Row],[UnitPrice]]</f>
        <v>2099.5</v>
      </c>
      <c r="L14" s="1">
        <f>Sales_data[[#This Row],[TotalPrice ]]*(1-Sales_data[[#This Row],[Discount]])</f>
        <v>1889.55</v>
      </c>
      <c r="M14" s="1">
        <f>Sales_data[[#This Row],[Quantity]]*Sales_data[[#This Row],[UnitCost (Assummed)]]</f>
        <v>1364.675</v>
      </c>
      <c r="N14" s="1">
        <f>Sales_data[[#This Row],[ Sales]]-Sales_data[[#This Row],[COGs]]</f>
        <v>524.875</v>
      </c>
      <c r="O14" s="5">
        <f>Sales_data[[#This Row],[TotalPrice ]]-Sales_data[[#This Row],[ Sales]]</f>
        <v>209.95000000000005</v>
      </c>
      <c r="P14" t="s">
        <v>63</v>
      </c>
      <c r="Q14" t="s">
        <v>40</v>
      </c>
      <c r="R14">
        <v>0</v>
      </c>
      <c r="S14" t="s">
        <v>1319</v>
      </c>
      <c r="T14" t="s">
        <v>1320</v>
      </c>
      <c r="U14" s="1">
        <v>10.99</v>
      </c>
      <c r="V14" s="2">
        <v>44935</v>
      </c>
      <c r="W14" s="2">
        <v>44939</v>
      </c>
      <c r="X14" s="7">
        <f t="shared" si="0"/>
        <v>4</v>
      </c>
      <c r="Y14" t="s">
        <v>27</v>
      </c>
    </row>
    <row r="15" spans="1:31" x14ac:dyDescent="0.3">
      <c r="A15" s="2">
        <v>44935</v>
      </c>
      <c r="B15" t="s">
        <v>28</v>
      </c>
      <c r="C15" t="s">
        <v>39</v>
      </c>
      <c r="D15">
        <v>16</v>
      </c>
      <c r="E15" s="1">
        <v>258.82</v>
      </c>
      <c r="F15" s="1">
        <f>Sales_data[[#This Row],[UnitPrice]]*(1-0.35)</f>
        <v>168.233</v>
      </c>
      <c r="G15" t="s">
        <v>55</v>
      </c>
      <c r="H15" t="s">
        <v>31</v>
      </c>
      <c r="I15" s="6">
        <v>0.1</v>
      </c>
      <c r="J15" t="s">
        <v>56</v>
      </c>
      <c r="K15" s="1">
        <f>Sales_data[[#This Row],[Quantity]]*Sales_data[[#This Row],[UnitPrice]]</f>
        <v>4141.12</v>
      </c>
      <c r="L15" s="1">
        <f>Sales_data[[#This Row],[TotalPrice ]]*(1-Sales_data[[#This Row],[Discount]])</f>
        <v>3727.0079999999998</v>
      </c>
      <c r="M15" s="1">
        <f>Sales_data[[#This Row],[Quantity]]*Sales_data[[#This Row],[UnitCost (Assummed)]]</f>
        <v>2691.7280000000001</v>
      </c>
      <c r="N15" s="1">
        <f>Sales_data[[#This Row],[ Sales]]-Sales_data[[#This Row],[COGs]]</f>
        <v>1035.2799999999997</v>
      </c>
      <c r="O15" s="5">
        <f>Sales_data[[#This Row],[TotalPrice ]]-Sales_data[[#This Row],[ Sales]]</f>
        <v>414.11200000000008</v>
      </c>
      <c r="P15" t="s">
        <v>23</v>
      </c>
      <c r="Q15" t="s">
        <v>34</v>
      </c>
      <c r="R15">
        <v>0</v>
      </c>
      <c r="S15" t="s">
        <v>1356</v>
      </c>
      <c r="T15" t="s">
        <v>1357</v>
      </c>
      <c r="U15" s="1">
        <v>46.93</v>
      </c>
      <c r="V15" s="2">
        <v>44935</v>
      </c>
      <c r="W15" s="2">
        <v>44943</v>
      </c>
      <c r="X15" s="7">
        <f t="shared" si="0"/>
        <v>8</v>
      </c>
      <c r="Y15" t="s">
        <v>37</v>
      </c>
    </row>
    <row r="16" spans="1:31" x14ac:dyDescent="0.3">
      <c r="A16" s="2">
        <v>44936</v>
      </c>
      <c r="B16" t="s">
        <v>44</v>
      </c>
      <c r="C16" t="s">
        <v>54</v>
      </c>
      <c r="D16">
        <v>20</v>
      </c>
      <c r="E16" s="1">
        <v>274.37</v>
      </c>
      <c r="F16" s="1">
        <f>Sales_data[[#This Row],[UnitPrice]]*(1-0.35)</f>
        <v>178.34050000000002</v>
      </c>
      <c r="G16" t="s">
        <v>20</v>
      </c>
      <c r="H16" t="s">
        <v>31</v>
      </c>
      <c r="I16" s="6">
        <v>0.1</v>
      </c>
      <c r="J16" t="s">
        <v>22</v>
      </c>
      <c r="K16" s="1">
        <f>Sales_data[[#This Row],[Quantity]]*Sales_data[[#This Row],[UnitPrice]]</f>
        <v>5487.4</v>
      </c>
      <c r="L16" s="1">
        <f>Sales_data[[#This Row],[TotalPrice ]]*(1-Sales_data[[#This Row],[Discount]])</f>
        <v>4938.66</v>
      </c>
      <c r="M16" s="1">
        <f>Sales_data[[#This Row],[Quantity]]*Sales_data[[#This Row],[UnitCost (Assummed)]]</f>
        <v>3566.8100000000004</v>
      </c>
      <c r="N16" s="1">
        <f>Sales_data[[#This Row],[ Sales]]-Sales_data[[#This Row],[COGs]]</f>
        <v>1371.8499999999995</v>
      </c>
      <c r="O16" s="5">
        <f>Sales_data[[#This Row],[TotalPrice ]]-Sales_data[[#This Row],[ Sales]]</f>
        <v>548.73999999999978</v>
      </c>
      <c r="P16" t="s">
        <v>33</v>
      </c>
      <c r="Q16" t="s">
        <v>40</v>
      </c>
      <c r="R16">
        <v>0</v>
      </c>
      <c r="S16" t="s">
        <v>1775</v>
      </c>
      <c r="T16" t="s">
        <v>607</v>
      </c>
      <c r="U16" s="1">
        <v>12.28</v>
      </c>
      <c r="V16" s="2">
        <v>44936</v>
      </c>
      <c r="W16" s="2">
        <v>44940</v>
      </c>
      <c r="X16" s="7">
        <f t="shared" si="0"/>
        <v>4</v>
      </c>
      <c r="Y16" t="s">
        <v>49</v>
      </c>
    </row>
    <row r="17" spans="1:25" x14ac:dyDescent="0.3">
      <c r="A17" s="2">
        <v>44936</v>
      </c>
      <c r="B17" t="s">
        <v>69</v>
      </c>
      <c r="C17" t="s">
        <v>45</v>
      </c>
      <c r="D17">
        <v>14</v>
      </c>
      <c r="E17" s="1">
        <v>250.98</v>
      </c>
      <c r="F17" s="1">
        <f>Sales_data[[#This Row],[UnitPrice]]*(1-0.35)</f>
        <v>163.137</v>
      </c>
      <c r="G17" t="s">
        <v>50</v>
      </c>
      <c r="H17" t="s">
        <v>31</v>
      </c>
      <c r="I17" s="6">
        <v>0</v>
      </c>
      <c r="J17" t="s">
        <v>22</v>
      </c>
      <c r="K17" s="1">
        <f>Sales_data[[#This Row],[Quantity]]*Sales_data[[#This Row],[UnitPrice]]</f>
        <v>3513.72</v>
      </c>
      <c r="L17" s="1">
        <f>Sales_data[[#This Row],[TotalPrice ]]*(1-Sales_data[[#This Row],[Discount]])</f>
        <v>3513.72</v>
      </c>
      <c r="M17" s="1">
        <f>Sales_data[[#This Row],[Quantity]]*Sales_data[[#This Row],[UnitCost (Assummed)]]</f>
        <v>2283.9180000000001</v>
      </c>
      <c r="N17" s="1">
        <f>Sales_data[[#This Row],[ Sales]]-Sales_data[[#This Row],[COGs]]</f>
        <v>1229.8019999999997</v>
      </c>
      <c r="O17" s="5">
        <f>Sales_data[[#This Row],[TotalPrice ]]-Sales_data[[#This Row],[ Sales]]</f>
        <v>0</v>
      </c>
      <c r="P17" t="s">
        <v>60</v>
      </c>
      <c r="Q17" t="s">
        <v>2930</v>
      </c>
      <c r="R17">
        <v>0</v>
      </c>
      <c r="S17" t="s">
        <v>2032</v>
      </c>
      <c r="T17" t="s">
        <v>2033</v>
      </c>
      <c r="U17" s="1">
        <v>14.94</v>
      </c>
      <c r="V17" s="2">
        <v>44936</v>
      </c>
      <c r="W17" s="2">
        <v>44944</v>
      </c>
      <c r="X17" s="7">
        <f t="shared" si="0"/>
        <v>8</v>
      </c>
      <c r="Y17" t="s">
        <v>72</v>
      </c>
    </row>
    <row r="18" spans="1:25" x14ac:dyDescent="0.3">
      <c r="A18" s="2">
        <v>44936</v>
      </c>
      <c r="B18" t="s">
        <v>18</v>
      </c>
      <c r="C18" t="s">
        <v>45</v>
      </c>
      <c r="D18">
        <v>6</v>
      </c>
      <c r="E18" s="1">
        <v>176.52</v>
      </c>
      <c r="F18" s="1">
        <f>Sales_data[[#This Row],[UnitPrice]]*(1-0.35)</f>
        <v>114.73800000000001</v>
      </c>
      <c r="G18" t="s">
        <v>55</v>
      </c>
      <c r="H18" t="s">
        <v>21</v>
      </c>
      <c r="I18" s="6">
        <v>0.15</v>
      </c>
      <c r="J18" t="s">
        <v>32</v>
      </c>
      <c r="K18" s="1">
        <f>Sales_data[[#This Row],[Quantity]]*Sales_data[[#This Row],[UnitPrice]]</f>
        <v>1059.1200000000001</v>
      </c>
      <c r="L18" s="1">
        <f>Sales_data[[#This Row],[TotalPrice ]]*(1-Sales_data[[#This Row],[Discount]])</f>
        <v>900.25200000000007</v>
      </c>
      <c r="M18" s="1">
        <f>Sales_data[[#This Row],[Quantity]]*Sales_data[[#This Row],[UnitCost (Assummed)]]</f>
        <v>688.42800000000011</v>
      </c>
      <c r="N18" s="1">
        <f>Sales_data[[#This Row],[ Sales]]-Sales_data[[#This Row],[COGs]]</f>
        <v>211.82399999999996</v>
      </c>
      <c r="O18" s="5">
        <f>Sales_data[[#This Row],[TotalPrice ]]-Sales_data[[#This Row],[ Sales]]</f>
        <v>158.86800000000005</v>
      </c>
      <c r="P18" t="s">
        <v>23</v>
      </c>
      <c r="Q18" t="s">
        <v>24</v>
      </c>
      <c r="R18">
        <v>0</v>
      </c>
      <c r="S18" t="s">
        <v>2151</v>
      </c>
      <c r="T18" t="s">
        <v>2152</v>
      </c>
      <c r="U18" s="1">
        <v>16.98</v>
      </c>
      <c r="V18" s="2">
        <v>44936</v>
      </c>
      <c r="W18" s="2">
        <v>44939</v>
      </c>
      <c r="X18" s="7">
        <f t="shared" si="0"/>
        <v>3</v>
      </c>
      <c r="Y18" t="s">
        <v>27</v>
      </c>
    </row>
    <row r="19" spans="1:25" x14ac:dyDescent="0.3">
      <c r="A19" s="2">
        <v>44936</v>
      </c>
      <c r="B19" t="s">
        <v>18</v>
      </c>
      <c r="C19" t="s">
        <v>39</v>
      </c>
      <c r="D19">
        <v>13</v>
      </c>
      <c r="E19" s="1">
        <v>347.73</v>
      </c>
      <c r="F19" s="1">
        <f>Sales_data[[#This Row],[UnitPrice]]*(1-0.35)</f>
        <v>226.02450000000002</v>
      </c>
      <c r="G19" t="s">
        <v>20</v>
      </c>
      <c r="H19" t="s">
        <v>21</v>
      </c>
      <c r="I19" s="6">
        <v>0.05</v>
      </c>
      <c r="J19" t="s">
        <v>56</v>
      </c>
      <c r="K19" s="1">
        <f>Sales_data[[#This Row],[Quantity]]*Sales_data[[#This Row],[UnitPrice]]</f>
        <v>4520.49</v>
      </c>
      <c r="L19" s="1">
        <f>Sales_data[[#This Row],[TotalPrice ]]*(1-Sales_data[[#This Row],[Discount]])</f>
        <v>4294.4654999999993</v>
      </c>
      <c r="M19" s="1">
        <f>Sales_data[[#This Row],[Quantity]]*Sales_data[[#This Row],[UnitCost (Assummed)]]</f>
        <v>2938.3185000000003</v>
      </c>
      <c r="N19" s="1">
        <f>Sales_data[[#This Row],[ Sales]]-Sales_data[[#This Row],[COGs]]</f>
        <v>1356.146999999999</v>
      </c>
      <c r="O19" s="5">
        <f>Sales_data[[#This Row],[TotalPrice ]]-Sales_data[[#This Row],[ Sales]]</f>
        <v>226.02450000000044</v>
      </c>
      <c r="P19" t="s">
        <v>33</v>
      </c>
      <c r="Q19" t="s">
        <v>24</v>
      </c>
      <c r="R19">
        <v>1</v>
      </c>
      <c r="S19" t="s">
        <v>2161</v>
      </c>
      <c r="T19" t="s">
        <v>2162</v>
      </c>
      <c r="U19" s="1">
        <v>31.81</v>
      </c>
      <c r="V19" s="2">
        <v>44936</v>
      </c>
      <c r="W19" s="2">
        <v>44946</v>
      </c>
      <c r="X19" s="7">
        <f t="shared" si="0"/>
        <v>10</v>
      </c>
      <c r="Y19" t="s">
        <v>27</v>
      </c>
    </row>
    <row r="20" spans="1:25" x14ac:dyDescent="0.3">
      <c r="A20" s="2">
        <v>44937</v>
      </c>
      <c r="B20" t="s">
        <v>28</v>
      </c>
      <c r="C20" t="s">
        <v>45</v>
      </c>
      <c r="D20">
        <v>7</v>
      </c>
      <c r="E20" s="1">
        <v>17.5</v>
      </c>
      <c r="F20" s="1">
        <f>Sales_data[[#This Row],[UnitPrice]]*(1-0.35)</f>
        <v>11.375</v>
      </c>
      <c r="G20" t="s">
        <v>50</v>
      </c>
      <c r="H20" t="s">
        <v>31</v>
      </c>
      <c r="I20" s="6">
        <v>0.1</v>
      </c>
      <c r="J20" t="s">
        <v>32</v>
      </c>
      <c r="K20" s="1">
        <f>Sales_data[[#This Row],[Quantity]]*Sales_data[[#This Row],[UnitPrice]]</f>
        <v>122.5</v>
      </c>
      <c r="L20" s="1">
        <f>Sales_data[[#This Row],[TotalPrice ]]*(1-Sales_data[[#This Row],[Discount]])</f>
        <v>110.25</v>
      </c>
      <c r="M20" s="1">
        <f>Sales_data[[#This Row],[Quantity]]*Sales_data[[#This Row],[UnitCost (Assummed)]]</f>
        <v>79.625</v>
      </c>
      <c r="N20" s="1">
        <f>Sales_data[[#This Row],[ Sales]]-Sales_data[[#This Row],[COGs]]</f>
        <v>30.625</v>
      </c>
      <c r="O20" s="5">
        <f>Sales_data[[#This Row],[TotalPrice ]]-Sales_data[[#This Row],[ Sales]]</f>
        <v>12.25</v>
      </c>
      <c r="P20" t="s">
        <v>60</v>
      </c>
      <c r="Q20" t="s">
        <v>40</v>
      </c>
      <c r="R20">
        <v>0</v>
      </c>
      <c r="S20" t="s">
        <v>61</v>
      </c>
      <c r="T20" t="s">
        <v>62</v>
      </c>
      <c r="U20" s="1">
        <v>5.0199999999999996</v>
      </c>
      <c r="V20" s="2">
        <v>44937</v>
      </c>
      <c r="W20" s="2">
        <v>44940</v>
      </c>
      <c r="X20" s="7">
        <f t="shared" si="0"/>
        <v>3</v>
      </c>
      <c r="Y20" t="s">
        <v>37</v>
      </c>
    </row>
    <row r="21" spans="1:25" x14ac:dyDescent="0.3">
      <c r="A21" s="2">
        <v>44937</v>
      </c>
      <c r="B21" t="s">
        <v>38</v>
      </c>
      <c r="C21" t="s">
        <v>39</v>
      </c>
      <c r="D21">
        <v>6</v>
      </c>
      <c r="E21" s="1">
        <v>202.57</v>
      </c>
      <c r="F21" s="1">
        <f>Sales_data[[#This Row],[UnitPrice]]*(1-0.35)</f>
        <v>131.6705</v>
      </c>
      <c r="G21" t="s">
        <v>55</v>
      </c>
      <c r="H21" t="s">
        <v>31</v>
      </c>
      <c r="I21" s="6">
        <v>0.05</v>
      </c>
      <c r="J21" t="s">
        <v>22</v>
      </c>
      <c r="K21" s="1">
        <f>Sales_data[[#This Row],[Quantity]]*Sales_data[[#This Row],[UnitPrice]]</f>
        <v>1215.42</v>
      </c>
      <c r="L21" s="1">
        <f>Sales_data[[#This Row],[TotalPrice ]]*(1-Sales_data[[#This Row],[Discount]])</f>
        <v>1154.6490000000001</v>
      </c>
      <c r="M21" s="1">
        <f>Sales_data[[#This Row],[Quantity]]*Sales_data[[#This Row],[UnitCost (Assummed)]]</f>
        <v>790.02300000000002</v>
      </c>
      <c r="N21" s="1">
        <f>Sales_data[[#This Row],[ Sales]]-Sales_data[[#This Row],[COGs]]</f>
        <v>364.62600000000009</v>
      </c>
      <c r="O21" s="5">
        <f>Sales_data[[#This Row],[TotalPrice ]]-Sales_data[[#This Row],[ Sales]]</f>
        <v>60.770999999999958</v>
      </c>
      <c r="P21" t="s">
        <v>33</v>
      </c>
      <c r="Q21" t="s">
        <v>24</v>
      </c>
      <c r="R21">
        <v>0</v>
      </c>
      <c r="S21" t="s">
        <v>549</v>
      </c>
      <c r="T21" t="s">
        <v>550</v>
      </c>
      <c r="U21" s="1">
        <v>24.39</v>
      </c>
      <c r="V21" s="2">
        <v>44937</v>
      </c>
      <c r="W21" s="2">
        <v>44940</v>
      </c>
      <c r="X21" s="7">
        <f t="shared" si="0"/>
        <v>3</v>
      </c>
      <c r="Y21" t="s">
        <v>43</v>
      </c>
    </row>
    <row r="22" spans="1:25" x14ac:dyDescent="0.3">
      <c r="A22" s="2">
        <v>44937</v>
      </c>
      <c r="B22" t="s">
        <v>18</v>
      </c>
      <c r="C22" t="s">
        <v>79</v>
      </c>
      <c r="D22">
        <v>12</v>
      </c>
      <c r="E22" s="1">
        <v>521.53</v>
      </c>
      <c r="F22" s="1">
        <f>Sales_data[[#This Row],[UnitPrice]]*(1-0.35)</f>
        <v>338.99450000000002</v>
      </c>
      <c r="G22" t="s">
        <v>55</v>
      </c>
      <c r="H22" t="s">
        <v>31</v>
      </c>
      <c r="I22" s="6">
        <v>0</v>
      </c>
      <c r="J22" t="s">
        <v>22</v>
      </c>
      <c r="K22" s="1">
        <f>Sales_data[[#This Row],[Quantity]]*Sales_data[[#This Row],[UnitPrice]]</f>
        <v>6258.36</v>
      </c>
      <c r="L22" s="1">
        <f>Sales_data[[#This Row],[TotalPrice ]]*(1-Sales_data[[#This Row],[Discount]])</f>
        <v>6258.36</v>
      </c>
      <c r="M22" s="1">
        <f>Sales_data[[#This Row],[Quantity]]*Sales_data[[#This Row],[UnitCost (Assummed)]]</f>
        <v>4067.9340000000002</v>
      </c>
      <c r="N22" s="1">
        <f>Sales_data[[#This Row],[ Sales]]-Sales_data[[#This Row],[COGs]]</f>
        <v>2190.4259999999995</v>
      </c>
      <c r="O22" s="5">
        <f>Sales_data[[#This Row],[TotalPrice ]]-Sales_data[[#This Row],[ Sales]]</f>
        <v>0</v>
      </c>
      <c r="P22" t="s">
        <v>57</v>
      </c>
      <c r="Q22" t="s">
        <v>34</v>
      </c>
      <c r="R22">
        <v>1</v>
      </c>
      <c r="S22" t="s">
        <v>633</v>
      </c>
      <c r="T22" t="s">
        <v>634</v>
      </c>
      <c r="U22" s="1">
        <v>49.59</v>
      </c>
      <c r="V22" s="2">
        <v>44937</v>
      </c>
      <c r="W22" s="2">
        <v>44946</v>
      </c>
      <c r="X22" s="7">
        <f t="shared" si="0"/>
        <v>9</v>
      </c>
      <c r="Y22" t="s">
        <v>27</v>
      </c>
    </row>
    <row r="23" spans="1:25" x14ac:dyDescent="0.3">
      <c r="A23" s="2">
        <v>44937</v>
      </c>
      <c r="B23" t="s">
        <v>28</v>
      </c>
      <c r="C23" t="s">
        <v>79</v>
      </c>
      <c r="D23">
        <v>9</v>
      </c>
      <c r="E23" s="1">
        <v>15.58</v>
      </c>
      <c r="F23" s="1">
        <f>Sales_data[[#This Row],[UnitPrice]]*(1-0.35)</f>
        <v>10.127000000000001</v>
      </c>
      <c r="G23" t="s">
        <v>55</v>
      </c>
      <c r="H23" t="s">
        <v>31</v>
      </c>
      <c r="I23" s="6">
        <v>0.1</v>
      </c>
      <c r="J23" t="s">
        <v>46</v>
      </c>
      <c r="K23" s="1">
        <f>Sales_data[[#This Row],[Quantity]]*Sales_data[[#This Row],[UnitPrice]]</f>
        <v>140.22</v>
      </c>
      <c r="L23" s="1">
        <f>Sales_data[[#This Row],[TotalPrice ]]*(1-Sales_data[[#This Row],[Discount]])</f>
        <v>126.19800000000001</v>
      </c>
      <c r="M23" s="1">
        <f>Sales_data[[#This Row],[Quantity]]*Sales_data[[#This Row],[UnitCost (Assummed)]]</f>
        <v>91.143000000000001</v>
      </c>
      <c r="N23" s="1">
        <f>Sales_data[[#This Row],[ Sales]]-Sales_data[[#This Row],[COGs]]</f>
        <v>35.055000000000007</v>
      </c>
      <c r="O23" s="5">
        <f>Sales_data[[#This Row],[TotalPrice ]]-Sales_data[[#This Row],[ Sales]]</f>
        <v>14.021999999999991</v>
      </c>
      <c r="P23" t="s">
        <v>33</v>
      </c>
      <c r="Q23" t="s">
        <v>24</v>
      </c>
      <c r="R23">
        <v>1</v>
      </c>
      <c r="S23" t="s">
        <v>665</v>
      </c>
      <c r="T23" t="s">
        <v>666</v>
      </c>
      <c r="U23" s="1">
        <v>27.81</v>
      </c>
      <c r="V23" s="2">
        <v>44937</v>
      </c>
      <c r="W23" s="2">
        <v>44945</v>
      </c>
      <c r="X23" s="7">
        <f t="shared" si="0"/>
        <v>8</v>
      </c>
      <c r="Y23" t="s">
        <v>37</v>
      </c>
    </row>
    <row r="24" spans="1:25" x14ac:dyDescent="0.3">
      <c r="A24" s="2">
        <v>44937</v>
      </c>
      <c r="B24" t="s">
        <v>18</v>
      </c>
      <c r="C24" t="s">
        <v>54</v>
      </c>
      <c r="D24">
        <v>13</v>
      </c>
      <c r="E24" s="1">
        <v>515.41999999999996</v>
      </c>
      <c r="F24" s="1">
        <f>Sales_data[[#This Row],[UnitPrice]]*(1-0.35)</f>
        <v>335.02299999999997</v>
      </c>
      <c r="G24" t="s">
        <v>55</v>
      </c>
      <c r="H24" t="s">
        <v>31</v>
      </c>
      <c r="I24" s="6">
        <v>0</v>
      </c>
      <c r="J24" t="s">
        <v>66</v>
      </c>
      <c r="K24" s="1">
        <f>Sales_data[[#This Row],[Quantity]]*Sales_data[[#This Row],[UnitPrice]]</f>
        <v>6700.4599999999991</v>
      </c>
      <c r="L24" s="1">
        <f>Sales_data[[#This Row],[TotalPrice ]]*(1-Sales_data[[#This Row],[Discount]])</f>
        <v>6700.4599999999991</v>
      </c>
      <c r="M24" s="1">
        <f>Sales_data[[#This Row],[Quantity]]*Sales_data[[#This Row],[UnitCost (Assummed)]]</f>
        <v>4355.299</v>
      </c>
      <c r="N24" s="1">
        <f>Sales_data[[#This Row],[ Sales]]-Sales_data[[#This Row],[COGs]]</f>
        <v>2345.1609999999991</v>
      </c>
      <c r="O24" s="5">
        <f>Sales_data[[#This Row],[TotalPrice ]]-Sales_data[[#This Row],[ Sales]]</f>
        <v>0</v>
      </c>
      <c r="P24" t="s">
        <v>23</v>
      </c>
      <c r="Q24" t="s">
        <v>24</v>
      </c>
      <c r="R24">
        <v>0</v>
      </c>
      <c r="S24" t="s">
        <v>2432</v>
      </c>
      <c r="T24" t="s">
        <v>2433</v>
      </c>
      <c r="U24" s="1">
        <v>43.37</v>
      </c>
      <c r="V24" s="2">
        <v>44937</v>
      </c>
      <c r="W24" s="2">
        <v>44946</v>
      </c>
      <c r="X24" s="7">
        <f t="shared" si="0"/>
        <v>9</v>
      </c>
      <c r="Y24" t="s">
        <v>27</v>
      </c>
    </row>
    <row r="25" spans="1:25" x14ac:dyDescent="0.3">
      <c r="A25" s="2">
        <v>44939</v>
      </c>
      <c r="B25" t="s">
        <v>18</v>
      </c>
      <c r="C25" t="s">
        <v>19</v>
      </c>
      <c r="D25">
        <v>9</v>
      </c>
      <c r="E25" s="1">
        <v>223.01</v>
      </c>
      <c r="F25" s="1">
        <f>Sales_data[[#This Row],[UnitPrice]]*(1-0.35)</f>
        <v>144.95650000000001</v>
      </c>
      <c r="G25" t="s">
        <v>50</v>
      </c>
      <c r="H25" t="s">
        <v>31</v>
      </c>
      <c r="I25" s="6">
        <v>0</v>
      </c>
      <c r="J25" t="s">
        <v>56</v>
      </c>
      <c r="K25" s="1">
        <f>Sales_data[[#This Row],[Quantity]]*Sales_data[[#This Row],[UnitPrice]]</f>
        <v>2007.09</v>
      </c>
      <c r="L25" s="1">
        <f>Sales_data[[#This Row],[TotalPrice ]]*(1-Sales_data[[#This Row],[Discount]])</f>
        <v>2007.09</v>
      </c>
      <c r="M25" s="1">
        <f>Sales_data[[#This Row],[Quantity]]*Sales_data[[#This Row],[UnitCost (Assummed)]]</f>
        <v>1304.6085</v>
      </c>
      <c r="N25" s="1">
        <f>Sales_data[[#This Row],[ Sales]]-Sales_data[[#This Row],[COGs]]</f>
        <v>702.48149999999987</v>
      </c>
      <c r="O25" s="5">
        <f>Sales_data[[#This Row],[TotalPrice ]]-Sales_data[[#This Row],[ Sales]]</f>
        <v>0</v>
      </c>
      <c r="P25" t="s">
        <v>63</v>
      </c>
      <c r="Q25" t="s">
        <v>2930</v>
      </c>
      <c r="R25">
        <v>1</v>
      </c>
      <c r="S25" t="s">
        <v>838</v>
      </c>
      <c r="T25" t="s">
        <v>839</v>
      </c>
      <c r="U25" s="1">
        <v>11.9</v>
      </c>
      <c r="V25" s="2">
        <v>44939</v>
      </c>
      <c r="W25" s="2">
        <v>44945</v>
      </c>
      <c r="X25" s="7">
        <f t="shared" si="0"/>
        <v>6</v>
      </c>
      <c r="Y25" t="s">
        <v>27</v>
      </c>
    </row>
    <row r="26" spans="1:25" x14ac:dyDescent="0.3">
      <c r="A26" s="2">
        <v>44939</v>
      </c>
      <c r="B26" t="s">
        <v>18</v>
      </c>
      <c r="C26" t="s">
        <v>79</v>
      </c>
      <c r="D26">
        <v>10</v>
      </c>
      <c r="E26" s="1">
        <v>155.43</v>
      </c>
      <c r="F26" s="1">
        <f>Sales_data[[#This Row],[UnitPrice]]*(1-0.35)</f>
        <v>101.02950000000001</v>
      </c>
      <c r="G26" t="s">
        <v>55</v>
      </c>
      <c r="H26" t="s">
        <v>21</v>
      </c>
      <c r="I26" s="6">
        <v>0.05</v>
      </c>
      <c r="J26" t="s">
        <v>46</v>
      </c>
      <c r="K26" s="1">
        <f>Sales_data[[#This Row],[Quantity]]*Sales_data[[#This Row],[UnitPrice]]</f>
        <v>1554.3000000000002</v>
      </c>
      <c r="L26" s="1">
        <f>Sales_data[[#This Row],[TotalPrice ]]*(1-Sales_data[[#This Row],[Discount]])</f>
        <v>1476.585</v>
      </c>
      <c r="M26" s="1">
        <f>Sales_data[[#This Row],[Quantity]]*Sales_data[[#This Row],[UnitCost (Assummed)]]</f>
        <v>1010.2950000000001</v>
      </c>
      <c r="N26" s="1">
        <f>Sales_data[[#This Row],[ Sales]]-Sales_data[[#This Row],[COGs]]</f>
        <v>466.28999999999996</v>
      </c>
      <c r="O26" s="5">
        <f>Sales_data[[#This Row],[TotalPrice ]]-Sales_data[[#This Row],[ Sales]]</f>
        <v>77.715000000000146</v>
      </c>
      <c r="P26" t="s">
        <v>33</v>
      </c>
      <c r="Q26" t="s">
        <v>40</v>
      </c>
      <c r="R26">
        <v>0</v>
      </c>
      <c r="S26" t="s">
        <v>2615</v>
      </c>
      <c r="T26" t="s">
        <v>2616</v>
      </c>
      <c r="U26" s="1">
        <v>26.49</v>
      </c>
      <c r="V26" s="2">
        <v>44939</v>
      </c>
      <c r="W26" s="2">
        <v>44944</v>
      </c>
      <c r="X26" s="7">
        <f t="shared" si="0"/>
        <v>5</v>
      </c>
      <c r="Y26" t="s">
        <v>27</v>
      </c>
    </row>
    <row r="27" spans="1:25" x14ac:dyDescent="0.3">
      <c r="A27" s="2">
        <v>44940</v>
      </c>
      <c r="B27" t="s">
        <v>18</v>
      </c>
      <c r="C27" t="s">
        <v>29</v>
      </c>
      <c r="D27">
        <v>17</v>
      </c>
      <c r="E27" s="1">
        <v>226.56</v>
      </c>
      <c r="F27" s="1">
        <f>Sales_data[[#This Row],[UnitPrice]]*(1-0.35)</f>
        <v>147.26400000000001</v>
      </c>
      <c r="G27" t="s">
        <v>30</v>
      </c>
      <c r="H27" t="s">
        <v>21</v>
      </c>
      <c r="I27" s="6">
        <v>0.1</v>
      </c>
      <c r="J27" t="s">
        <v>56</v>
      </c>
      <c r="K27" s="1">
        <f>Sales_data[[#This Row],[Quantity]]*Sales_data[[#This Row],[UnitPrice]]</f>
        <v>3851.52</v>
      </c>
      <c r="L27" s="1">
        <f>Sales_data[[#This Row],[TotalPrice ]]*(1-Sales_data[[#This Row],[Discount]])</f>
        <v>3466.3679999999999</v>
      </c>
      <c r="M27" s="1">
        <f>Sales_data[[#This Row],[Quantity]]*Sales_data[[#This Row],[UnitCost (Assummed)]]</f>
        <v>2503.4880000000003</v>
      </c>
      <c r="N27" s="1">
        <f>Sales_data[[#This Row],[ Sales]]-Sales_data[[#This Row],[COGs]]</f>
        <v>962.87999999999965</v>
      </c>
      <c r="O27" s="5">
        <f>Sales_data[[#This Row],[TotalPrice ]]-Sales_data[[#This Row],[ Sales]]</f>
        <v>385.15200000000004</v>
      </c>
      <c r="P27" t="s">
        <v>33</v>
      </c>
      <c r="Q27" t="s">
        <v>40</v>
      </c>
      <c r="R27">
        <v>1</v>
      </c>
      <c r="S27" t="s">
        <v>2343</v>
      </c>
      <c r="T27" t="s">
        <v>2344</v>
      </c>
      <c r="U27" s="1">
        <v>36.89</v>
      </c>
      <c r="V27" s="2">
        <v>44940</v>
      </c>
      <c r="W27" s="2">
        <v>44946</v>
      </c>
      <c r="X27" s="7">
        <f t="shared" si="0"/>
        <v>6</v>
      </c>
      <c r="Y27" t="s">
        <v>27</v>
      </c>
    </row>
    <row r="28" spans="1:25" x14ac:dyDescent="0.3">
      <c r="A28" s="2">
        <v>44941</v>
      </c>
      <c r="B28" t="s">
        <v>38</v>
      </c>
      <c r="C28" t="s">
        <v>39</v>
      </c>
      <c r="D28">
        <v>15</v>
      </c>
      <c r="E28" s="1">
        <v>185</v>
      </c>
      <c r="F28" s="1">
        <f>Sales_data[[#This Row],[UnitPrice]]*(1-0.35)</f>
        <v>120.25</v>
      </c>
      <c r="G28" t="s">
        <v>20</v>
      </c>
      <c r="H28" t="s">
        <v>21</v>
      </c>
      <c r="I28" s="6">
        <v>0</v>
      </c>
      <c r="J28" t="s">
        <v>32</v>
      </c>
      <c r="K28" s="1">
        <f>Sales_data[[#This Row],[Quantity]]*Sales_data[[#This Row],[UnitPrice]]</f>
        <v>2775</v>
      </c>
      <c r="L28" s="1">
        <f>Sales_data[[#This Row],[TotalPrice ]]*(1-Sales_data[[#This Row],[Discount]])</f>
        <v>2775</v>
      </c>
      <c r="M28" s="1">
        <f>Sales_data[[#This Row],[Quantity]]*Sales_data[[#This Row],[UnitCost (Assummed)]]</f>
        <v>1803.75</v>
      </c>
      <c r="N28" s="1">
        <f>Sales_data[[#This Row],[ Sales]]-Sales_data[[#This Row],[COGs]]</f>
        <v>971.25</v>
      </c>
      <c r="O28" s="5">
        <f>Sales_data[[#This Row],[TotalPrice ]]-Sales_data[[#This Row],[ Sales]]</f>
        <v>0</v>
      </c>
      <c r="P28" t="s">
        <v>63</v>
      </c>
      <c r="Q28" t="s">
        <v>24</v>
      </c>
      <c r="R28">
        <v>0</v>
      </c>
      <c r="S28" t="s">
        <v>1472</v>
      </c>
      <c r="T28" t="s">
        <v>1473</v>
      </c>
      <c r="U28" s="1">
        <v>29.31</v>
      </c>
      <c r="V28" s="2">
        <v>44941</v>
      </c>
      <c r="W28" s="2">
        <v>44943</v>
      </c>
      <c r="X28" s="7">
        <f t="shared" si="0"/>
        <v>2</v>
      </c>
      <c r="Y28" t="s">
        <v>43</v>
      </c>
    </row>
    <row r="29" spans="1:25" x14ac:dyDescent="0.3">
      <c r="A29" s="2">
        <v>44942</v>
      </c>
      <c r="B29" t="s">
        <v>69</v>
      </c>
      <c r="C29" t="s">
        <v>29</v>
      </c>
      <c r="D29">
        <v>20</v>
      </c>
      <c r="E29" s="1">
        <v>553.85</v>
      </c>
      <c r="F29" s="1">
        <f>Sales_data[[#This Row],[UnitPrice]]*(1-0.35)</f>
        <v>360.00250000000005</v>
      </c>
      <c r="G29" t="s">
        <v>30</v>
      </c>
      <c r="H29" t="s">
        <v>31</v>
      </c>
      <c r="I29" s="6">
        <v>0</v>
      </c>
      <c r="J29" t="s">
        <v>46</v>
      </c>
      <c r="K29" s="1">
        <f>Sales_data[[#This Row],[Quantity]]*Sales_data[[#This Row],[UnitPrice]]</f>
        <v>11077</v>
      </c>
      <c r="L29" s="1">
        <f>Sales_data[[#This Row],[TotalPrice ]]*(1-Sales_data[[#This Row],[Discount]])</f>
        <v>11077</v>
      </c>
      <c r="M29" s="1">
        <f>Sales_data[[#This Row],[Quantity]]*Sales_data[[#This Row],[UnitCost (Assummed)]]</f>
        <v>7200.0500000000011</v>
      </c>
      <c r="N29" s="1">
        <f>Sales_data[[#This Row],[ Sales]]-Sales_data[[#This Row],[COGs]]</f>
        <v>3876.9499999999989</v>
      </c>
      <c r="O29" s="5">
        <f>Sales_data[[#This Row],[TotalPrice ]]-Sales_data[[#This Row],[ Sales]]</f>
        <v>0</v>
      </c>
      <c r="P29" t="s">
        <v>63</v>
      </c>
      <c r="Q29" t="s">
        <v>40</v>
      </c>
      <c r="R29">
        <v>0</v>
      </c>
      <c r="S29" t="s">
        <v>983</v>
      </c>
      <c r="T29" t="s">
        <v>984</v>
      </c>
      <c r="U29" s="1">
        <v>33.21</v>
      </c>
      <c r="V29" s="2">
        <v>44942</v>
      </c>
      <c r="W29" s="2">
        <v>44950</v>
      </c>
      <c r="X29" s="7">
        <f t="shared" si="0"/>
        <v>8</v>
      </c>
      <c r="Y29" t="s">
        <v>72</v>
      </c>
    </row>
    <row r="30" spans="1:25" x14ac:dyDescent="0.3">
      <c r="A30" s="2">
        <v>44942</v>
      </c>
      <c r="B30" t="s">
        <v>38</v>
      </c>
      <c r="C30" t="s">
        <v>130</v>
      </c>
      <c r="D30">
        <v>10</v>
      </c>
      <c r="E30" s="1">
        <v>193.96</v>
      </c>
      <c r="F30" s="1">
        <f>Sales_data[[#This Row],[UnitPrice]]*(1-0.35)</f>
        <v>126.07400000000001</v>
      </c>
      <c r="G30" t="s">
        <v>55</v>
      </c>
      <c r="H30" t="s">
        <v>21</v>
      </c>
      <c r="I30" s="6">
        <v>0.1</v>
      </c>
      <c r="J30" t="s">
        <v>32</v>
      </c>
      <c r="K30" s="1">
        <f>Sales_data[[#This Row],[Quantity]]*Sales_data[[#This Row],[UnitPrice]]</f>
        <v>1939.6000000000001</v>
      </c>
      <c r="L30" s="1">
        <f>Sales_data[[#This Row],[TotalPrice ]]*(1-Sales_data[[#This Row],[Discount]])</f>
        <v>1745.64</v>
      </c>
      <c r="M30" s="1">
        <f>Sales_data[[#This Row],[Quantity]]*Sales_data[[#This Row],[UnitCost (Assummed)]]</f>
        <v>1260.7400000000002</v>
      </c>
      <c r="N30" s="1">
        <f>Sales_data[[#This Row],[ Sales]]-Sales_data[[#This Row],[COGs]]</f>
        <v>484.89999999999986</v>
      </c>
      <c r="O30" s="5">
        <f>Sales_data[[#This Row],[TotalPrice ]]-Sales_data[[#This Row],[ Sales]]</f>
        <v>193.96000000000004</v>
      </c>
      <c r="P30" t="s">
        <v>33</v>
      </c>
      <c r="Q30" t="s">
        <v>2930</v>
      </c>
      <c r="R30">
        <v>0</v>
      </c>
      <c r="S30" t="s">
        <v>2790</v>
      </c>
      <c r="T30" t="s">
        <v>2791</v>
      </c>
      <c r="U30" s="1">
        <v>41.3</v>
      </c>
      <c r="V30" s="2">
        <v>44942</v>
      </c>
      <c r="W30" s="2">
        <v>44947</v>
      </c>
      <c r="X30" s="7">
        <f t="shared" si="0"/>
        <v>5</v>
      </c>
      <c r="Y30" t="s">
        <v>43</v>
      </c>
    </row>
    <row r="31" spans="1:25" x14ac:dyDescent="0.3">
      <c r="A31" s="2">
        <v>44943</v>
      </c>
      <c r="B31" t="s">
        <v>38</v>
      </c>
      <c r="C31" t="s">
        <v>130</v>
      </c>
      <c r="D31">
        <v>15</v>
      </c>
      <c r="E31" s="1">
        <v>19.170000000000002</v>
      </c>
      <c r="F31" s="1">
        <f>Sales_data[[#This Row],[UnitPrice]]*(1-0.35)</f>
        <v>12.460500000000001</v>
      </c>
      <c r="G31" t="s">
        <v>30</v>
      </c>
      <c r="H31" t="s">
        <v>21</v>
      </c>
      <c r="I31" s="6">
        <v>0</v>
      </c>
      <c r="J31" t="s">
        <v>51</v>
      </c>
      <c r="K31" s="1">
        <f>Sales_data[[#This Row],[Quantity]]*Sales_data[[#This Row],[UnitPrice]]</f>
        <v>287.55</v>
      </c>
      <c r="L31" s="1">
        <f>Sales_data[[#This Row],[TotalPrice ]]*(1-Sales_data[[#This Row],[Discount]])</f>
        <v>287.55</v>
      </c>
      <c r="M31" s="1">
        <f>Sales_data[[#This Row],[Quantity]]*Sales_data[[#This Row],[UnitCost (Assummed)]]</f>
        <v>186.90750000000003</v>
      </c>
      <c r="N31" s="1">
        <f>Sales_data[[#This Row],[ Sales]]-Sales_data[[#This Row],[COGs]]</f>
        <v>100.64249999999998</v>
      </c>
      <c r="O31" s="5">
        <f>Sales_data[[#This Row],[TotalPrice ]]-Sales_data[[#This Row],[ Sales]]</f>
        <v>0</v>
      </c>
      <c r="P31" t="s">
        <v>33</v>
      </c>
      <c r="Q31" t="s">
        <v>24</v>
      </c>
      <c r="R31">
        <v>1</v>
      </c>
      <c r="S31" t="s">
        <v>1802</v>
      </c>
      <c r="T31" t="s">
        <v>1803</v>
      </c>
      <c r="U31" s="1">
        <v>48.93</v>
      </c>
      <c r="V31" s="2">
        <v>44943</v>
      </c>
      <c r="W31" s="2">
        <v>44953</v>
      </c>
      <c r="X31" s="7">
        <f t="shared" si="0"/>
        <v>10</v>
      </c>
      <c r="Y31" t="s">
        <v>43</v>
      </c>
    </row>
    <row r="32" spans="1:25" x14ac:dyDescent="0.3">
      <c r="A32" s="2">
        <v>44943</v>
      </c>
      <c r="B32" t="s">
        <v>28</v>
      </c>
      <c r="C32" t="s">
        <v>45</v>
      </c>
      <c r="D32">
        <v>3</v>
      </c>
      <c r="E32" s="1">
        <v>348.38</v>
      </c>
      <c r="F32" s="1">
        <f>Sales_data[[#This Row],[UnitPrice]]*(1-0.35)</f>
        <v>226.447</v>
      </c>
      <c r="G32" t="s">
        <v>20</v>
      </c>
      <c r="H32" t="s">
        <v>21</v>
      </c>
      <c r="I32" s="6">
        <v>0</v>
      </c>
      <c r="J32" t="s">
        <v>51</v>
      </c>
      <c r="K32" s="1">
        <f>Sales_data[[#This Row],[Quantity]]*Sales_data[[#This Row],[UnitPrice]]</f>
        <v>1045.1399999999999</v>
      </c>
      <c r="L32" s="1">
        <f>Sales_data[[#This Row],[TotalPrice ]]*(1-Sales_data[[#This Row],[Discount]])</f>
        <v>1045.1399999999999</v>
      </c>
      <c r="M32" s="1">
        <f>Sales_data[[#This Row],[Quantity]]*Sales_data[[#This Row],[UnitCost (Assummed)]]</f>
        <v>679.34100000000001</v>
      </c>
      <c r="N32" s="1">
        <f>Sales_data[[#This Row],[ Sales]]-Sales_data[[#This Row],[COGs]]</f>
        <v>365.79899999999986</v>
      </c>
      <c r="O32" s="5">
        <f>Sales_data[[#This Row],[TotalPrice ]]-Sales_data[[#This Row],[ Sales]]</f>
        <v>0</v>
      </c>
      <c r="P32" t="s">
        <v>33</v>
      </c>
      <c r="Q32" t="s">
        <v>24</v>
      </c>
      <c r="R32">
        <v>0</v>
      </c>
      <c r="S32" t="s">
        <v>2269</v>
      </c>
      <c r="T32" t="s">
        <v>2270</v>
      </c>
      <c r="U32" s="1">
        <v>26.25</v>
      </c>
      <c r="V32" s="2">
        <v>44943</v>
      </c>
      <c r="W32" s="2">
        <v>44949</v>
      </c>
      <c r="X32" s="7">
        <f t="shared" si="0"/>
        <v>6</v>
      </c>
      <c r="Y32" t="s">
        <v>37</v>
      </c>
    </row>
    <row r="33" spans="1:25" x14ac:dyDescent="0.3">
      <c r="A33" s="2">
        <v>44943</v>
      </c>
      <c r="B33" t="s">
        <v>38</v>
      </c>
      <c r="C33" t="s">
        <v>45</v>
      </c>
      <c r="D33">
        <v>18</v>
      </c>
      <c r="E33" s="1">
        <v>108.46</v>
      </c>
      <c r="F33" s="1">
        <f>Sales_data[[#This Row],[UnitPrice]]*(1-0.35)</f>
        <v>70.498999999999995</v>
      </c>
      <c r="G33" t="s">
        <v>55</v>
      </c>
      <c r="H33" t="s">
        <v>21</v>
      </c>
      <c r="I33" s="6">
        <v>0.05</v>
      </c>
      <c r="J33" t="s">
        <v>46</v>
      </c>
      <c r="K33" s="1">
        <f>Sales_data[[#This Row],[Quantity]]*Sales_data[[#This Row],[UnitPrice]]</f>
        <v>1952.28</v>
      </c>
      <c r="L33" s="1">
        <f>Sales_data[[#This Row],[TotalPrice ]]*(1-Sales_data[[#This Row],[Discount]])</f>
        <v>1854.6659999999999</v>
      </c>
      <c r="M33" s="1">
        <f>Sales_data[[#This Row],[Quantity]]*Sales_data[[#This Row],[UnitCost (Assummed)]]</f>
        <v>1268.982</v>
      </c>
      <c r="N33" s="1">
        <f>Sales_data[[#This Row],[ Sales]]-Sales_data[[#This Row],[COGs]]</f>
        <v>585.68399999999997</v>
      </c>
      <c r="O33" s="5">
        <f>Sales_data[[#This Row],[TotalPrice ]]-Sales_data[[#This Row],[ Sales]]</f>
        <v>97.614000000000033</v>
      </c>
      <c r="P33" t="s">
        <v>23</v>
      </c>
      <c r="Q33" t="s">
        <v>34</v>
      </c>
      <c r="R33">
        <v>0</v>
      </c>
      <c r="S33" t="s">
        <v>2473</v>
      </c>
      <c r="T33" t="s">
        <v>2474</v>
      </c>
      <c r="U33" s="1">
        <v>10.72</v>
      </c>
      <c r="V33" s="2">
        <v>44943</v>
      </c>
      <c r="W33" s="2">
        <v>44950</v>
      </c>
      <c r="X33" s="7">
        <f t="shared" si="0"/>
        <v>7</v>
      </c>
      <c r="Y33" t="s">
        <v>43</v>
      </c>
    </row>
    <row r="34" spans="1:25" x14ac:dyDescent="0.3">
      <c r="A34" s="2">
        <v>44944</v>
      </c>
      <c r="B34" t="s">
        <v>38</v>
      </c>
      <c r="C34" t="s">
        <v>54</v>
      </c>
      <c r="D34">
        <v>1</v>
      </c>
      <c r="E34" s="1">
        <v>120.2</v>
      </c>
      <c r="F34" s="1">
        <f>Sales_data[[#This Row],[UnitPrice]]*(1-0.35)</f>
        <v>78.13000000000001</v>
      </c>
      <c r="G34" t="s">
        <v>55</v>
      </c>
      <c r="H34" t="s">
        <v>31</v>
      </c>
      <c r="I34" s="6">
        <v>0.05</v>
      </c>
      <c r="J34" t="s">
        <v>51</v>
      </c>
      <c r="K34" s="1">
        <f>Sales_data[[#This Row],[Quantity]]*Sales_data[[#This Row],[UnitPrice]]</f>
        <v>120.2</v>
      </c>
      <c r="L34" s="1">
        <f>Sales_data[[#This Row],[TotalPrice ]]*(1-Sales_data[[#This Row],[Discount]])</f>
        <v>114.19</v>
      </c>
      <c r="M34" s="1">
        <f>Sales_data[[#This Row],[Quantity]]*Sales_data[[#This Row],[UnitCost (Assummed)]]</f>
        <v>78.13000000000001</v>
      </c>
      <c r="N34" s="1">
        <f>Sales_data[[#This Row],[ Sales]]-Sales_data[[#This Row],[COGs]]</f>
        <v>36.059999999999988</v>
      </c>
      <c r="O34" s="5">
        <f>Sales_data[[#This Row],[TotalPrice ]]-Sales_data[[#This Row],[ Sales]]</f>
        <v>6.0100000000000051</v>
      </c>
      <c r="P34" t="s">
        <v>23</v>
      </c>
      <c r="Q34" t="s">
        <v>40</v>
      </c>
      <c r="R34">
        <v>0</v>
      </c>
      <c r="S34" t="s">
        <v>2705</v>
      </c>
      <c r="T34" t="s">
        <v>2574</v>
      </c>
      <c r="U34" s="1">
        <v>44.99</v>
      </c>
      <c r="V34" s="2">
        <v>44944</v>
      </c>
      <c r="W34" s="2">
        <v>44947</v>
      </c>
      <c r="X34" s="7">
        <f t="shared" si="0"/>
        <v>3</v>
      </c>
      <c r="Y34" t="s">
        <v>43</v>
      </c>
    </row>
    <row r="35" spans="1:25" x14ac:dyDescent="0.3">
      <c r="A35" s="2">
        <v>44945</v>
      </c>
      <c r="B35" t="s">
        <v>18</v>
      </c>
      <c r="C35" t="s">
        <v>29</v>
      </c>
      <c r="D35">
        <v>8</v>
      </c>
      <c r="E35" s="1">
        <v>277.43</v>
      </c>
      <c r="F35" s="1">
        <f>Sales_data[[#This Row],[UnitPrice]]*(1-0.35)</f>
        <v>180.32950000000002</v>
      </c>
      <c r="G35" t="s">
        <v>55</v>
      </c>
      <c r="H35" t="s">
        <v>21</v>
      </c>
      <c r="I35" s="6">
        <v>0</v>
      </c>
      <c r="J35" t="s">
        <v>51</v>
      </c>
      <c r="K35" s="1">
        <f>Sales_data[[#This Row],[Quantity]]*Sales_data[[#This Row],[UnitPrice]]</f>
        <v>2219.44</v>
      </c>
      <c r="L35" s="1">
        <f>Sales_data[[#This Row],[TotalPrice ]]*(1-Sales_data[[#This Row],[Discount]])</f>
        <v>2219.44</v>
      </c>
      <c r="M35" s="1">
        <f>Sales_data[[#This Row],[Quantity]]*Sales_data[[#This Row],[UnitCost (Assummed)]]</f>
        <v>1442.6360000000002</v>
      </c>
      <c r="N35" s="1">
        <f>Sales_data[[#This Row],[ Sales]]-Sales_data[[#This Row],[COGs]]</f>
        <v>776.80399999999986</v>
      </c>
      <c r="O35" s="5">
        <f>Sales_data[[#This Row],[TotalPrice ]]-Sales_data[[#This Row],[ Sales]]</f>
        <v>0</v>
      </c>
      <c r="P35" t="s">
        <v>23</v>
      </c>
      <c r="Q35" t="s">
        <v>34</v>
      </c>
      <c r="R35">
        <v>0</v>
      </c>
      <c r="S35" t="s">
        <v>2234</v>
      </c>
      <c r="T35" t="s">
        <v>2235</v>
      </c>
      <c r="U35" s="1">
        <v>36.380000000000003</v>
      </c>
      <c r="V35" s="2">
        <v>44945</v>
      </c>
      <c r="W35" s="2">
        <v>44949</v>
      </c>
      <c r="X35" s="7">
        <f t="shared" si="0"/>
        <v>4</v>
      </c>
      <c r="Y35" t="s">
        <v>27</v>
      </c>
    </row>
    <row r="36" spans="1:25" x14ac:dyDescent="0.3">
      <c r="A36" s="2">
        <v>44946</v>
      </c>
      <c r="B36" t="s">
        <v>18</v>
      </c>
      <c r="C36" t="s">
        <v>54</v>
      </c>
      <c r="D36">
        <v>8</v>
      </c>
      <c r="E36" s="1">
        <v>325.52</v>
      </c>
      <c r="F36" s="1">
        <f>Sales_data[[#This Row],[UnitPrice]]*(1-0.35)</f>
        <v>211.58799999999999</v>
      </c>
      <c r="G36" t="s">
        <v>50</v>
      </c>
      <c r="H36" t="s">
        <v>31</v>
      </c>
      <c r="I36" s="6">
        <v>0.1</v>
      </c>
      <c r="J36" t="s">
        <v>46</v>
      </c>
      <c r="K36" s="1">
        <f>Sales_data[[#This Row],[Quantity]]*Sales_data[[#This Row],[UnitPrice]]</f>
        <v>2604.16</v>
      </c>
      <c r="L36" s="1">
        <f>Sales_data[[#This Row],[TotalPrice ]]*(1-Sales_data[[#This Row],[Discount]])</f>
        <v>2343.7440000000001</v>
      </c>
      <c r="M36" s="1">
        <f>Sales_data[[#This Row],[Quantity]]*Sales_data[[#This Row],[UnitCost (Assummed)]]</f>
        <v>1692.704</v>
      </c>
      <c r="N36" s="1">
        <f>Sales_data[[#This Row],[ Sales]]-Sales_data[[#This Row],[COGs]]</f>
        <v>651.04000000000019</v>
      </c>
      <c r="O36" s="5">
        <f>Sales_data[[#This Row],[TotalPrice ]]-Sales_data[[#This Row],[ Sales]]</f>
        <v>260.41599999999971</v>
      </c>
      <c r="P36" t="s">
        <v>60</v>
      </c>
      <c r="Q36" t="s">
        <v>40</v>
      </c>
      <c r="R36">
        <v>0</v>
      </c>
      <c r="S36" t="s">
        <v>1108</v>
      </c>
      <c r="T36" t="s">
        <v>1109</v>
      </c>
      <c r="U36" s="1">
        <v>45.59</v>
      </c>
      <c r="V36" s="2">
        <v>44946</v>
      </c>
      <c r="W36" s="2">
        <v>44951</v>
      </c>
      <c r="X36" s="7">
        <f t="shared" si="0"/>
        <v>5</v>
      </c>
      <c r="Y36" t="s">
        <v>27</v>
      </c>
    </row>
    <row r="37" spans="1:25" x14ac:dyDescent="0.3">
      <c r="A37" s="2">
        <v>44946</v>
      </c>
      <c r="B37" t="s">
        <v>18</v>
      </c>
      <c r="C37" t="s">
        <v>45</v>
      </c>
      <c r="D37">
        <v>15</v>
      </c>
      <c r="E37" s="1">
        <v>462.85</v>
      </c>
      <c r="F37" s="1">
        <f>Sales_data[[#This Row],[UnitPrice]]*(1-0.35)</f>
        <v>300.85250000000002</v>
      </c>
      <c r="G37" t="s">
        <v>30</v>
      </c>
      <c r="H37" t="s">
        <v>31</v>
      </c>
      <c r="I37" s="6">
        <v>0.15</v>
      </c>
      <c r="J37" t="s">
        <v>56</v>
      </c>
      <c r="K37" s="1">
        <f>Sales_data[[#This Row],[Quantity]]*Sales_data[[#This Row],[UnitPrice]]</f>
        <v>6942.75</v>
      </c>
      <c r="L37" s="1">
        <f>Sales_data[[#This Row],[TotalPrice ]]*(1-Sales_data[[#This Row],[Discount]])</f>
        <v>5901.3374999999996</v>
      </c>
      <c r="M37" s="1">
        <f>Sales_data[[#This Row],[Quantity]]*Sales_data[[#This Row],[UnitCost (Assummed)]]</f>
        <v>4512.7875000000004</v>
      </c>
      <c r="N37" s="1">
        <f>Sales_data[[#This Row],[ Sales]]-Sales_data[[#This Row],[COGs]]</f>
        <v>1388.5499999999993</v>
      </c>
      <c r="O37" s="5">
        <f>Sales_data[[#This Row],[TotalPrice ]]-Sales_data[[#This Row],[ Sales]]</f>
        <v>1041.4125000000004</v>
      </c>
      <c r="P37" t="s">
        <v>57</v>
      </c>
      <c r="Q37" t="s">
        <v>2930</v>
      </c>
      <c r="R37">
        <v>0</v>
      </c>
      <c r="S37" t="s">
        <v>1874</v>
      </c>
      <c r="T37" t="s">
        <v>1875</v>
      </c>
      <c r="U37" s="1">
        <v>46.12</v>
      </c>
      <c r="V37" s="2">
        <v>44946</v>
      </c>
      <c r="W37" s="2">
        <v>44952</v>
      </c>
      <c r="X37" s="7">
        <f t="shared" si="0"/>
        <v>6</v>
      </c>
      <c r="Y37" t="s">
        <v>27</v>
      </c>
    </row>
    <row r="38" spans="1:25" x14ac:dyDescent="0.3">
      <c r="A38" s="2">
        <v>44946</v>
      </c>
      <c r="B38" t="s">
        <v>38</v>
      </c>
      <c r="C38" t="s">
        <v>79</v>
      </c>
      <c r="D38">
        <v>4</v>
      </c>
      <c r="E38" s="1">
        <v>423.99</v>
      </c>
      <c r="F38" s="1">
        <f>Sales_data[[#This Row],[UnitPrice]]*(1-0.35)</f>
        <v>275.59350000000001</v>
      </c>
      <c r="G38" t="s">
        <v>20</v>
      </c>
      <c r="H38" t="s">
        <v>31</v>
      </c>
      <c r="I38" s="6">
        <v>0.05</v>
      </c>
      <c r="J38" t="s">
        <v>46</v>
      </c>
      <c r="K38" s="1">
        <f>Sales_data[[#This Row],[Quantity]]*Sales_data[[#This Row],[UnitPrice]]</f>
        <v>1695.96</v>
      </c>
      <c r="L38" s="1">
        <f>Sales_data[[#This Row],[TotalPrice ]]*(1-Sales_data[[#This Row],[Discount]])</f>
        <v>1611.162</v>
      </c>
      <c r="M38" s="1">
        <f>Sales_data[[#This Row],[Quantity]]*Sales_data[[#This Row],[UnitCost (Assummed)]]</f>
        <v>1102.374</v>
      </c>
      <c r="N38" s="1">
        <f>Sales_data[[#This Row],[ Sales]]-Sales_data[[#This Row],[COGs]]</f>
        <v>508.78800000000001</v>
      </c>
      <c r="O38" s="5">
        <f>Sales_data[[#This Row],[TotalPrice ]]-Sales_data[[#This Row],[ Sales]]</f>
        <v>84.798000000000002</v>
      </c>
      <c r="P38" t="s">
        <v>23</v>
      </c>
      <c r="Q38" t="s">
        <v>24</v>
      </c>
      <c r="R38">
        <v>0</v>
      </c>
      <c r="S38" t="s">
        <v>2358</v>
      </c>
      <c r="T38" t="s">
        <v>2359</v>
      </c>
      <c r="U38" s="1">
        <v>20.05</v>
      </c>
      <c r="V38" s="2">
        <v>44946</v>
      </c>
      <c r="W38" s="2">
        <v>44951</v>
      </c>
      <c r="X38" s="7">
        <f t="shared" si="0"/>
        <v>5</v>
      </c>
      <c r="Y38" t="s">
        <v>43</v>
      </c>
    </row>
    <row r="39" spans="1:25" x14ac:dyDescent="0.3">
      <c r="A39" s="2">
        <v>44947</v>
      </c>
      <c r="B39" t="s">
        <v>18</v>
      </c>
      <c r="C39" t="s">
        <v>54</v>
      </c>
      <c r="D39">
        <v>9</v>
      </c>
      <c r="E39" s="1">
        <v>475.38</v>
      </c>
      <c r="F39" s="1">
        <f>Sales_data[[#This Row],[UnitPrice]]*(1-0.35)</f>
        <v>308.99700000000001</v>
      </c>
      <c r="G39" t="s">
        <v>30</v>
      </c>
      <c r="H39" t="s">
        <v>21</v>
      </c>
      <c r="I39" s="6">
        <v>0.1</v>
      </c>
      <c r="J39" t="s">
        <v>51</v>
      </c>
      <c r="K39" s="1">
        <f>Sales_data[[#This Row],[Quantity]]*Sales_data[[#This Row],[UnitPrice]]</f>
        <v>4278.42</v>
      </c>
      <c r="L39" s="1">
        <f>Sales_data[[#This Row],[TotalPrice ]]*(1-Sales_data[[#This Row],[Discount]])</f>
        <v>3850.578</v>
      </c>
      <c r="M39" s="1">
        <f>Sales_data[[#This Row],[Quantity]]*Sales_data[[#This Row],[UnitCost (Assummed)]]</f>
        <v>2780.973</v>
      </c>
      <c r="N39" s="1">
        <f>Sales_data[[#This Row],[ Sales]]-Sales_data[[#This Row],[COGs]]</f>
        <v>1069.605</v>
      </c>
      <c r="O39" s="5">
        <f>Sales_data[[#This Row],[TotalPrice ]]-Sales_data[[#This Row],[ Sales]]</f>
        <v>427.8420000000001</v>
      </c>
      <c r="P39" t="s">
        <v>60</v>
      </c>
      <c r="Q39" t="s">
        <v>34</v>
      </c>
      <c r="R39">
        <v>0</v>
      </c>
      <c r="S39" t="s">
        <v>1325</v>
      </c>
      <c r="T39" t="s">
        <v>1326</v>
      </c>
      <c r="U39" s="1">
        <v>39.979999999999997</v>
      </c>
      <c r="V39" s="2">
        <v>44947</v>
      </c>
      <c r="W39" s="2">
        <v>44953</v>
      </c>
      <c r="X39" s="7">
        <f t="shared" si="0"/>
        <v>6</v>
      </c>
      <c r="Y39" t="s">
        <v>27</v>
      </c>
    </row>
    <row r="40" spans="1:25" x14ac:dyDescent="0.3">
      <c r="A40" s="2">
        <v>44948</v>
      </c>
      <c r="B40" t="s">
        <v>69</v>
      </c>
      <c r="C40" t="s">
        <v>29</v>
      </c>
      <c r="D40">
        <v>13</v>
      </c>
      <c r="E40" s="1">
        <v>140.49</v>
      </c>
      <c r="F40" s="1">
        <f>Sales_data[[#This Row],[UnitPrice]]*(1-0.35)</f>
        <v>91.318500000000014</v>
      </c>
      <c r="G40" t="s">
        <v>30</v>
      </c>
      <c r="H40" t="s">
        <v>31</v>
      </c>
      <c r="I40" s="6">
        <v>0</v>
      </c>
      <c r="J40" t="s">
        <v>22</v>
      </c>
      <c r="K40" s="1">
        <f>Sales_data[[#This Row],[Quantity]]*Sales_data[[#This Row],[UnitPrice]]</f>
        <v>1826.3700000000001</v>
      </c>
      <c r="L40" s="1">
        <f>Sales_data[[#This Row],[TotalPrice ]]*(1-Sales_data[[#This Row],[Discount]])</f>
        <v>1826.3700000000001</v>
      </c>
      <c r="M40" s="1">
        <f>Sales_data[[#This Row],[Quantity]]*Sales_data[[#This Row],[UnitCost (Assummed)]]</f>
        <v>1187.1405000000002</v>
      </c>
      <c r="N40" s="1">
        <f>Sales_data[[#This Row],[ Sales]]-Sales_data[[#This Row],[COGs]]</f>
        <v>639.22949999999992</v>
      </c>
      <c r="O40" s="5">
        <f>Sales_data[[#This Row],[TotalPrice ]]-Sales_data[[#This Row],[ Sales]]</f>
        <v>0</v>
      </c>
      <c r="P40" t="s">
        <v>60</v>
      </c>
      <c r="Q40" t="s">
        <v>34</v>
      </c>
      <c r="R40">
        <v>0</v>
      </c>
      <c r="S40" t="s">
        <v>577</v>
      </c>
      <c r="T40" t="s">
        <v>578</v>
      </c>
      <c r="U40" s="1">
        <v>17.690000000000001</v>
      </c>
      <c r="V40" s="2">
        <v>44948</v>
      </c>
      <c r="W40" s="2">
        <v>44957</v>
      </c>
      <c r="X40" s="7">
        <f t="shared" si="0"/>
        <v>9</v>
      </c>
      <c r="Y40" t="s">
        <v>72</v>
      </c>
    </row>
    <row r="41" spans="1:25" x14ac:dyDescent="0.3">
      <c r="A41" s="2">
        <v>44948</v>
      </c>
      <c r="B41" t="s">
        <v>44</v>
      </c>
      <c r="C41" t="s">
        <v>29</v>
      </c>
      <c r="D41">
        <v>6</v>
      </c>
      <c r="E41" s="1">
        <v>104.19</v>
      </c>
      <c r="F41" s="1">
        <f>Sales_data[[#This Row],[UnitPrice]]*(1-0.35)</f>
        <v>67.723500000000001</v>
      </c>
      <c r="G41" t="s">
        <v>50</v>
      </c>
      <c r="H41" t="s">
        <v>31</v>
      </c>
      <c r="I41" s="6">
        <v>0.1</v>
      </c>
      <c r="J41" t="s">
        <v>56</v>
      </c>
      <c r="K41" s="1">
        <f>Sales_data[[#This Row],[Quantity]]*Sales_data[[#This Row],[UnitPrice]]</f>
        <v>625.14</v>
      </c>
      <c r="L41" s="1">
        <f>Sales_data[[#This Row],[TotalPrice ]]*(1-Sales_data[[#This Row],[Discount]])</f>
        <v>562.62599999999998</v>
      </c>
      <c r="M41" s="1">
        <f>Sales_data[[#This Row],[Quantity]]*Sales_data[[#This Row],[UnitCost (Assummed)]]</f>
        <v>406.34100000000001</v>
      </c>
      <c r="N41" s="1">
        <f>Sales_data[[#This Row],[ Sales]]-Sales_data[[#This Row],[COGs]]</f>
        <v>156.28499999999997</v>
      </c>
      <c r="O41" s="5">
        <f>Sales_data[[#This Row],[TotalPrice ]]-Sales_data[[#This Row],[ Sales]]</f>
        <v>62.51400000000001</v>
      </c>
      <c r="P41" t="s">
        <v>23</v>
      </c>
      <c r="Q41" t="s">
        <v>2930</v>
      </c>
      <c r="R41">
        <v>0</v>
      </c>
      <c r="S41" t="s">
        <v>1335</v>
      </c>
      <c r="T41" t="s">
        <v>1336</v>
      </c>
      <c r="U41" s="1">
        <v>8.6199999999999992</v>
      </c>
      <c r="V41" s="2">
        <v>44948</v>
      </c>
      <c r="W41" s="2">
        <v>44950</v>
      </c>
      <c r="X41" s="7">
        <f t="shared" si="0"/>
        <v>2</v>
      </c>
      <c r="Y41" t="s">
        <v>49</v>
      </c>
    </row>
    <row r="42" spans="1:25" x14ac:dyDescent="0.3">
      <c r="A42" s="2">
        <v>44948</v>
      </c>
      <c r="B42" t="s">
        <v>44</v>
      </c>
      <c r="C42" t="s">
        <v>54</v>
      </c>
      <c r="D42">
        <v>2</v>
      </c>
      <c r="E42" s="1">
        <v>413.36</v>
      </c>
      <c r="F42" s="1">
        <f>Sales_data[[#This Row],[UnitPrice]]*(1-0.35)</f>
        <v>268.68400000000003</v>
      </c>
      <c r="G42" t="s">
        <v>55</v>
      </c>
      <c r="H42" t="s">
        <v>31</v>
      </c>
      <c r="I42" s="6">
        <v>0.1</v>
      </c>
      <c r="J42" t="s">
        <v>32</v>
      </c>
      <c r="K42" s="1">
        <f>Sales_data[[#This Row],[Quantity]]*Sales_data[[#This Row],[UnitPrice]]</f>
        <v>826.72</v>
      </c>
      <c r="L42" s="1">
        <f>Sales_data[[#This Row],[TotalPrice ]]*(1-Sales_data[[#This Row],[Discount]])</f>
        <v>744.048</v>
      </c>
      <c r="M42" s="1">
        <f>Sales_data[[#This Row],[Quantity]]*Sales_data[[#This Row],[UnitCost (Assummed)]]</f>
        <v>537.36800000000005</v>
      </c>
      <c r="N42" s="1">
        <f>Sales_data[[#This Row],[ Sales]]-Sales_data[[#This Row],[COGs]]</f>
        <v>206.67999999999995</v>
      </c>
      <c r="O42" s="5">
        <f>Sales_data[[#This Row],[TotalPrice ]]-Sales_data[[#This Row],[ Sales]]</f>
        <v>82.672000000000025</v>
      </c>
      <c r="P42" t="s">
        <v>23</v>
      </c>
      <c r="Q42" t="s">
        <v>34</v>
      </c>
      <c r="R42">
        <v>1</v>
      </c>
      <c r="S42" t="s">
        <v>1583</v>
      </c>
      <c r="T42" t="s">
        <v>943</v>
      </c>
      <c r="U42" s="1">
        <v>41.69</v>
      </c>
      <c r="V42" s="2">
        <v>44948</v>
      </c>
      <c r="W42" s="2">
        <v>44950</v>
      </c>
      <c r="X42" s="7">
        <f t="shared" si="0"/>
        <v>2</v>
      </c>
      <c r="Y42" t="s">
        <v>49</v>
      </c>
    </row>
    <row r="43" spans="1:25" x14ac:dyDescent="0.3">
      <c r="A43" s="2">
        <v>44950</v>
      </c>
      <c r="B43" t="s">
        <v>69</v>
      </c>
      <c r="C43" t="s">
        <v>29</v>
      </c>
      <c r="D43">
        <v>10</v>
      </c>
      <c r="E43" s="1">
        <v>266.13</v>
      </c>
      <c r="F43" s="1">
        <f>Sales_data[[#This Row],[UnitPrice]]*(1-0.35)</f>
        <v>172.9845</v>
      </c>
      <c r="G43" t="s">
        <v>20</v>
      </c>
      <c r="H43" t="s">
        <v>21</v>
      </c>
      <c r="I43" s="6">
        <v>0</v>
      </c>
      <c r="J43" t="s">
        <v>56</v>
      </c>
      <c r="K43" s="1">
        <f>Sales_data[[#This Row],[Quantity]]*Sales_data[[#This Row],[UnitPrice]]</f>
        <v>2661.3</v>
      </c>
      <c r="L43" s="1">
        <f>Sales_data[[#This Row],[TotalPrice ]]*(1-Sales_data[[#This Row],[Discount]])</f>
        <v>2661.3</v>
      </c>
      <c r="M43" s="1">
        <f>Sales_data[[#This Row],[Quantity]]*Sales_data[[#This Row],[UnitCost (Assummed)]]</f>
        <v>1729.845</v>
      </c>
      <c r="N43" s="1">
        <f>Sales_data[[#This Row],[ Sales]]-Sales_data[[#This Row],[COGs]]</f>
        <v>931.45500000000015</v>
      </c>
      <c r="O43" s="5">
        <f>Sales_data[[#This Row],[TotalPrice ]]-Sales_data[[#This Row],[ Sales]]</f>
        <v>0</v>
      </c>
      <c r="P43" t="s">
        <v>33</v>
      </c>
      <c r="Q43" t="s">
        <v>40</v>
      </c>
      <c r="R43">
        <v>0</v>
      </c>
      <c r="S43" t="s">
        <v>493</v>
      </c>
      <c r="T43" t="s">
        <v>494</v>
      </c>
      <c r="U43" s="1">
        <v>21.01</v>
      </c>
      <c r="V43" s="2">
        <v>44950</v>
      </c>
      <c r="W43" s="2">
        <v>44952</v>
      </c>
      <c r="X43" s="7">
        <f t="shared" si="0"/>
        <v>2</v>
      </c>
      <c r="Y43" t="s">
        <v>72</v>
      </c>
    </row>
    <row r="44" spans="1:25" x14ac:dyDescent="0.3">
      <c r="A44" s="2">
        <v>44950</v>
      </c>
      <c r="B44" t="s">
        <v>69</v>
      </c>
      <c r="C44" t="s">
        <v>39</v>
      </c>
      <c r="D44">
        <v>7</v>
      </c>
      <c r="E44" s="1">
        <v>438.41</v>
      </c>
      <c r="F44" s="1">
        <f>Sales_data[[#This Row],[UnitPrice]]*(1-0.35)</f>
        <v>284.96650000000005</v>
      </c>
      <c r="G44" t="s">
        <v>50</v>
      </c>
      <c r="H44" t="s">
        <v>31</v>
      </c>
      <c r="I44" s="6">
        <v>0.1</v>
      </c>
      <c r="J44" t="s">
        <v>56</v>
      </c>
      <c r="K44" s="1">
        <f>Sales_data[[#This Row],[Quantity]]*Sales_data[[#This Row],[UnitPrice]]</f>
        <v>3068.8700000000003</v>
      </c>
      <c r="L44" s="1">
        <f>Sales_data[[#This Row],[TotalPrice ]]*(1-Sales_data[[#This Row],[Discount]])</f>
        <v>2761.9830000000002</v>
      </c>
      <c r="M44" s="1">
        <f>Sales_data[[#This Row],[Quantity]]*Sales_data[[#This Row],[UnitCost (Assummed)]]</f>
        <v>1994.7655000000004</v>
      </c>
      <c r="N44" s="1">
        <f>Sales_data[[#This Row],[ Sales]]-Sales_data[[#This Row],[COGs]]</f>
        <v>767.21749999999975</v>
      </c>
      <c r="O44" s="5">
        <f>Sales_data[[#This Row],[TotalPrice ]]-Sales_data[[#This Row],[ Sales]]</f>
        <v>306.88700000000017</v>
      </c>
      <c r="P44" t="s">
        <v>60</v>
      </c>
      <c r="Q44" t="s">
        <v>34</v>
      </c>
      <c r="R44">
        <v>1</v>
      </c>
      <c r="S44" t="s">
        <v>2092</v>
      </c>
      <c r="T44" t="s">
        <v>2093</v>
      </c>
      <c r="U44" s="1">
        <v>47.77</v>
      </c>
      <c r="V44" s="2">
        <v>44950</v>
      </c>
      <c r="W44" s="2">
        <v>44954</v>
      </c>
      <c r="X44" s="7">
        <f t="shared" si="0"/>
        <v>4</v>
      </c>
      <c r="Y44" t="s">
        <v>72</v>
      </c>
    </row>
    <row r="45" spans="1:25" x14ac:dyDescent="0.3">
      <c r="A45" s="2">
        <v>44951</v>
      </c>
      <c r="B45" t="s">
        <v>69</v>
      </c>
      <c r="C45" t="s">
        <v>39</v>
      </c>
      <c r="D45">
        <v>6</v>
      </c>
      <c r="E45" s="1">
        <v>134.53</v>
      </c>
      <c r="F45" s="1">
        <f>Sales_data[[#This Row],[UnitPrice]]*(1-0.35)</f>
        <v>87.444500000000005</v>
      </c>
      <c r="G45" t="s">
        <v>50</v>
      </c>
      <c r="H45" t="s">
        <v>31</v>
      </c>
      <c r="I45" s="6">
        <v>0.15</v>
      </c>
      <c r="J45" t="s">
        <v>51</v>
      </c>
      <c r="K45" s="1">
        <f>Sales_data[[#This Row],[Quantity]]*Sales_data[[#This Row],[UnitPrice]]</f>
        <v>807.18000000000006</v>
      </c>
      <c r="L45" s="1">
        <f>Sales_data[[#This Row],[TotalPrice ]]*(1-Sales_data[[#This Row],[Discount]])</f>
        <v>686.10300000000007</v>
      </c>
      <c r="M45" s="1">
        <f>Sales_data[[#This Row],[Quantity]]*Sales_data[[#This Row],[UnitCost (Assummed)]]</f>
        <v>524.66700000000003</v>
      </c>
      <c r="N45" s="1">
        <f>Sales_data[[#This Row],[ Sales]]-Sales_data[[#This Row],[COGs]]</f>
        <v>161.43600000000004</v>
      </c>
      <c r="O45" s="5">
        <f>Sales_data[[#This Row],[TotalPrice ]]-Sales_data[[#This Row],[ Sales]]</f>
        <v>121.077</v>
      </c>
      <c r="P45" t="s">
        <v>60</v>
      </c>
      <c r="Q45" t="s">
        <v>24</v>
      </c>
      <c r="R45">
        <v>1</v>
      </c>
      <c r="S45" t="s">
        <v>583</v>
      </c>
      <c r="T45" t="s">
        <v>584</v>
      </c>
      <c r="U45" s="1">
        <v>33.5</v>
      </c>
      <c r="V45" s="2">
        <v>44951</v>
      </c>
      <c r="W45" s="2">
        <v>44955</v>
      </c>
      <c r="X45" s="7">
        <f t="shared" si="0"/>
        <v>4</v>
      </c>
      <c r="Y45" t="s">
        <v>72</v>
      </c>
    </row>
    <row r="46" spans="1:25" x14ac:dyDescent="0.3">
      <c r="A46" s="2">
        <v>44951</v>
      </c>
      <c r="B46" t="s">
        <v>44</v>
      </c>
      <c r="C46" t="s">
        <v>19</v>
      </c>
      <c r="D46">
        <v>2</v>
      </c>
      <c r="E46" s="1">
        <v>196.7</v>
      </c>
      <c r="F46" s="1">
        <f>Sales_data[[#This Row],[UnitPrice]]*(1-0.35)</f>
        <v>127.855</v>
      </c>
      <c r="G46" t="s">
        <v>30</v>
      </c>
      <c r="H46" t="s">
        <v>31</v>
      </c>
      <c r="I46" s="6">
        <v>0</v>
      </c>
      <c r="J46" t="s">
        <v>46</v>
      </c>
      <c r="K46" s="1">
        <f>Sales_data[[#This Row],[Quantity]]*Sales_data[[#This Row],[UnitPrice]]</f>
        <v>393.4</v>
      </c>
      <c r="L46" s="1">
        <f>Sales_data[[#This Row],[TotalPrice ]]*(1-Sales_data[[#This Row],[Discount]])</f>
        <v>393.4</v>
      </c>
      <c r="M46" s="1">
        <f>Sales_data[[#This Row],[Quantity]]*Sales_data[[#This Row],[UnitCost (Assummed)]]</f>
        <v>255.71</v>
      </c>
      <c r="N46" s="1">
        <f>Sales_data[[#This Row],[ Sales]]-Sales_data[[#This Row],[COGs]]</f>
        <v>137.68999999999997</v>
      </c>
      <c r="O46" s="5">
        <f>Sales_data[[#This Row],[TotalPrice ]]-Sales_data[[#This Row],[ Sales]]</f>
        <v>0</v>
      </c>
      <c r="P46" t="s">
        <v>23</v>
      </c>
      <c r="Q46" t="s">
        <v>24</v>
      </c>
      <c r="R46">
        <v>0</v>
      </c>
      <c r="S46" t="s">
        <v>1750</v>
      </c>
      <c r="T46" t="s">
        <v>1751</v>
      </c>
      <c r="U46" s="1">
        <v>35.840000000000003</v>
      </c>
      <c r="V46" s="2">
        <v>44951</v>
      </c>
      <c r="W46" s="2">
        <v>44955</v>
      </c>
      <c r="X46" s="7">
        <f t="shared" si="0"/>
        <v>4</v>
      </c>
      <c r="Y46" t="s">
        <v>49</v>
      </c>
    </row>
    <row r="47" spans="1:25" x14ac:dyDescent="0.3">
      <c r="A47" s="2">
        <v>44952</v>
      </c>
      <c r="B47" t="s">
        <v>44</v>
      </c>
      <c r="C47" t="s">
        <v>39</v>
      </c>
      <c r="D47">
        <v>7</v>
      </c>
      <c r="E47" s="1">
        <v>228.32</v>
      </c>
      <c r="F47" s="1">
        <f>Sales_data[[#This Row],[UnitPrice]]*(1-0.35)</f>
        <v>148.40799999999999</v>
      </c>
      <c r="G47" t="s">
        <v>50</v>
      </c>
      <c r="H47" t="s">
        <v>21</v>
      </c>
      <c r="I47" s="6">
        <v>0.15</v>
      </c>
      <c r="J47" t="s">
        <v>22</v>
      </c>
      <c r="K47" s="1">
        <f>Sales_data[[#This Row],[Quantity]]*Sales_data[[#This Row],[UnitPrice]]</f>
        <v>1598.24</v>
      </c>
      <c r="L47" s="1">
        <f>Sales_data[[#This Row],[TotalPrice ]]*(1-Sales_data[[#This Row],[Discount]])</f>
        <v>1358.5039999999999</v>
      </c>
      <c r="M47" s="1">
        <f>Sales_data[[#This Row],[Quantity]]*Sales_data[[#This Row],[UnitCost (Assummed)]]</f>
        <v>1038.856</v>
      </c>
      <c r="N47" s="1">
        <f>Sales_data[[#This Row],[ Sales]]-Sales_data[[#This Row],[COGs]]</f>
        <v>319.64799999999991</v>
      </c>
      <c r="O47" s="5">
        <f>Sales_data[[#This Row],[TotalPrice ]]-Sales_data[[#This Row],[ Sales]]</f>
        <v>239.7360000000001</v>
      </c>
      <c r="P47" t="s">
        <v>60</v>
      </c>
      <c r="Q47" t="s">
        <v>24</v>
      </c>
      <c r="R47">
        <v>0</v>
      </c>
      <c r="S47" t="s">
        <v>1829</v>
      </c>
      <c r="T47" t="s">
        <v>1830</v>
      </c>
      <c r="U47" s="1">
        <v>22.16</v>
      </c>
      <c r="V47" s="2">
        <v>44952</v>
      </c>
      <c r="W47" s="2">
        <v>44956</v>
      </c>
      <c r="X47" s="7">
        <f t="shared" si="0"/>
        <v>4</v>
      </c>
      <c r="Y47" t="s">
        <v>49</v>
      </c>
    </row>
    <row r="48" spans="1:25" x14ac:dyDescent="0.3">
      <c r="A48" s="2">
        <v>44952</v>
      </c>
      <c r="B48" t="s">
        <v>28</v>
      </c>
      <c r="C48" t="s">
        <v>130</v>
      </c>
      <c r="D48">
        <v>14</v>
      </c>
      <c r="E48" s="1">
        <v>209.82</v>
      </c>
      <c r="F48" s="1">
        <f>Sales_data[[#This Row],[UnitPrice]]*(1-0.35)</f>
        <v>136.38300000000001</v>
      </c>
      <c r="G48" t="s">
        <v>20</v>
      </c>
      <c r="H48" t="s">
        <v>21</v>
      </c>
      <c r="I48" s="6">
        <v>0</v>
      </c>
      <c r="J48" t="s">
        <v>22</v>
      </c>
      <c r="K48" s="1">
        <f>Sales_data[[#This Row],[Quantity]]*Sales_data[[#This Row],[UnitPrice]]</f>
        <v>2937.48</v>
      </c>
      <c r="L48" s="1">
        <f>Sales_data[[#This Row],[TotalPrice ]]*(1-Sales_data[[#This Row],[Discount]])</f>
        <v>2937.48</v>
      </c>
      <c r="M48" s="1">
        <f>Sales_data[[#This Row],[Quantity]]*Sales_data[[#This Row],[UnitCost (Assummed)]]</f>
        <v>1909.3620000000001</v>
      </c>
      <c r="N48" s="1">
        <f>Sales_data[[#This Row],[ Sales]]-Sales_data[[#This Row],[COGs]]</f>
        <v>1028.1179999999999</v>
      </c>
      <c r="O48" s="5">
        <f>Sales_data[[#This Row],[TotalPrice ]]-Sales_data[[#This Row],[ Sales]]</f>
        <v>0</v>
      </c>
      <c r="P48" t="s">
        <v>63</v>
      </c>
      <c r="Q48" t="s">
        <v>34</v>
      </c>
      <c r="R48">
        <v>0</v>
      </c>
      <c r="S48" t="s">
        <v>2384</v>
      </c>
      <c r="T48" t="s">
        <v>2385</v>
      </c>
      <c r="U48" s="1">
        <v>36.11</v>
      </c>
      <c r="V48" s="2">
        <v>44952</v>
      </c>
      <c r="W48" s="2">
        <v>44956</v>
      </c>
      <c r="X48" s="7">
        <f t="shared" si="0"/>
        <v>4</v>
      </c>
      <c r="Y48" t="s">
        <v>37</v>
      </c>
    </row>
    <row r="49" spans="1:25" x14ac:dyDescent="0.3">
      <c r="A49" s="2">
        <v>44953</v>
      </c>
      <c r="B49" t="s">
        <v>28</v>
      </c>
      <c r="C49" t="s">
        <v>29</v>
      </c>
      <c r="D49">
        <v>11</v>
      </c>
      <c r="E49" s="1">
        <v>375.48</v>
      </c>
      <c r="F49" s="1">
        <f>Sales_data[[#This Row],[UnitPrice]]*(1-0.35)</f>
        <v>244.06200000000001</v>
      </c>
      <c r="G49" t="s">
        <v>20</v>
      </c>
      <c r="H49" t="s">
        <v>31</v>
      </c>
      <c r="I49" s="6">
        <v>0.05</v>
      </c>
      <c r="J49" t="s">
        <v>66</v>
      </c>
      <c r="K49" s="1">
        <f>Sales_data[[#This Row],[Quantity]]*Sales_data[[#This Row],[UnitPrice]]</f>
        <v>4130.2800000000007</v>
      </c>
      <c r="L49" s="1">
        <f>Sales_data[[#This Row],[TotalPrice ]]*(1-Sales_data[[#This Row],[Discount]])</f>
        <v>3923.7660000000005</v>
      </c>
      <c r="M49" s="1">
        <f>Sales_data[[#This Row],[Quantity]]*Sales_data[[#This Row],[UnitCost (Assummed)]]</f>
        <v>2684.6820000000002</v>
      </c>
      <c r="N49" s="1">
        <f>Sales_data[[#This Row],[ Sales]]-Sales_data[[#This Row],[COGs]]</f>
        <v>1239.0840000000003</v>
      </c>
      <c r="O49" s="5">
        <f>Sales_data[[#This Row],[TotalPrice ]]-Sales_data[[#This Row],[ Sales]]</f>
        <v>206.51400000000012</v>
      </c>
      <c r="P49" t="s">
        <v>60</v>
      </c>
      <c r="Q49" t="s">
        <v>40</v>
      </c>
      <c r="R49">
        <v>0</v>
      </c>
      <c r="S49" t="s">
        <v>171</v>
      </c>
      <c r="T49" t="s">
        <v>172</v>
      </c>
      <c r="U49" s="1">
        <v>15.95</v>
      </c>
      <c r="V49" s="2">
        <v>44953</v>
      </c>
      <c r="W49" s="2">
        <v>44960</v>
      </c>
      <c r="X49" s="7">
        <f t="shared" si="0"/>
        <v>7</v>
      </c>
      <c r="Y49" t="s">
        <v>37</v>
      </c>
    </row>
    <row r="50" spans="1:25" x14ac:dyDescent="0.3">
      <c r="A50" s="2">
        <v>44955</v>
      </c>
      <c r="B50" t="s">
        <v>44</v>
      </c>
      <c r="C50" t="s">
        <v>19</v>
      </c>
      <c r="D50">
        <v>17</v>
      </c>
      <c r="E50" s="1">
        <v>535.88</v>
      </c>
      <c r="F50" s="1">
        <f>Sales_data[[#This Row],[UnitPrice]]*(1-0.35)</f>
        <v>348.322</v>
      </c>
      <c r="G50" t="s">
        <v>30</v>
      </c>
      <c r="H50" t="s">
        <v>21</v>
      </c>
      <c r="I50" s="6">
        <v>0.05</v>
      </c>
      <c r="J50" t="s">
        <v>66</v>
      </c>
      <c r="K50" s="1">
        <f>Sales_data[[#This Row],[Quantity]]*Sales_data[[#This Row],[UnitPrice]]</f>
        <v>9109.9599999999991</v>
      </c>
      <c r="L50" s="1">
        <f>Sales_data[[#This Row],[TotalPrice ]]*(1-Sales_data[[#This Row],[Discount]])</f>
        <v>8654.4619999999995</v>
      </c>
      <c r="M50" s="1">
        <f>Sales_data[[#This Row],[Quantity]]*Sales_data[[#This Row],[UnitCost (Assummed)]]</f>
        <v>5921.4740000000002</v>
      </c>
      <c r="N50" s="1">
        <f>Sales_data[[#This Row],[ Sales]]-Sales_data[[#This Row],[COGs]]</f>
        <v>2732.9879999999994</v>
      </c>
      <c r="O50" s="5">
        <f>Sales_data[[#This Row],[TotalPrice ]]-Sales_data[[#This Row],[ Sales]]</f>
        <v>455.49799999999959</v>
      </c>
      <c r="P50" t="s">
        <v>33</v>
      </c>
      <c r="Q50" t="s">
        <v>2930</v>
      </c>
      <c r="R50">
        <v>0</v>
      </c>
      <c r="S50" t="s">
        <v>1895</v>
      </c>
      <c r="T50" t="s">
        <v>1896</v>
      </c>
      <c r="U50" s="1">
        <v>26.12</v>
      </c>
      <c r="V50" s="2">
        <v>44955</v>
      </c>
      <c r="W50" s="2">
        <v>44965</v>
      </c>
      <c r="X50" s="7">
        <f t="shared" si="0"/>
        <v>10</v>
      </c>
      <c r="Y50" t="s">
        <v>49</v>
      </c>
    </row>
    <row r="51" spans="1:25" x14ac:dyDescent="0.3">
      <c r="A51" s="2">
        <v>44955</v>
      </c>
      <c r="B51" t="s">
        <v>38</v>
      </c>
      <c r="C51" t="s">
        <v>130</v>
      </c>
      <c r="D51">
        <v>10</v>
      </c>
      <c r="E51" s="1">
        <v>140.5</v>
      </c>
      <c r="F51" s="1">
        <f>Sales_data[[#This Row],[UnitPrice]]*(1-0.35)</f>
        <v>91.325000000000003</v>
      </c>
      <c r="G51" t="s">
        <v>20</v>
      </c>
      <c r="H51" t="s">
        <v>31</v>
      </c>
      <c r="I51" s="6">
        <v>0.15</v>
      </c>
      <c r="J51" t="s">
        <v>51</v>
      </c>
      <c r="K51" s="1">
        <f>Sales_data[[#This Row],[Quantity]]*Sales_data[[#This Row],[UnitPrice]]</f>
        <v>1405</v>
      </c>
      <c r="L51" s="1">
        <f>Sales_data[[#This Row],[TotalPrice ]]*(1-Sales_data[[#This Row],[Discount]])</f>
        <v>1194.25</v>
      </c>
      <c r="M51" s="1">
        <f>Sales_data[[#This Row],[Quantity]]*Sales_data[[#This Row],[UnitCost (Assummed)]]</f>
        <v>913.25</v>
      </c>
      <c r="N51" s="1">
        <f>Sales_data[[#This Row],[ Sales]]-Sales_data[[#This Row],[COGs]]</f>
        <v>281</v>
      </c>
      <c r="O51" s="5">
        <f>Sales_data[[#This Row],[TotalPrice ]]-Sales_data[[#This Row],[ Sales]]</f>
        <v>210.75</v>
      </c>
      <c r="P51" t="s">
        <v>23</v>
      </c>
      <c r="Q51" t="s">
        <v>24</v>
      </c>
      <c r="R51">
        <v>0</v>
      </c>
      <c r="S51" t="s">
        <v>2185</v>
      </c>
      <c r="T51" t="s">
        <v>1489</v>
      </c>
      <c r="U51" s="1">
        <v>43.81</v>
      </c>
      <c r="V51" s="2">
        <v>44955</v>
      </c>
      <c r="W51" s="2">
        <v>44962</v>
      </c>
      <c r="X51" s="7">
        <f t="shared" si="0"/>
        <v>7</v>
      </c>
      <c r="Y51" t="s">
        <v>43</v>
      </c>
    </row>
    <row r="52" spans="1:25" x14ac:dyDescent="0.3">
      <c r="A52" s="2">
        <v>44956</v>
      </c>
      <c r="B52" t="s">
        <v>69</v>
      </c>
      <c r="C52" t="s">
        <v>45</v>
      </c>
      <c r="D52">
        <v>15</v>
      </c>
      <c r="E52" s="1">
        <v>274.3</v>
      </c>
      <c r="F52" s="1">
        <f>Sales_data[[#This Row],[UnitPrice]]*(1-0.35)</f>
        <v>178.29500000000002</v>
      </c>
      <c r="G52" t="s">
        <v>20</v>
      </c>
      <c r="H52" t="s">
        <v>31</v>
      </c>
      <c r="I52" s="6">
        <v>0.15</v>
      </c>
      <c r="J52" t="s">
        <v>46</v>
      </c>
      <c r="K52" s="1">
        <f>Sales_data[[#This Row],[Quantity]]*Sales_data[[#This Row],[UnitPrice]]</f>
        <v>4114.5</v>
      </c>
      <c r="L52" s="1">
        <f>Sales_data[[#This Row],[TotalPrice ]]*(1-Sales_data[[#This Row],[Discount]])</f>
        <v>3497.3249999999998</v>
      </c>
      <c r="M52" s="1">
        <f>Sales_data[[#This Row],[Quantity]]*Sales_data[[#This Row],[UnitCost (Assummed)]]</f>
        <v>2674.4250000000002</v>
      </c>
      <c r="N52" s="1">
        <f>Sales_data[[#This Row],[ Sales]]-Sales_data[[#This Row],[COGs]]</f>
        <v>822.89999999999964</v>
      </c>
      <c r="O52" s="5">
        <f>Sales_data[[#This Row],[TotalPrice ]]-Sales_data[[#This Row],[ Sales]]</f>
        <v>617.17500000000018</v>
      </c>
      <c r="P52" t="s">
        <v>57</v>
      </c>
      <c r="Q52" t="s">
        <v>2930</v>
      </c>
      <c r="R52">
        <v>0</v>
      </c>
      <c r="S52" t="s">
        <v>2446</v>
      </c>
      <c r="T52" t="s">
        <v>2447</v>
      </c>
      <c r="U52" s="1">
        <v>21.56</v>
      </c>
      <c r="V52" s="2">
        <v>44956</v>
      </c>
      <c r="W52" s="2">
        <v>44965</v>
      </c>
      <c r="X52" s="7">
        <f t="shared" si="0"/>
        <v>9</v>
      </c>
      <c r="Y52" t="s">
        <v>72</v>
      </c>
    </row>
    <row r="53" spans="1:25" x14ac:dyDescent="0.3">
      <c r="A53" s="2">
        <v>44957</v>
      </c>
      <c r="B53" t="s">
        <v>44</v>
      </c>
      <c r="C53" t="s">
        <v>79</v>
      </c>
      <c r="D53">
        <v>13</v>
      </c>
      <c r="E53" s="1">
        <v>132.97</v>
      </c>
      <c r="F53" s="1">
        <f>Sales_data[[#This Row],[UnitPrice]]*(1-0.35)</f>
        <v>86.430500000000009</v>
      </c>
      <c r="G53" t="s">
        <v>20</v>
      </c>
      <c r="H53" t="s">
        <v>21</v>
      </c>
      <c r="I53" s="6">
        <v>0.05</v>
      </c>
      <c r="J53" t="s">
        <v>46</v>
      </c>
      <c r="K53" s="1">
        <f>Sales_data[[#This Row],[Quantity]]*Sales_data[[#This Row],[UnitPrice]]</f>
        <v>1728.61</v>
      </c>
      <c r="L53" s="1">
        <f>Sales_data[[#This Row],[TotalPrice ]]*(1-Sales_data[[#This Row],[Discount]])</f>
        <v>1642.1794999999997</v>
      </c>
      <c r="M53" s="1">
        <f>Sales_data[[#This Row],[Quantity]]*Sales_data[[#This Row],[UnitCost (Assummed)]]</f>
        <v>1123.5965000000001</v>
      </c>
      <c r="N53" s="1">
        <f>Sales_data[[#This Row],[ Sales]]-Sales_data[[#This Row],[COGs]]</f>
        <v>518.58299999999963</v>
      </c>
      <c r="O53" s="5">
        <f>Sales_data[[#This Row],[TotalPrice ]]-Sales_data[[#This Row],[ Sales]]</f>
        <v>86.430500000000166</v>
      </c>
      <c r="P53" t="s">
        <v>60</v>
      </c>
      <c r="Q53" t="s">
        <v>40</v>
      </c>
      <c r="R53">
        <v>0</v>
      </c>
      <c r="S53" t="s">
        <v>1519</v>
      </c>
      <c r="T53" t="s">
        <v>1520</v>
      </c>
      <c r="U53" s="1">
        <v>42.87</v>
      </c>
      <c r="V53" s="2">
        <v>44957</v>
      </c>
      <c r="W53" s="2">
        <v>44962</v>
      </c>
      <c r="X53" s="7">
        <f t="shared" si="0"/>
        <v>5</v>
      </c>
      <c r="Y53" t="s">
        <v>49</v>
      </c>
    </row>
    <row r="54" spans="1:25" x14ac:dyDescent="0.3">
      <c r="A54" s="2">
        <v>44958</v>
      </c>
      <c r="B54" t="s">
        <v>44</v>
      </c>
      <c r="C54" t="s">
        <v>29</v>
      </c>
      <c r="D54">
        <v>7</v>
      </c>
      <c r="E54" s="1">
        <v>241.76</v>
      </c>
      <c r="F54" s="1">
        <f>Sales_data[[#This Row],[UnitPrice]]*(1-0.35)</f>
        <v>157.14400000000001</v>
      </c>
      <c r="G54" t="s">
        <v>55</v>
      </c>
      <c r="H54" t="s">
        <v>21</v>
      </c>
      <c r="I54" s="6">
        <v>0</v>
      </c>
      <c r="J54" t="s">
        <v>51</v>
      </c>
      <c r="K54" s="1">
        <f>Sales_data[[#This Row],[Quantity]]*Sales_data[[#This Row],[UnitPrice]]</f>
        <v>1692.32</v>
      </c>
      <c r="L54" s="1">
        <f>Sales_data[[#This Row],[TotalPrice ]]*(1-Sales_data[[#This Row],[Discount]])</f>
        <v>1692.32</v>
      </c>
      <c r="M54" s="1">
        <f>Sales_data[[#This Row],[Quantity]]*Sales_data[[#This Row],[UnitCost (Assummed)]]</f>
        <v>1100.008</v>
      </c>
      <c r="N54" s="1">
        <f>Sales_data[[#This Row],[ Sales]]-Sales_data[[#This Row],[COGs]]</f>
        <v>592.3119999999999</v>
      </c>
      <c r="O54" s="5">
        <f>Sales_data[[#This Row],[TotalPrice ]]-Sales_data[[#This Row],[ Sales]]</f>
        <v>0</v>
      </c>
      <c r="P54" t="s">
        <v>23</v>
      </c>
      <c r="Q54" t="s">
        <v>34</v>
      </c>
      <c r="R54">
        <v>0</v>
      </c>
      <c r="S54" t="s">
        <v>791</v>
      </c>
      <c r="T54" t="s">
        <v>792</v>
      </c>
      <c r="U54" s="1">
        <v>48.13</v>
      </c>
      <c r="V54" s="2">
        <v>44958</v>
      </c>
      <c r="W54" s="2">
        <v>44966</v>
      </c>
      <c r="X54" s="7">
        <f t="shared" si="0"/>
        <v>8</v>
      </c>
      <c r="Y54" t="s">
        <v>49</v>
      </c>
    </row>
    <row r="55" spans="1:25" x14ac:dyDescent="0.3">
      <c r="A55" s="2">
        <v>44958</v>
      </c>
      <c r="B55" t="s">
        <v>38</v>
      </c>
      <c r="C55" t="s">
        <v>29</v>
      </c>
      <c r="D55">
        <v>8</v>
      </c>
      <c r="E55" s="1">
        <v>430.06</v>
      </c>
      <c r="F55" s="1">
        <f>Sales_data[[#This Row],[UnitPrice]]*(1-0.35)</f>
        <v>279.53899999999999</v>
      </c>
      <c r="G55" t="s">
        <v>20</v>
      </c>
      <c r="H55" t="s">
        <v>21</v>
      </c>
      <c r="I55" s="6">
        <v>0.05</v>
      </c>
      <c r="J55" t="s">
        <v>66</v>
      </c>
      <c r="K55" s="1">
        <f>Sales_data[[#This Row],[Quantity]]*Sales_data[[#This Row],[UnitPrice]]</f>
        <v>3440.48</v>
      </c>
      <c r="L55" s="1">
        <f>Sales_data[[#This Row],[TotalPrice ]]*(1-Sales_data[[#This Row],[Discount]])</f>
        <v>3268.4559999999997</v>
      </c>
      <c r="M55" s="1">
        <f>Sales_data[[#This Row],[Quantity]]*Sales_data[[#This Row],[UnitCost (Assummed)]]</f>
        <v>2236.3119999999999</v>
      </c>
      <c r="N55" s="1">
        <f>Sales_data[[#This Row],[ Sales]]-Sales_data[[#This Row],[COGs]]</f>
        <v>1032.1439999999998</v>
      </c>
      <c r="O55" s="5">
        <f>Sales_data[[#This Row],[TotalPrice ]]-Sales_data[[#This Row],[ Sales]]</f>
        <v>172.02400000000034</v>
      </c>
      <c r="P55" t="s">
        <v>60</v>
      </c>
      <c r="Q55" t="s">
        <v>34</v>
      </c>
      <c r="R55">
        <v>0</v>
      </c>
      <c r="S55" t="s">
        <v>2416</v>
      </c>
      <c r="T55" t="s">
        <v>2417</v>
      </c>
      <c r="U55" s="1">
        <v>38.450000000000003</v>
      </c>
      <c r="V55" s="2">
        <v>44958</v>
      </c>
      <c r="W55" s="2">
        <v>44962</v>
      </c>
      <c r="X55" s="7">
        <f t="shared" si="0"/>
        <v>4</v>
      </c>
      <c r="Y55" t="s">
        <v>43</v>
      </c>
    </row>
    <row r="56" spans="1:25" x14ac:dyDescent="0.3">
      <c r="A56" s="2">
        <v>44959</v>
      </c>
      <c r="B56" t="s">
        <v>38</v>
      </c>
      <c r="C56" t="s">
        <v>130</v>
      </c>
      <c r="D56">
        <v>10</v>
      </c>
      <c r="E56" s="1">
        <v>538.47</v>
      </c>
      <c r="F56" s="1">
        <f>Sales_data[[#This Row],[UnitPrice]]*(1-0.35)</f>
        <v>350.00550000000004</v>
      </c>
      <c r="G56" t="s">
        <v>55</v>
      </c>
      <c r="H56" t="s">
        <v>31</v>
      </c>
      <c r="I56" s="6">
        <v>0.1</v>
      </c>
      <c r="J56" t="s">
        <v>66</v>
      </c>
      <c r="K56" s="1">
        <f>Sales_data[[#This Row],[Quantity]]*Sales_data[[#This Row],[UnitPrice]]</f>
        <v>5384.7000000000007</v>
      </c>
      <c r="L56" s="1">
        <f>Sales_data[[#This Row],[TotalPrice ]]*(1-Sales_data[[#This Row],[Discount]])</f>
        <v>4846.2300000000005</v>
      </c>
      <c r="M56" s="1">
        <f>Sales_data[[#This Row],[Quantity]]*Sales_data[[#This Row],[UnitCost (Assummed)]]</f>
        <v>3500.0550000000003</v>
      </c>
      <c r="N56" s="1">
        <f>Sales_data[[#This Row],[ Sales]]-Sales_data[[#This Row],[COGs]]</f>
        <v>1346.1750000000002</v>
      </c>
      <c r="O56" s="5">
        <f>Sales_data[[#This Row],[TotalPrice ]]-Sales_data[[#This Row],[ Sales]]</f>
        <v>538.47000000000025</v>
      </c>
      <c r="P56" t="s">
        <v>33</v>
      </c>
      <c r="Q56" t="s">
        <v>40</v>
      </c>
      <c r="R56">
        <v>1</v>
      </c>
      <c r="S56" t="s">
        <v>587</v>
      </c>
      <c r="T56" t="s">
        <v>588</v>
      </c>
      <c r="U56" s="1">
        <v>17.25</v>
      </c>
      <c r="V56" s="2">
        <v>44959</v>
      </c>
      <c r="W56" s="2">
        <v>44969</v>
      </c>
      <c r="X56" s="7">
        <f t="shared" si="0"/>
        <v>10</v>
      </c>
      <c r="Y56" t="s">
        <v>43</v>
      </c>
    </row>
    <row r="57" spans="1:25" x14ac:dyDescent="0.3">
      <c r="A57" s="2">
        <v>44959</v>
      </c>
      <c r="B57" t="s">
        <v>28</v>
      </c>
      <c r="C57" t="s">
        <v>45</v>
      </c>
      <c r="D57">
        <v>1</v>
      </c>
      <c r="E57" s="1">
        <v>80.959999999999994</v>
      </c>
      <c r="F57" s="1">
        <f>Sales_data[[#This Row],[UnitPrice]]*(1-0.35)</f>
        <v>52.623999999999995</v>
      </c>
      <c r="G57" t="s">
        <v>30</v>
      </c>
      <c r="H57" t="s">
        <v>21</v>
      </c>
      <c r="I57" s="6">
        <v>0</v>
      </c>
      <c r="J57" t="s">
        <v>66</v>
      </c>
      <c r="K57" s="1">
        <f>Sales_data[[#This Row],[Quantity]]*Sales_data[[#This Row],[UnitPrice]]</f>
        <v>80.959999999999994</v>
      </c>
      <c r="L57" s="1">
        <f>Sales_data[[#This Row],[TotalPrice ]]*(1-Sales_data[[#This Row],[Discount]])</f>
        <v>80.959999999999994</v>
      </c>
      <c r="M57" s="1">
        <f>Sales_data[[#This Row],[Quantity]]*Sales_data[[#This Row],[UnitCost (Assummed)]]</f>
        <v>52.623999999999995</v>
      </c>
      <c r="N57" s="1">
        <f>Sales_data[[#This Row],[ Sales]]-Sales_data[[#This Row],[COGs]]</f>
        <v>28.335999999999999</v>
      </c>
      <c r="O57" s="5">
        <f>Sales_data[[#This Row],[TotalPrice ]]-Sales_data[[#This Row],[ Sales]]</f>
        <v>0</v>
      </c>
      <c r="P57" t="s">
        <v>57</v>
      </c>
      <c r="Q57" t="s">
        <v>24</v>
      </c>
      <c r="R57">
        <v>0</v>
      </c>
      <c r="S57" t="s">
        <v>2133</v>
      </c>
      <c r="T57" t="s">
        <v>2134</v>
      </c>
      <c r="U57" s="1">
        <v>48.07</v>
      </c>
      <c r="V57" s="2">
        <v>44959</v>
      </c>
      <c r="W57" s="2">
        <v>44962</v>
      </c>
      <c r="X57" s="7">
        <f t="shared" si="0"/>
        <v>3</v>
      </c>
      <c r="Y57" t="s">
        <v>37</v>
      </c>
    </row>
    <row r="58" spans="1:25" x14ac:dyDescent="0.3">
      <c r="A58" s="2">
        <v>44960</v>
      </c>
      <c r="B58" t="s">
        <v>28</v>
      </c>
      <c r="C58" t="s">
        <v>79</v>
      </c>
      <c r="D58">
        <v>10</v>
      </c>
      <c r="E58" s="1">
        <v>325.18</v>
      </c>
      <c r="F58" s="1">
        <f>Sales_data[[#This Row],[UnitPrice]]*(1-0.35)</f>
        <v>211.36700000000002</v>
      </c>
      <c r="G58" t="s">
        <v>50</v>
      </c>
      <c r="H58" t="s">
        <v>21</v>
      </c>
      <c r="I58" s="6">
        <v>0.1</v>
      </c>
      <c r="J58" t="s">
        <v>32</v>
      </c>
      <c r="K58" s="1">
        <f>Sales_data[[#This Row],[Quantity]]*Sales_data[[#This Row],[UnitPrice]]</f>
        <v>3251.8</v>
      </c>
      <c r="L58" s="1">
        <f>Sales_data[[#This Row],[TotalPrice ]]*(1-Sales_data[[#This Row],[Discount]])</f>
        <v>2926.6200000000003</v>
      </c>
      <c r="M58" s="1">
        <f>Sales_data[[#This Row],[Quantity]]*Sales_data[[#This Row],[UnitCost (Assummed)]]</f>
        <v>2113.67</v>
      </c>
      <c r="N58" s="1">
        <f>Sales_data[[#This Row],[ Sales]]-Sales_data[[#This Row],[COGs]]</f>
        <v>812.95000000000027</v>
      </c>
      <c r="O58" s="5">
        <f>Sales_data[[#This Row],[TotalPrice ]]-Sales_data[[#This Row],[ Sales]]</f>
        <v>325.17999999999984</v>
      </c>
      <c r="P58" t="s">
        <v>63</v>
      </c>
      <c r="Q58" t="s">
        <v>40</v>
      </c>
      <c r="R58">
        <v>0</v>
      </c>
      <c r="S58" t="s">
        <v>398</v>
      </c>
      <c r="T58" t="s">
        <v>399</v>
      </c>
      <c r="U58" s="1">
        <v>47.39</v>
      </c>
      <c r="V58" s="2">
        <v>44960</v>
      </c>
      <c r="W58" s="2">
        <v>44970</v>
      </c>
      <c r="X58" s="7">
        <f t="shared" si="0"/>
        <v>10</v>
      </c>
      <c r="Y58" t="s">
        <v>37</v>
      </c>
    </row>
    <row r="59" spans="1:25" x14ac:dyDescent="0.3">
      <c r="A59" s="2">
        <v>44960</v>
      </c>
      <c r="B59" t="s">
        <v>18</v>
      </c>
      <c r="C59" t="s">
        <v>29</v>
      </c>
      <c r="D59">
        <v>11</v>
      </c>
      <c r="E59" s="1">
        <v>321.72000000000003</v>
      </c>
      <c r="F59" s="1">
        <f>Sales_data[[#This Row],[UnitPrice]]*(1-0.35)</f>
        <v>209.11800000000002</v>
      </c>
      <c r="G59" t="s">
        <v>30</v>
      </c>
      <c r="H59" t="s">
        <v>31</v>
      </c>
      <c r="I59" s="6">
        <v>0.1</v>
      </c>
      <c r="J59" t="s">
        <v>51</v>
      </c>
      <c r="K59" s="1">
        <f>Sales_data[[#This Row],[Quantity]]*Sales_data[[#This Row],[UnitPrice]]</f>
        <v>3538.92</v>
      </c>
      <c r="L59" s="1">
        <f>Sales_data[[#This Row],[TotalPrice ]]*(1-Sales_data[[#This Row],[Discount]])</f>
        <v>3185.0280000000002</v>
      </c>
      <c r="M59" s="1">
        <f>Sales_data[[#This Row],[Quantity]]*Sales_data[[#This Row],[UnitCost (Assummed)]]</f>
        <v>2300.2980000000002</v>
      </c>
      <c r="N59" s="1">
        <f>Sales_data[[#This Row],[ Sales]]-Sales_data[[#This Row],[COGs]]</f>
        <v>884.73</v>
      </c>
      <c r="O59" s="5">
        <f>Sales_data[[#This Row],[TotalPrice ]]-Sales_data[[#This Row],[ Sales]]</f>
        <v>353.89199999999983</v>
      </c>
      <c r="P59" t="s">
        <v>23</v>
      </c>
      <c r="Q59" t="s">
        <v>40</v>
      </c>
      <c r="R59">
        <v>1</v>
      </c>
      <c r="S59" t="s">
        <v>1917</v>
      </c>
      <c r="T59" t="s">
        <v>1918</v>
      </c>
      <c r="U59" s="1">
        <v>17.940000000000001</v>
      </c>
      <c r="V59" s="2">
        <v>44960</v>
      </c>
      <c r="W59" s="2">
        <v>44963</v>
      </c>
      <c r="X59" s="7">
        <f t="shared" si="0"/>
        <v>3</v>
      </c>
      <c r="Y59" t="s">
        <v>27</v>
      </c>
    </row>
    <row r="60" spans="1:25" x14ac:dyDescent="0.3">
      <c r="A60" s="2">
        <v>44960</v>
      </c>
      <c r="B60" t="s">
        <v>69</v>
      </c>
      <c r="C60" t="s">
        <v>54</v>
      </c>
      <c r="D60">
        <v>19</v>
      </c>
      <c r="E60" s="1">
        <v>534.91999999999996</v>
      </c>
      <c r="F60" s="1">
        <f>Sales_data[[#This Row],[UnitPrice]]*(1-0.35)</f>
        <v>347.69799999999998</v>
      </c>
      <c r="G60" t="s">
        <v>55</v>
      </c>
      <c r="H60" t="s">
        <v>31</v>
      </c>
      <c r="I60" s="6">
        <v>0</v>
      </c>
      <c r="J60" t="s">
        <v>56</v>
      </c>
      <c r="K60" s="1">
        <f>Sales_data[[#This Row],[Quantity]]*Sales_data[[#This Row],[UnitPrice]]</f>
        <v>10163.48</v>
      </c>
      <c r="L60" s="1">
        <f>Sales_data[[#This Row],[TotalPrice ]]*(1-Sales_data[[#This Row],[Discount]])</f>
        <v>10163.48</v>
      </c>
      <c r="M60" s="1">
        <f>Sales_data[[#This Row],[Quantity]]*Sales_data[[#This Row],[UnitCost (Assummed)]]</f>
        <v>6606.2619999999997</v>
      </c>
      <c r="N60" s="1">
        <f>Sales_data[[#This Row],[ Sales]]-Sales_data[[#This Row],[COGs]]</f>
        <v>3557.2179999999998</v>
      </c>
      <c r="O60" s="5">
        <f>Sales_data[[#This Row],[TotalPrice ]]-Sales_data[[#This Row],[ Sales]]</f>
        <v>0</v>
      </c>
      <c r="P60" t="s">
        <v>23</v>
      </c>
      <c r="Q60" t="s">
        <v>2930</v>
      </c>
      <c r="R60">
        <v>0</v>
      </c>
      <c r="S60" t="s">
        <v>2139</v>
      </c>
      <c r="T60" t="s">
        <v>2140</v>
      </c>
      <c r="U60" s="1">
        <v>26.97</v>
      </c>
      <c r="V60" s="2">
        <v>44960</v>
      </c>
      <c r="W60" s="2">
        <v>44970</v>
      </c>
      <c r="X60" s="7">
        <f t="shared" si="0"/>
        <v>10</v>
      </c>
      <c r="Y60" t="s">
        <v>72</v>
      </c>
    </row>
    <row r="61" spans="1:25" x14ac:dyDescent="0.3">
      <c r="A61" s="2">
        <v>44960</v>
      </c>
      <c r="B61" t="s">
        <v>69</v>
      </c>
      <c r="C61" t="s">
        <v>39</v>
      </c>
      <c r="D61">
        <v>2</v>
      </c>
      <c r="E61" s="1">
        <v>438.06</v>
      </c>
      <c r="F61" s="1">
        <f>Sales_data[[#This Row],[UnitPrice]]*(1-0.35)</f>
        <v>284.73900000000003</v>
      </c>
      <c r="G61" t="s">
        <v>20</v>
      </c>
      <c r="H61" t="s">
        <v>31</v>
      </c>
      <c r="I61" s="6">
        <v>0</v>
      </c>
      <c r="J61" t="s">
        <v>46</v>
      </c>
      <c r="K61" s="1">
        <f>Sales_data[[#This Row],[Quantity]]*Sales_data[[#This Row],[UnitPrice]]</f>
        <v>876.12</v>
      </c>
      <c r="L61" s="1">
        <f>Sales_data[[#This Row],[TotalPrice ]]*(1-Sales_data[[#This Row],[Discount]])</f>
        <v>876.12</v>
      </c>
      <c r="M61" s="1">
        <f>Sales_data[[#This Row],[Quantity]]*Sales_data[[#This Row],[UnitCost (Assummed)]]</f>
        <v>569.47800000000007</v>
      </c>
      <c r="N61" s="1">
        <f>Sales_data[[#This Row],[ Sales]]-Sales_data[[#This Row],[COGs]]</f>
        <v>306.64199999999994</v>
      </c>
      <c r="O61" s="5">
        <f>Sales_data[[#This Row],[TotalPrice ]]-Sales_data[[#This Row],[ Sales]]</f>
        <v>0</v>
      </c>
      <c r="P61" t="s">
        <v>23</v>
      </c>
      <c r="Q61" t="s">
        <v>24</v>
      </c>
      <c r="R61">
        <v>1</v>
      </c>
      <c r="S61" t="s">
        <v>2400</v>
      </c>
      <c r="T61" t="s">
        <v>2401</v>
      </c>
      <c r="U61" s="1">
        <v>12.9</v>
      </c>
      <c r="V61" s="2">
        <v>44960</v>
      </c>
      <c r="W61" s="2">
        <v>44966</v>
      </c>
      <c r="X61" s="7">
        <f t="shared" si="0"/>
        <v>6</v>
      </c>
      <c r="Y61" t="s">
        <v>72</v>
      </c>
    </row>
    <row r="62" spans="1:25" x14ac:dyDescent="0.3">
      <c r="A62" s="2">
        <v>44961</v>
      </c>
      <c r="B62" t="s">
        <v>28</v>
      </c>
      <c r="C62" t="s">
        <v>45</v>
      </c>
      <c r="D62">
        <v>2</v>
      </c>
      <c r="E62" s="1">
        <v>296.91000000000003</v>
      </c>
      <c r="F62" s="1">
        <f>Sales_data[[#This Row],[UnitPrice]]*(1-0.35)</f>
        <v>192.99150000000003</v>
      </c>
      <c r="G62" t="s">
        <v>30</v>
      </c>
      <c r="H62" t="s">
        <v>21</v>
      </c>
      <c r="I62" s="6">
        <v>0.05</v>
      </c>
      <c r="J62" t="s">
        <v>51</v>
      </c>
      <c r="K62" s="1">
        <f>Sales_data[[#This Row],[Quantity]]*Sales_data[[#This Row],[UnitPrice]]</f>
        <v>593.82000000000005</v>
      </c>
      <c r="L62" s="1">
        <f>Sales_data[[#This Row],[TotalPrice ]]*(1-Sales_data[[#This Row],[Discount]])</f>
        <v>564.12900000000002</v>
      </c>
      <c r="M62" s="1">
        <f>Sales_data[[#This Row],[Quantity]]*Sales_data[[#This Row],[UnitCost (Assummed)]]</f>
        <v>385.98300000000006</v>
      </c>
      <c r="N62" s="1">
        <f>Sales_data[[#This Row],[ Sales]]-Sales_data[[#This Row],[COGs]]</f>
        <v>178.14599999999996</v>
      </c>
      <c r="O62" s="5">
        <f>Sales_data[[#This Row],[TotalPrice ]]-Sales_data[[#This Row],[ Sales]]</f>
        <v>29.691000000000031</v>
      </c>
      <c r="P62" t="s">
        <v>60</v>
      </c>
      <c r="Q62" t="s">
        <v>40</v>
      </c>
      <c r="R62">
        <v>0</v>
      </c>
      <c r="S62" t="s">
        <v>1229</v>
      </c>
      <c r="T62" t="s">
        <v>1230</v>
      </c>
      <c r="U62" s="1">
        <v>44.35</v>
      </c>
      <c r="V62" s="2">
        <v>44961</v>
      </c>
      <c r="W62" s="2">
        <v>44964</v>
      </c>
      <c r="X62" s="7">
        <f t="shared" si="0"/>
        <v>3</v>
      </c>
      <c r="Y62" t="s">
        <v>37</v>
      </c>
    </row>
    <row r="63" spans="1:25" x14ac:dyDescent="0.3">
      <c r="A63" s="2">
        <v>44962</v>
      </c>
      <c r="B63" t="s">
        <v>38</v>
      </c>
      <c r="C63" t="s">
        <v>79</v>
      </c>
      <c r="D63">
        <v>18</v>
      </c>
      <c r="E63" s="1">
        <v>336.48</v>
      </c>
      <c r="F63" s="1">
        <f>Sales_data[[#This Row],[UnitPrice]]*(1-0.35)</f>
        <v>218.71200000000002</v>
      </c>
      <c r="G63" t="s">
        <v>20</v>
      </c>
      <c r="H63" t="s">
        <v>31</v>
      </c>
      <c r="I63" s="6">
        <v>0</v>
      </c>
      <c r="J63" t="s">
        <v>46</v>
      </c>
      <c r="K63" s="1">
        <f>Sales_data[[#This Row],[Quantity]]*Sales_data[[#This Row],[UnitPrice]]</f>
        <v>6056.64</v>
      </c>
      <c r="L63" s="1">
        <f>Sales_data[[#This Row],[TotalPrice ]]*(1-Sales_data[[#This Row],[Discount]])</f>
        <v>6056.64</v>
      </c>
      <c r="M63" s="1">
        <f>Sales_data[[#This Row],[Quantity]]*Sales_data[[#This Row],[UnitCost (Assummed)]]</f>
        <v>3936.8160000000003</v>
      </c>
      <c r="N63" s="1">
        <f>Sales_data[[#This Row],[ Sales]]-Sales_data[[#This Row],[COGs]]</f>
        <v>2119.8240000000001</v>
      </c>
      <c r="O63" s="5">
        <f>Sales_data[[#This Row],[TotalPrice ]]-Sales_data[[#This Row],[ Sales]]</f>
        <v>0</v>
      </c>
      <c r="P63" t="s">
        <v>23</v>
      </c>
      <c r="Q63" t="s">
        <v>40</v>
      </c>
      <c r="R63">
        <v>0</v>
      </c>
      <c r="S63" t="s">
        <v>685</v>
      </c>
      <c r="T63" t="s">
        <v>686</v>
      </c>
      <c r="U63" s="1">
        <v>18.59</v>
      </c>
      <c r="V63" s="2">
        <v>44962</v>
      </c>
      <c r="W63" s="2">
        <v>44964</v>
      </c>
      <c r="X63" s="7">
        <f t="shared" si="0"/>
        <v>2</v>
      </c>
      <c r="Y63" t="s">
        <v>43</v>
      </c>
    </row>
    <row r="64" spans="1:25" x14ac:dyDescent="0.3">
      <c r="A64" s="2">
        <v>44963</v>
      </c>
      <c r="B64" t="s">
        <v>38</v>
      </c>
      <c r="C64" t="s">
        <v>45</v>
      </c>
      <c r="D64">
        <v>10</v>
      </c>
      <c r="E64" s="1">
        <v>217.43</v>
      </c>
      <c r="F64" s="1">
        <f>Sales_data[[#This Row],[UnitPrice]]*(1-0.35)</f>
        <v>141.3295</v>
      </c>
      <c r="G64" t="s">
        <v>30</v>
      </c>
      <c r="H64" t="s">
        <v>31</v>
      </c>
      <c r="I64" s="6">
        <v>0.15</v>
      </c>
      <c r="J64" t="s">
        <v>66</v>
      </c>
      <c r="K64" s="1">
        <f>Sales_data[[#This Row],[Quantity]]*Sales_data[[#This Row],[UnitPrice]]</f>
        <v>2174.3000000000002</v>
      </c>
      <c r="L64" s="1">
        <f>Sales_data[[#This Row],[TotalPrice ]]*(1-Sales_data[[#This Row],[Discount]])</f>
        <v>1848.1550000000002</v>
      </c>
      <c r="M64" s="1">
        <f>Sales_data[[#This Row],[Quantity]]*Sales_data[[#This Row],[UnitCost (Assummed)]]</f>
        <v>1413.2950000000001</v>
      </c>
      <c r="N64" s="1">
        <f>Sales_data[[#This Row],[ Sales]]-Sales_data[[#This Row],[COGs]]</f>
        <v>434.86000000000013</v>
      </c>
      <c r="O64" s="5">
        <f>Sales_data[[#This Row],[TotalPrice ]]-Sales_data[[#This Row],[ Sales]]</f>
        <v>326.14499999999998</v>
      </c>
      <c r="P64" t="s">
        <v>57</v>
      </c>
      <c r="Q64" t="s">
        <v>24</v>
      </c>
      <c r="R64">
        <v>0</v>
      </c>
      <c r="S64" t="s">
        <v>594</v>
      </c>
      <c r="T64" t="s">
        <v>595</v>
      </c>
      <c r="U64" s="1">
        <v>33.14</v>
      </c>
      <c r="V64" s="2">
        <v>44963</v>
      </c>
      <c r="W64" s="2">
        <v>44972</v>
      </c>
      <c r="X64" s="7">
        <f t="shared" si="0"/>
        <v>9</v>
      </c>
      <c r="Y64" t="s">
        <v>43</v>
      </c>
    </row>
    <row r="65" spans="1:25" x14ac:dyDescent="0.3">
      <c r="A65" s="2">
        <v>44963</v>
      </c>
      <c r="B65" t="s">
        <v>44</v>
      </c>
      <c r="C65" t="s">
        <v>29</v>
      </c>
      <c r="D65">
        <v>7</v>
      </c>
      <c r="E65" s="1">
        <v>335.41</v>
      </c>
      <c r="F65" s="1">
        <f>Sales_data[[#This Row],[UnitPrice]]*(1-0.35)</f>
        <v>218.01650000000004</v>
      </c>
      <c r="G65" t="s">
        <v>50</v>
      </c>
      <c r="H65" t="s">
        <v>31</v>
      </c>
      <c r="I65" s="6">
        <v>0</v>
      </c>
      <c r="J65" t="s">
        <v>66</v>
      </c>
      <c r="K65" s="1">
        <f>Sales_data[[#This Row],[Quantity]]*Sales_data[[#This Row],[UnitPrice]]</f>
        <v>2347.8700000000003</v>
      </c>
      <c r="L65" s="1">
        <f>Sales_data[[#This Row],[TotalPrice ]]*(1-Sales_data[[#This Row],[Discount]])</f>
        <v>2347.8700000000003</v>
      </c>
      <c r="M65" s="1">
        <f>Sales_data[[#This Row],[Quantity]]*Sales_data[[#This Row],[UnitCost (Assummed)]]</f>
        <v>1526.1155000000003</v>
      </c>
      <c r="N65" s="1">
        <f>Sales_data[[#This Row],[ Sales]]-Sales_data[[#This Row],[COGs]]</f>
        <v>821.75450000000001</v>
      </c>
      <c r="O65" s="5">
        <f>Sales_data[[#This Row],[TotalPrice ]]-Sales_data[[#This Row],[ Sales]]</f>
        <v>0</v>
      </c>
      <c r="P65" t="s">
        <v>23</v>
      </c>
      <c r="Q65" t="s">
        <v>34</v>
      </c>
      <c r="R65">
        <v>0</v>
      </c>
      <c r="S65" t="s">
        <v>2034</v>
      </c>
      <c r="T65" t="s">
        <v>599</v>
      </c>
      <c r="U65" s="1">
        <v>18.91</v>
      </c>
      <c r="V65" s="2">
        <v>44963</v>
      </c>
      <c r="W65" s="2">
        <v>44967</v>
      </c>
      <c r="X65" s="7">
        <f t="shared" si="0"/>
        <v>4</v>
      </c>
      <c r="Y65" t="s">
        <v>49</v>
      </c>
    </row>
    <row r="66" spans="1:25" x14ac:dyDescent="0.3">
      <c r="A66" s="2">
        <v>44964</v>
      </c>
      <c r="B66" t="s">
        <v>38</v>
      </c>
      <c r="C66" t="s">
        <v>54</v>
      </c>
      <c r="D66">
        <v>3</v>
      </c>
      <c r="E66" s="1">
        <v>506.33</v>
      </c>
      <c r="F66" s="1">
        <f>Sales_data[[#This Row],[UnitPrice]]*(1-0.35)</f>
        <v>329.11450000000002</v>
      </c>
      <c r="G66" t="s">
        <v>20</v>
      </c>
      <c r="H66" t="s">
        <v>31</v>
      </c>
      <c r="I66" s="6">
        <v>0.15</v>
      </c>
      <c r="J66" t="s">
        <v>46</v>
      </c>
      <c r="K66" s="1">
        <f>Sales_data[[#This Row],[Quantity]]*Sales_data[[#This Row],[UnitPrice]]</f>
        <v>1518.99</v>
      </c>
      <c r="L66" s="1">
        <f>Sales_data[[#This Row],[TotalPrice ]]*(1-Sales_data[[#This Row],[Discount]])</f>
        <v>1291.1415</v>
      </c>
      <c r="M66" s="1">
        <f>Sales_data[[#This Row],[Quantity]]*Sales_data[[#This Row],[UnitCost (Assummed)]]</f>
        <v>987.34350000000006</v>
      </c>
      <c r="N66" s="1">
        <f>Sales_data[[#This Row],[ Sales]]-Sales_data[[#This Row],[COGs]]</f>
        <v>303.79799999999989</v>
      </c>
      <c r="O66" s="5">
        <f>Sales_data[[#This Row],[TotalPrice ]]-Sales_data[[#This Row],[ Sales]]</f>
        <v>227.84850000000006</v>
      </c>
      <c r="P66" t="s">
        <v>60</v>
      </c>
      <c r="Q66" t="s">
        <v>24</v>
      </c>
      <c r="R66">
        <v>0</v>
      </c>
      <c r="S66" t="s">
        <v>579</v>
      </c>
      <c r="T66" t="s">
        <v>580</v>
      </c>
      <c r="U66" s="1">
        <v>25.71</v>
      </c>
      <c r="V66" s="2">
        <v>44964</v>
      </c>
      <c r="W66" s="2">
        <v>44971</v>
      </c>
      <c r="X66" s="7">
        <f t="shared" ref="X66:X129" si="1">DATEDIF( V66,W66,"d")</f>
        <v>7</v>
      </c>
      <c r="Y66" t="s">
        <v>43</v>
      </c>
    </row>
    <row r="67" spans="1:25" x14ac:dyDescent="0.3">
      <c r="A67" s="2">
        <v>44964</v>
      </c>
      <c r="B67" t="s">
        <v>69</v>
      </c>
      <c r="C67" t="s">
        <v>19</v>
      </c>
      <c r="D67">
        <v>20</v>
      </c>
      <c r="E67" s="1">
        <v>142.52000000000001</v>
      </c>
      <c r="F67" s="1">
        <f>Sales_data[[#This Row],[UnitPrice]]*(1-0.35)</f>
        <v>92.638000000000005</v>
      </c>
      <c r="G67" t="s">
        <v>30</v>
      </c>
      <c r="H67" t="s">
        <v>31</v>
      </c>
      <c r="I67" s="6">
        <v>0.1</v>
      </c>
      <c r="J67" t="s">
        <v>22</v>
      </c>
      <c r="K67" s="1">
        <f>Sales_data[[#This Row],[Quantity]]*Sales_data[[#This Row],[UnitPrice]]</f>
        <v>2850.4</v>
      </c>
      <c r="L67" s="1">
        <f>Sales_data[[#This Row],[TotalPrice ]]*(1-Sales_data[[#This Row],[Discount]])</f>
        <v>2565.36</v>
      </c>
      <c r="M67" s="1">
        <f>Sales_data[[#This Row],[Quantity]]*Sales_data[[#This Row],[UnitCost (Assummed)]]</f>
        <v>1852.7600000000002</v>
      </c>
      <c r="N67" s="1">
        <f>Sales_data[[#This Row],[ Sales]]-Sales_data[[#This Row],[COGs]]</f>
        <v>712.59999999999991</v>
      </c>
      <c r="O67" s="5">
        <f>Sales_data[[#This Row],[TotalPrice ]]-Sales_data[[#This Row],[ Sales]]</f>
        <v>285.03999999999996</v>
      </c>
      <c r="P67" t="s">
        <v>63</v>
      </c>
      <c r="Q67" t="s">
        <v>24</v>
      </c>
      <c r="R67">
        <v>0</v>
      </c>
      <c r="S67" t="s">
        <v>1719</v>
      </c>
      <c r="T67" t="s">
        <v>1720</v>
      </c>
      <c r="U67" s="1">
        <v>30.67</v>
      </c>
      <c r="V67" s="2">
        <v>44964</v>
      </c>
      <c r="W67" s="2">
        <v>44969</v>
      </c>
      <c r="X67" s="7">
        <f t="shared" si="1"/>
        <v>5</v>
      </c>
      <c r="Y67" t="s">
        <v>72</v>
      </c>
    </row>
    <row r="68" spans="1:25" x14ac:dyDescent="0.3">
      <c r="A68" s="2">
        <v>44964</v>
      </c>
      <c r="B68" t="s">
        <v>44</v>
      </c>
      <c r="C68" t="s">
        <v>19</v>
      </c>
      <c r="D68">
        <v>14</v>
      </c>
      <c r="E68" s="1">
        <v>306.39</v>
      </c>
      <c r="F68" s="1">
        <f>Sales_data[[#This Row],[UnitPrice]]*(1-0.35)</f>
        <v>199.15350000000001</v>
      </c>
      <c r="G68" t="s">
        <v>30</v>
      </c>
      <c r="H68" t="s">
        <v>31</v>
      </c>
      <c r="I68" s="6">
        <v>0.1</v>
      </c>
      <c r="J68" t="s">
        <v>22</v>
      </c>
      <c r="K68" s="1">
        <f>Sales_data[[#This Row],[Quantity]]*Sales_data[[#This Row],[UnitPrice]]</f>
        <v>4289.46</v>
      </c>
      <c r="L68" s="1">
        <f>Sales_data[[#This Row],[TotalPrice ]]*(1-Sales_data[[#This Row],[Discount]])</f>
        <v>3860.5140000000001</v>
      </c>
      <c r="M68" s="1">
        <f>Sales_data[[#This Row],[Quantity]]*Sales_data[[#This Row],[UnitCost (Assummed)]]</f>
        <v>2788.1490000000003</v>
      </c>
      <c r="N68" s="1">
        <f>Sales_data[[#This Row],[ Sales]]-Sales_data[[#This Row],[COGs]]</f>
        <v>1072.3649999999998</v>
      </c>
      <c r="O68" s="5">
        <f>Sales_data[[#This Row],[TotalPrice ]]-Sales_data[[#This Row],[ Sales]]</f>
        <v>428.94599999999991</v>
      </c>
      <c r="P68" t="s">
        <v>63</v>
      </c>
      <c r="Q68" t="s">
        <v>40</v>
      </c>
      <c r="R68">
        <v>0</v>
      </c>
      <c r="S68" t="s">
        <v>2800</v>
      </c>
      <c r="T68" t="s">
        <v>2801</v>
      </c>
      <c r="U68" s="1">
        <v>38.729999999999997</v>
      </c>
      <c r="V68" s="2">
        <v>44964</v>
      </c>
      <c r="W68" s="2">
        <v>44966</v>
      </c>
      <c r="X68" s="7">
        <f t="shared" si="1"/>
        <v>2</v>
      </c>
      <c r="Y68" t="s">
        <v>49</v>
      </c>
    </row>
    <row r="69" spans="1:25" x14ac:dyDescent="0.3">
      <c r="A69" s="2">
        <v>44965</v>
      </c>
      <c r="B69" t="s">
        <v>28</v>
      </c>
      <c r="C69" t="s">
        <v>79</v>
      </c>
      <c r="D69">
        <v>7</v>
      </c>
      <c r="E69" s="1">
        <v>247.53</v>
      </c>
      <c r="F69" s="1">
        <f>Sales_data[[#This Row],[UnitPrice]]*(1-0.35)</f>
        <v>160.89449999999999</v>
      </c>
      <c r="G69" t="s">
        <v>50</v>
      </c>
      <c r="H69" t="s">
        <v>21</v>
      </c>
      <c r="I69" s="6">
        <v>0.15</v>
      </c>
      <c r="J69" t="s">
        <v>32</v>
      </c>
      <c r="K69" s="1">
        <f>Sales_data[[#This Row],[Quantity]]*Sales_data[[#This Row],[UnitPrice]]</f>
        <v>1732.71</v>
      </c>
      <c r="L69" s="1">
        <f>Sales_data[[#This Row],[TotalPrice ]]*(1-Sales_data[[#This Row],[Discount]])</f>
        <v>1472.8035</v>
      </c>
      <c r="M69" s="1">
        <f>Sales_data[[#This Row],[Quantity]]*Sales_data[[#This Row],[UnitCost (Assummed)]]</f>
        <v>1126.2615000000001</v>
      </c>
      <c r="N69" s="1">
        <f>Sales_data[[#This Row],[ Sales]]-Sales_data[[#This Row],[COGs]]</f>
        <v>346.54199999999992</v>
      </c>
      <c r="O69" s="5">
        <f>Sales_data[[#This Row],[TotalPrice ]]-Sales_data[[#This Row],[ Sales]]</f>
        <v>259.90650000000005</v>
      </c>
      <c r="P69" t="s">
        <v>33</v>
      </c>
      <c r="Q69" t="s">
        <v>24</v>
      </c>
      <c r="R69">
        <v>0</v>
      </c>
      <c r="S69" t="s">
        <v>428</v>
      </c>
      <c r="T69" t="s">
        <v>429</v>
      </c>
      <c r="U69" s="1">
        <v>13.63</v>
      </c>
      <c r="V69" s="2">
        <v>44965</v>
      </c>
      <c r="W69" s="2">
        <v>44973</v>
      </c>
      <c r="X69" s="7">
        <f t="shared" si="1"/>
        <v>8</v>
      </c>
      <c r="Y69" t="s">
        <v>37</v>
      </c>
    </row>
    <row r="70" spans="1:25" x14ac:dyDescent="0.3">
      <c r="A70" s="2">
        <v>44965</v>
      </c>
      <c r="B70" t="s">
        <v>44</v>
      </c>
      <c r="C70" t="s">
        <v>130</v>
      </c>
      <c r="D70">
        <v>19</v>
      </c>
      <c r="E70" s="1">
        <v>165.38</v>
      </c>
      <c r="F70" s="1">
        <f>Sales_data[[#This Row],[UnitPrice]]*(1-0.35)</f>
        <v>107.497</v>
      </c>
      <c r="G70" t="s">
        <v>20</v>
      </c>
      <c r="H70" t="s">
        <v>21</v>
      </c>
      <c r="I70" s="6">
        <v>0.15</v>
      </c>
      <c r="J70" t="s">
        <v>32</v>
      </c>
      <c r="K70" s="1">
        <f>Sales_data[[#This Row],[Quantity]]*Sales_data[[#This Row],[UnitPrice]]</f>
        <v>3142.22</v>
      </c>
      <c r="L70" s="1">
        <f>Sales_data[[#This Row],[TotalPrice ]]*(1-Sales_data[[#This Row],[Discount]])</f>
        <v>2670.8869999999997</v>
      </c>
      <c r="M70" s="1">
        <f>Sales_data[[#This Row],[Quantity]]*Sales_data[[#This Row],[UnitCost (Assummed)]]</f>
        <v>2042.443</v>
      </c>
      <c r="N70" s="1">
        <f>Sales_data[[#This Row],[ Sales]]-Sales_data[[#This Row],[COGs]]</f>
        <v>628.44399999999973</v>
      </c>
      <c r="O70" s="5">
        <f>Sales_data[[#This Row],[TotalPrice ]]-Sales_data[[#This Row],[ Sales]]</f>
        <v>471.33300000000008</v>
      </c>
      <c r="P70" t="s">
        <v>23</v>
      </c>
      <c r="Q70" t="s">
        <v>2930</v>
      </c>
      <c r="R70">
        <v>0</v>
      </c>
      <c r="S70" t="s">
        <v>454</v>
      </c>
      <c r="T70" t="s">
        <v>455</v>
      </c>
      <c r="U70" s="1">
        <v>25.2</v>
      </c>
      <c r="V70" s="2">
        <v>44965</v>
      </c>
      <c r="W70" s="2">
        <v>44971</v>
      </c>
      <c r="X70" s="7">
        <f t="shared" si="1"/>
        <v>6</v>
      </c>
      <c r="Y70" t="s">
        <v>49</v>
      </c>
    </row>
    <row r="71" spans="1:25" x14ac:dyDescent="0.3">
      <c r="A71" s="2">
        <v>44965</v>
      </c>
      <c r="B71" t="s">
        <v>28</v>
      </c>
      <c r="C71" t="s">
        <v>45</v>
      </c>
      <c r="D71">
        <v>20</v>
      </c>
      <c r="E71" s="1">
        <v>313.47000000000003</v>
      </c>
      <c r="F71" s="1">
        <f>Sales_data[[#This Row],[UnitPrice]]*(1-0.35)</f>
        <v>203.75550000000001</v>
      </c>
      <c r="G71" t="s">
        <v>50</v>
      </c>
      <c r="H71" t="s">
        <v>31</v>
      </c>
      <c r="I71" s="6">
        <v>0.15</v>
      </c>
      <c r="J71" t="s">
        <v>32</v>
      </c>
      <c r="K71" s="1">
        <f>Sales_data[[#This Row],[Quantity]]*Sales_data[[#This Row],[UnitPrice]]</f>
        <v>6269.4000000000005</v>
      </c>
      <c r="L71" s="1">
        <f>Sales_data[[#This Row],[TotalPrice ]]*(1-Sales_data[[#This Row],[Discount]])</f>
        <v>5328.9900000000007</v>
      </c>
      <c r="M71" s="1">
        <f>Sales_data[[#This Row],[Quantity]]*Sales_data[[#This Row],[UnitCost (Assummed)]]</f>
        <v>4075.11</v>
      </c>
      <c r="N71" s="1">
        <f>Sales_data[[#This Row],[ Sales]]-Sales_data[[#This Row],[COGs]]</f>
        <v>1253.8800000000006</v>
      </c>
      <c r="O71" s="5">
        <f>Sales_data[[#This Row],[TotalPrice ]]-Sales_data[[#This Row],[ Sales]]</f>
        <v>940.40999999999985</v>
      </c>
      <c r="P71" t="s">
        <v>23</v>
      </c>
      <c r="Q71" t="s">
        <v>24</v>
      </c>
      <c r="R71">
        <v>0</v>
      </c>
      <c r="S71" t="s">
        <v>1243</v>
      </c>
      <c r="T71" t="s">
        <v>1244</v>
      </c>
      <c r="U71" s="1">
        <v>18.170000000000002</v>
      </c>
      <c r="V71" s="2">
        <v>44965</v>
      </c>
      <c r="W71" s="2">
        <v>44968</v>
      </c>
      <c r="X71" s="7">
        <f t="shared" si="1"/>
        <v>3</v>
      </c>
      <c r="Y71" t="s">
        <v>37</v>
      </c>
    </row>
    <row r="72" spans="1:25" x14ac:dyDescent="0.3">
      <c r="A72" s="2">
        <v>44965</v>
      </c>
      <c r="B72" t="s">
        <v>18</v>
      </c>
      <c r="C72" t="s">
        <v>79</v>
      </c>
      <c r="D72">
        <v>4</v>
      </c>
      <c r="E72" s="1">
        <v>224.75</v>
      </c>
      <c r="F72" s="1">
        <f>Sales_data[[#This Row],[UnitPrice]]*(1-0.35)</f>
        <v>146.08750000000001</v>
      </c>
      <c r="G72" t="s">
        <v>55</v>
      </c>
      <c r="H72" t="s">
        <v>21</v>
      </c>
      <c r="I72" s="6">
        <v>0</v>
      </c>
      <c r="J72" t="s">
        <v>46</v>
      </c>
      <c r="K72" s="1">
        <f>Sales_data[[#This Row],[Quantity]]*Sales_data[[#This Row],[UnitPrice]]</f>
        <v>899</v>
      </c>
      <c r="L72" s="1">
        <f>Sales_data[[#This Row],[TotalPrice ]]*(1-Sales_data[[#This Row],[Discount]])</f>
        <v>899</v>
      </c>
      <c r="M72" s="1">
        <f>Sales_data[[#This Row],[Quantity]]*Sales_data[[#This Row],[UnitCost (Assummed)]]</f>
        <v>584.35</v>
      </c>
      <c r="N72" s="1">
        <f>Sales_data[[#This Row],[ Sales]]-Sales_data[[#This Row],[COGs]]</f>
        <v>314.64999999999998</v>
      </c>
      <c r="O72" s="5">
        <f>Sales_data[[#This Row],[TotalPrice ]]-Sales_data[[#This Row],[ Sales]]</f>
        <v>0</v>
      </c>
      <c r="P72" t="s">
        <v>60</v>
      </c>
      <c r="Q72" t="s">
        <v>2930</v>
      </c>
      <c r="R72">
        <v>0</v>
      </c>
      <c r="S72" t="s">
        <v>2547</v>
      </c>
      <c r="T72" t="s">
        <v>2548</v>
      </c>
      <c r="U72" s="1">
        <v>43.86</v>
      </c>
      <c r="V72" s="2">
        <v>44965</v>
      </c>
      <c r="W72" s="2">
        <v>44973</v>
      </c>
      <c r="X72" s="7">
        <f t="shared" si="1"/>
        <v>8</v>
      </c>
      <c r="Y72" t="s">
        <v>27</v>
      </c>
    </row>
    <row r="73" spans="1:25" x14ac:dyDescent="0.3">
      <c r="A73" s="2">
        <v>44965</v>
      </c>
      <c r="B73" t="s">
        <v>69</v>
      </c>
      <c r="C73" t="s">
        <v>79</v>
      </c>
      <c r="D73">
        <v>13</v>
      </c>
      <c r="E73" s="1">
        <v>149.16</v>
      </c>
      <c r="F73" s="1">
        <f>Sales_data[[#This Row],[UnitPrice]]*(1-0.35)</f>
        <v>96.954000000000008</v>
      </c>
      <c r="G73" t="s">
        <v>50</v>
      </c>
      <c r="H73" t="s">
        <v>31</v>
      </c>
      <c r="I73" s="6">
        <v>0.1</v>
      </c>
      <c r="J73" t="s">
        <v>22</v>
      </c>
      <c r="K73" s="1">
        <f>Sales_data[[#This Row],[Quantity]]*Sales_data[[#This Row],[UnitPrice]]</f>
        <v>1939.08</v>
      </c>
      <c r="L73" s="1">
        <f>Sales_data[[#This Row],[TotalPrice ]]*(1-Sales_data[[#This Row],[Discount]])</f>
        <v>1745.172</v>
      </c>
      <c r="M73" s="1">
        <f>Sales_data[[#This Row],[Quantity]]*Sales_data[[#This Row],[UnitCost (Assummed)]]</f>
        <v>1260.402</v>
      </c>
      <c r="N73" s="1">
        <f>Sales_data[[#This Row],[ Sales]]-Sales_data[[#This Row],[COGs]]</f>
        <v>484.77</v>
      </c>
      <c r="O73" s="5">
        <f>Sales_data[[#This Row],[TotalPrice ]]-Sales_data[[#This Row],[ Sales]]</f>
        <v>193.9079999999999</v>
      </c>
      <c r="P73" t="s">
        <v>63</v>
      </c>
      <c r="Q73" t="s">
        <v>2930</v>
      </c>
      <c r="R73">
        <v>1</v>
      </c>
      <c r="S73" t="s">
        <v>2665</v>
      </c>
      <c r="T73" t="s">
        <v>1203</v>
      </c>
      <c r="U73" s="1">
        <v>20.9</v>
      </c>
      <c r="V73" s="2">
        <v>44965</v>
      </c>
      <c r="W73" s="2">
        <v>44973</v>
      </c>
      <c r="X73" s="7">
        <f t="shared" si="1"/>
        <v>8</v>
      </c>
      <c r="Y73" t="s">
        <v>72</v>
      </c>
    </row>
    <row r="74" spans="1:25" x14ac:dyDescent="0.3">
      <c r="A74" s="2">
        <v>44966</v>
      </c>
      <c r="B74" t="s">
        <v>18</v>
      </c>
      <c r="C74" t="s">
        <v>54</v>
      </c>
      <c r="D74">
        <v>1</v>
      </c>
      <c r="E74" s="1">
        <v>541.9</v>
      </c>
      <c r="F74" s="1">
        <f>Sales_data[[#This Row],[UnitPrice]]*(1-0.35)</f>
        <v>352.23500000000001</v>
      </c>
      <c r="G74" t="s">
        <v>30</v>
      </c>
      <c r="H74" t="s">
        <v>31</v>
      </c>
      <c r="I74" s="6">
        <v>0.05</v>
      </c>
      <c r="J74" t="s">
        <v>22</v>
      </c>
      <c r="K74" s="1">
        <f>Sales_data[[#This Row],[Quantity]]*Sales_data[[#This Row],[UnitPrice]]</f>
        <v>541.9</v>
      </c>
      <c r="L74" s="1">
        <f>Sales_data[[#This Row],[TotalPrice ]]*(1-Sales_data[[#This Row],[Discount]])</f>
        <v>514.80499999999995</v>
      </c>
      <c r="M74" s="1">
        <f>Sales_data[[#This Row],[Quantity]]*Sales_data[[#This Row],[UnitCost (Assummed)]]</f>
        <v>352.23500000000001</v>
      </c>
      <c r="N74" s="1">
        <f>Sales_data[[#This Row],[ Sales]]-Sales_data[[#This Row],[COGs]]</f>
        <v>162.56999999999994</v>
      </c>
      <c r="O74" s="5">
        <f>Sales_data[[#This Row],[TotalPrice ]]-Sales_data[[#This Row],[ Sales]]</f>
        <v>27.095000000000027</v>
      </c>
      <c r="P74" t="s">
        <v>63</v>
      </c>
      <c r="Q74" t="s">
        <v>40</v>
      </c>
      <c r="R74">
        <v>0</v>
      </c>
      <c r="S74" t="s">
        <v>1343</v>
      </c>
      <c r="T74" t="s">
        <v>770</v>
      </c>
      <c r="U74" s="1">
        <v>40.35</v>
      </c>
      <c r="V74" s="2">
        <v>44966</v>
      </c>
      <c r="W74" s="2">
        <v>44976</v>
      </c>
      <c r="X74" s="7">
        <f t="shared" si="1"/>
        <v>10</v>
      </c>
      <c r="Y74" t="s">
        <v>27</v>
      </c>
    </row>
    <row r="75" spans="1:25" x14ac:dyDescent="0.3">
      <c r="A75" s="2">
        <v>44968</v>
      </c>
      <c r="B75" t="s">
        <v>44</v>
      </c>
      <c r="C75" t="s">
        <v>79</v>
      </c>
      <c r="D75">
        <v>20</v>
      </c>
      <c r="E75" s="1">
        <v>548.01</v>
      </c>
      <c r="F75" s="1">
        <f>Sales_data[[#This Row],[UnitPrice]]*(1-0.35)</f>
        <v>356.20650000000001</v>
      </c>
      <c r="G75" t="s">
        <v>30</v>
      </c>
      <c r="H75" t="s">
        <v>21</v>
      </c>
      <c r="I75" s="6">
        <v>0.1</v>
      </c>
      <c r="J75" t="s">
        <v>22</v>
      </c>
      <c r="K75" s="1">
        <f>Sales_data[[#This Row],[Quantity]]*Sales_data[[#This Row],[UnitPrice]]</f>
        <v>10960.2</v>
      </c>
      <c r="L75" s="1">
        <f>Sales_data[[#This Row],[TotalPrice ]]*(1-Sales_data[[#This Row],[Discount]])</f>
        <v>9864.18</v>
      </c>
      <c r="M75" s="1">
        <f>Sales_data[[#This Row],[Quantity]]*Sales_data[[#This Row],[UnitCost (Assummed)]]</f>
        <v>7124.13</v>
      </c>
      <c r="N75" s="1">
        <f>Sales_data[[#This Row],[ Sales]]-Sales_data[[#This Row],[COGs]]</f>
        <v>2740.05</v>
      </c>
      <c r="O75" s="5">
        <f>Sales_data[[#This Row],[TotalPrice ]]-Sales_data[[#This Row],[ Sales]]</f>
        <v>1096.0200000000004</v>
      </c>
      <c r="P75" t="s">
        <v>57</v>
      </c>
      <c r="Q75" t="s">
        <v>40</v>
      </c>
      <c r="R75">
        <v>1</v>
      </c>
      <c r="S75" t="s">
        <v>197</v>
      </c>
      <c r="T75" t="s">
        <v>198</v>
      </c>
      <c r="U75" s="1">
        <v>5.89</v>
      </c>
      <c r="V75" s="2">
        <v>44968</v>
      </c>
      <c r="W75" s="2">
        <v>44971</v>
      </c>
      <c r="X75" s="7">
        <f t="shared" si="1"/>
        <v>3</v>
      </c>
      <c r="Y75" t="s">
        <v>49</v>
      </c>
    </row>
    <row r="76" spans="1:25" x14ac:dyDescent="0.3">
      <c r="A76" s="2">
        <v>44968</v>
      </c>
      <c r="B76" t="s">
        <v>44</v>
      </c>
      <c r="C76" t="s">
        <v>39</v>
      </c>
      <c r="D76">
        <v>18</v>
      </c>
      <c r="E76" s="1">
        <v>268.38</v>
      </c>
      <c r="F76" s="1">
        <f>Sales_data[[#This Row],[UnitPrice]]*(1-0.35)</f>
        <v>174.447</v>
      </c>
      <c r="G76" t="s">
        <v>55</v>
      </c>
      <c r="H76" t="s">
        <v>21</v>
      </c>
      <c r="I76" s="6">
        <v>0.15</v>
      </c>
      <c r="J76" t="s">
        <v>32</v>
      </c>
      <c r="K76" s="1">
        <f>Sales_data[[#This Row],[Quantity]]*Sales_data[[#This Row],[UnitPrice]]</f>
        <v>4830.84</v>
      </c>
      <c r="L76" s="1">
        <f>Sales_data[[#This Row],[TotalPrice ]]*(1-Sales_data[[#This Row],[Discount]])</f>
        <v>4106.2139999999999</v>
      </c>
      <c r="M76" s="1">
        <f>Sales_data[[#This Row],[Quantity]]*Sales_data[[#This Row],[UnitCost (Assummed)]]</f>
        <v>3140.0460000000003</v>
      </c>
      <c r="N76" s="1">
        <f>Sales_data[[#This Row],[ Sales]]-Sales_data[[#This Row],[COGs]]</f>
        <v>966.16799999999967</v>
      </c>
      <c r="O76" s="5">
        <f>Sales_data[[#This Row],[TotalPrice ]]-Sales_data[[#This Row],[ Sales]]</f>
        <v>724.6260000000002</v>
      </c>
      <c r="P76" t="s">
        <v>63</v>
      </c>
      <c r="Q76" t="s">
        <v>24</v>
      </c>
      <c r="R76">
        <v>0</v>
      </c>
      <c r="S76" t="s">
        <v>2390</v>
      </c>
      <c r="T76" t="s">
        <v>2391</v>
      </c>
      <c r="U76" s="1">
        <v>48.38</v>
      </c>
      <c r="V76" s="2">
        <v>44968</v>
      </c>
      <c r="W76" s="2">
        <v>44971</v>
      </c>
      <c r="X76" s="7">
        <f t="shared" si="1"/>
        <v>3</v>
      </c>
      <c r="Y76" t="s">
        <v>49</v>
      </c>
    </row>
    <row r="77" spans="1:25" x14ac:dyDescent="0.3">
      <c r="A77" s="2">
        <v>44970</v>
      </c>
      <c r="B77" t="s">
        <v>28</v>
      </c>
      <c r="C77" t="s">
        <v>29</v>
      </c>
      <c r="D77">
        <v>5</v>
      </c>
      <c r="E77" s="1">
        <v>254.24</v>
      </c>
      <c r="F77" s="1">
        <f>Sales_data[[#This Row],[UnitPrice]]*(1-0.35)</f>
        <v>165.256</v>
      </c>
      <c r="G77" t="s">
        <v>20</v>
      </c>
      <c r="H77" t="s">
        <v>21</v>
      </c>
      <c r="I77" s="6">
        <v>0.05</v>
      </c>
      <c r="J77" t="s">
        <v>66</v>
      </c>
      <c r="K77" s="1">
        <f>Sales_data[[#This Row],[Quantity]]*Sales_data[[#This Row],[UnitPrice]]</f>
        <v>1271.2</v>
      </c>
      <c r="L77" s="1">
        <f>Sales_data[[#This Row],[TotalPrice ]]*(1-Sales_data[[#This Row],[Discount]])</f>
        <v>1207.6400000000001</v>
      </c>
      <c r="M77" s="1">
        <f>Sales_data[[#This Row],[Quantity]]*Sales_data[[#This Row],[UnitCost (Assummed)]]</f>
        <v>826.28</v>
      </c>
      <c r="N77" s="1">
        <f>Sales_data[[#This Row],[ Sales]]-Sales_data[[#This Row],[COGs]]</f>
        <v>381.36000000000013</v>
      </c>
      <c r="O77" s="5">
        <f>Sales_data[[#This Row],[TotalPrice ]]-Sales_data[[#This Row],[ Sales]]</f>
        <v>63.559999999999945</v>
      </c>
      <c r="P77" t="s">
        <v>23</v>
      </c>
      <c r="Q77" t="s">
        <v>2930</v>
      </c>
      <c r="R77">
        <v>0</v>
      </c>
      <c r="S77" t="s">
        <v>717</v>
      </c>
      <c r="T77" t="s">
        <v>718</v>
      </c>
      <c r="U77" s="1">
        <v>9.9700000000000006</v>
      </c>
      <c r="V77" s="2">
        <v>44970</v>
      </c>
      <c r="W77" s="2">
        <v>44975</v>
      </c>
      <c r="X77" s="7">
        <f t="shared" si="1"/>
        <v>5</v>
      </c>
      <c r="Y77" t="s">
        <v>37</v>
      </c>
    </row>
    <row r="78" spans="1:25" x14ac:dyDescent="0.3">
      <c r="A78" s="2">
        <v>44970</v>
      </c>
      <c r="B78" t="s">
        <v>18</v>
      </c>
      <c r="C78" t="s">
        <v>19</v>
      </c>
      <c r="D78">
        <v>7</v>
      </c>
      <c r="E78" s="1">
        <v>242.11</v>
      </c>
      <c r="F78" s="1">
        <f>Sales_data[[#This Row],[UnitPrice]]*(1-0.35)</f>
        <v>157.37150000000003</v>
      </c>
      <c r="G78" t="s">
        <v>50</v>
      </c>
      <c r="H78" t="s">
        <v>21</v>
      </c>
      <c r="I78" s="6">
        <v>0.05</v>
      </c>
      <c r="J78" t="s">
        <v>22</v>
      </c>
      <c r="K78" s="1">
        <f>Sales_data[[#This Row],[Quantity]]*Sales_data[[#This Row],[UnitPrice]]</f>
        <v>1694.77</v>
      </c>
      <c r="L78" s="1">
        <f>Sales_data[[#This Row],[TotalPrice ]]*(1-Sales_data[[#This Row],[Discount]])</f>
        <v>1610.0314999999998</v>
      </c>
      <c r="M78" s="1">
        <f>Sales_data[[#This Row],[Quantity]]*Sales_data[[#This Row],[UnitCost (Assummed)]]</f>
        <v>1101.6005000000002</v>
      </c>
      <c r="N78" s="1">
        <f>Sales_data[[#This Row],[ Sales]]-Sales_data[[#This Row],[COGs]]</f>
        <v>508.43099999999959</v>
      </c>
      <c r="O78" s="5">
        <f>Sales_data[[#This Row],[TotalPrice ]]-Sales_data[[#This Row],[ Sales]]</f>
        <v>84.738500000000158</v>
      </c>
      <c r="P78" t="s">
        <v>60</v>
      </c>
      <c r="Q78" t="s">
        <v>40</v>
      </c>
      <c r="R78">
        <v>0</v>
      </c>
      <c r="S78" t="s">
        <v>2821</v>
      </c>
      <c r="T78" t="s">
        <v>1747</v>
      </c>
      <c r="U78" s="1">
        <v>47.19</v>
      </c>
      <c r="V78" s="2">
        <v>44970</v>
      </c>
      <c r="W78" s="2">
        <v>44975</v>
      </c>
      <c r="X78" s="7">
        <f t="shared" si="1"/>
        <v>5</v>
      </c>
      <c r="Y78" t="s">
        <v>27</v>
      </c>
    </row>
    <row r="79" spans="1:25" x14ac:dyDescent="0.3">
      <c r="A79" s="2">
        <v>44971</v>
      </c>
      <c r="B79" t="s">
        <v>18</v>
      </c>
      <c r="C79" t="s">
        <v>45</v>
      </c>
      <c r="D79">
        <v>8</v>
      </c>
      <c r="E79" s="1">
        <v>411.26</v>
      </c>
      <c r="F79" s="1">
        <f>Sales_data[[#This Row],[UnitPrice]]*(1-0.35)</f>
        <v>267.31900000000002</v>
      </c>
      <c r="G79" t="s">
        <v>30</v>
      </c>
      <c r="H79" t="s">
        <v>31</v>
      </c>
      <c r="I79" s="6">
        <v>0.1</v>
      </c>
      <c r="J79" t="s">
        <v>46</v>
      </c>
      <c r="K79" s="1">
        <f>Sales_data[[#This Row],[Quantity]]*Sales_data[[#This Row],[UnitPrice]]</f>
        <v>3290.08</v>
      </c>
      <c r="L79" s="1">
        <f>Sales_data[[#This Row],[TotalPrice ]]*(1-Sales_data[[#This Row],[Discount]])</f>
        <v>2961.0720000000001</v>
      </c>
      <c r="M79" s="1">
        <f>Sales_data[[#This Row],[Quantity]]*Sales_data[[#This Row],[UnitCost (Assummed)]]</f>
        <v>2138.5520000000001</v>
      </c>
      <c r="N79" s="1">
        <f>Sales_data[[#This Row],[ Sales]]-Sales_data[[#This Row],[COGs]]</f>
        <v>822.52</v>
      </c>
      <c r="O79" s="5">
        <f>Sales_data[[#This Row],[TotalPrice ]]-Sales_data[[#This Row],[ Sales]]</f>
        <v>329.00799999999981</v>
      </c>
      <c r="P79" t="s">
        <v>33</v>
      </c>
      <c r="Q79" t="s">
        <v>40</v>
      </c>
      <c r="R79">
        <v>0</v>
      </c>
      <c r="S79" t="s">
        <v>446</v>
      </c>
      <c r="T79" t="s">
        <v>447</v>
      </c>
      <c r="U79" s="1">
        <v>28.57</v>
      </c>
      <c r="V79" s="2">
        <v>44971</v>
      </c>
      <c r="W79" s="2">
        <v>44975</v>
      </c>
      <c r="X79" s="7">
        <f t="shared" si="1"/>
        <v>4</v>
      </c>
      <c r="Y79" t="s">
        <v>27</v>
      </c>
    </row>
    <row r="80" spans="1:25" x14ac:dyDescent="0.3">
      <c r="A80" s="2">
        <v>44971</v>
      </c>
      <c r="B80" t="s">
        <v>38</v>
      </c>
      <c r="C80" t="s">
        <v>79</v>
      </c>
      <c r="D80">
        <v>12</v>
      </c>
      <c r="E80" s="1">
        <v>451.51</v>
      </c>
      <c r="F80" s="1">
        <f>Sales_data[[#This Row],[UnitPrice]]*(1-0.35)</f>
        <v>293.48149999999998</v>
      </c>
      <c r="G80" t="s">
        <v>20</v>
      </c>
      <c r="H80" t="s">
        <v>21</v>
      </c>
      <c r="I80" s="6">
        <v>0.15</v>
      </c>
      <c r="J80" t="s">
        <v>51</v>
      </c>
      <c r="K80" s="1">
        <f>Sales_data[[#This Row],[Quantity]]*Sales_data[[#This Row],[UnitPrice]]</f>
        <v>5418.12</v>
      </c>
      <c r="L80" s="1">
        <f>Sales_data[[#This Row],[TotalPrice ]]*(1-Sales_data[[#This Row],[Discount]])</f>
        <v>4605.402</v>
      </c>
      <c r="M80" s="1">
        <f>Sales_data[[#This Row],[Quantity]]*Sales_data[[#This Row],[UnitCost (Assummed)]]</f>
        <v>3521.7779999999998</v>
      </c>
      <c r="N80" s="1">
        <f>Sales_data[[#This Row],[ Sales]]-Sales_data[[#This Row],[COGs]]</f>
        <v>1083.6240000000003</v>
      </c>
      <c r="O80" s="5">
        <f>Sales_data[[#This Row],[TotalPrice ]]-Sales_data[[#This Row],[ Sales]]</f>
        <v>812.71799999999985</v>
      </c>
      <c r="P80" t="s">
        <v>23</v>
      </c>
      <c r="Q80" t="s">
        <v>40</v>
      </c>
      <c r="R80">
        <v>0</v>
      </c>
      <c r="S80" t="s">
        <v>487</v>
      </c>
      <c r="T80" t="s">
        <v>488</v>
      </c>
      <c r="U80" s="1">
        <v>9.5399999999999991</v>
      </c>
      <c r="V80" s="2">
        <v>44971</v>
      </c>
      <c r="W80" s="2">
        <v>44979</v>
      </c>
      <c r="X80" s="7">
        <f t="shared" si="1"/>
        <v>8</v>
      </c>
      <c r="Y80" t="s">
        <v>43</v>
      </c>
    </row>
    <row r="81" spans="1:25" x14ac:dyDescent="0.3">
      <c r="A81" s="2">
        <v>44971</v>
      </c>
      <c r="B81" t="s">
        <v>18</v>
      </c>
      <c r="C81" t="s">
        <v>79</v>
      </c>
      <c r="D81">
        <v>7</v>
      </c>
      <c r="E81" s="1">
        <v>468.14</v>
      </c>
      <c r="F81" s="1">
        <f>Sales_data[[#This Row],[UnitPrice]]*(1-0.35)</f>
        <v>304.291</v>
      </c>
      <c r="G81" t="s">
        <v>30</v>
      </c>
      <c r="H81" t="s">
        <v>31</v>
      </c>
      <c r="I81" s="6">
        <v>0.15</v>
      </c>
      <c r="J81" t="s">
        <v>66</v>
      </c>
      <c r="K81" s="1">
        <f>Sales_data[[#This Row],[Quantity]]*Sales_data[[#This Row],[UnitPrice]]</f>
        <v>3276.98</v>
      </c>
      <c r="L81" s="1">
        <f>Sales_data[[#This Row],[TotalPrice ]]*(1-Sales_data[[#This Row],[Discount]])</f>
        <v>2785.433</v>
      </c>
      <c r="M81" s="1">
        <f>Sales_data[[#This Row],[Quantity]]*Sales_data[[#This Row],[UnitCost (Assummed)]]</f>
        <v>2130.0369999999998</v>
      </c>
      <c r="N81" s="1">
        <f>Sales_data[[#This Row],[ Sales]]-Sales_data[[#This Row],[COGs]]</f>
        <v>655.39600000000019</v>
      </c>
      <c r="O81" s="5">
        <f>Sales_data[[#This Row],[TotalPrice ]]-Sales_data[[#This Row],[ Sales]]</f>
        <v>491.54700000000003</v>
      </c>
      <c r="P81" t="s">
        <v>63</v>
      </c>
      <c r="Q81" t="s">
        <v>34</v>
      </c>
      <c r="R81">
        <v>0</v>
      </c>
      <c r="S81" t="s">
        <v>2319</v>
      </c>
      <c r="T81" t="s">
        <v>2320</v>
      </c>
      <c r="U81" s="1">
        <v>47.56</v>
      </c>
      <c r="V81" s="2">
        <v>44971</v>
      </c>
      <c r="W81" s="2">
        <v>44974</v>
      </c>
      <c r="X81" s="7">
        <f t="shared" si="1"/>
        <v>3</v>
      </c>
      <c r="Y81" t="s">
        <v>27</v>
      </c>
    </row>
    <row r="82" spans="1:25" x14ac:dyDescent="0.3">
      <c r="A82" s="2">
        <v>44972</v>
      </c>
      <c r="B82" t="s">
        <v>69</v>
      </c>
      <c r="C82" t="s">
        <v>130</v>
      </c>
      <c r="D82">
        <v>19</v>
      </c>
      <c r="E82" s="1">
        <v>414.31</v>
      </c>
      <c r="F82" s="1">
        <f>Sales_data[[#This Row],[UnitPrice]]*(1-0.35)</f>
        <v>269.30150000000003</v>
      </c>
      <c r="G82" t="s">
        <v>30</v>
      </c>
      <c r="H82" t="s">
        <v>31</v>
      </c>
      <c r="I82" s="6">
        <v>0.1</v>
      </c>
      <c r="J82" t="s">
        <v>22</v>
      </c>
      <c r="K82" s="1">
        <f>Sales_data[[#This Row],[Quantity]]*Sales_data[[#This Row],[UnitPrice]]</f>
        <v>7871.89</v>
      </c>
      <c r="L82" s="1">
        <f>Sales_data[[#This Row],[TotalPrice ]]*(1-Sales_data[[#This Row],[Discount]])</f>
        <v>7084.701</v>
      </c>
      <c r="M82" s="1">
        <f>Sales_data[[#This Row],[Quantity]]*Sales_data[[#This Row],[UnitCost (Assummed)]]</f>
        <v>5116.7285000000011</v>
      </c>
      <c r="N82" s="1">
        <f>Sales_data[[#This Row],[ Sales]]-Sales_data[[#This Row],[COGs]]</f>
        <v>1967.9724999999989</v>
      </c>
      <c r="O82" s="5">
        <f>Sales_data[[#This Row],[TotalPrice ]]-Sales_data[[#This Row],[ Sales]]</f>
        <v>787.18900000000031</v>
      </c>
      <c r="P82" t="s">
        <v>57</v>
      </c>
      <c r="Q82" t="s">
        <v>34</v>
      </c>
      <c r="R82">
        <v>0</v>
      </c>
      <c r="S82" t="s">
        <v>1380</v>
      </c>
      <c r="T82" t="s">
        <v>1381</v>
      </c>
      <c r="U82" s="1">
        <v>17.43</v>
      </c>
      <c r="V82" s="2">
        <v>44972</v>
      </c>
      <c r="W82" s="2">
        <v>44976</v>
      </c>
      <c r="X82" s="7">
        <f t="shared" si="1"/>
        <v>4</v>
      </c>
      <c r="Y82" t="s">
        <v>72</v>
      </c>
    </row>
    <row r="83" spans="1:25" x14ac:dyDescent="0.3">
      <c r="A83" s="2">
        <v>44974</v>
      </c>
      <c r="B83" t="s">
        <v>69</v>
      </c>
      <c r="C83" t="s">
        <v>39</v>
      </c>
      <c r="D83">
        <v>6</v>
      </c>
      <c r="E83" s="1">
        <v>327.69</v>
      </c>
      <c r="F83" s="1">
        <f>Sales_data[[#This Row],[UnitPrice]]*(1-0.35)</f>
        <v>212.99850000000001</v>
      </c>
      <c r="G83" t="s">
        <v>55</v>
      </c>
      <c r="H83" t="s">
        <v>21</v>
      </c>
      <c r="I83" s="6">
        <v>0.05</v>
      </c>
      <c r="J83" t="s">
        <v>56</v>
      </c>
      <c r="K83" s="1">
        <f>Sales_data[[#This Row],[Quantity]]*Sales_data[[#This Row],[UnitPrice]]</f>
        <v>1966.1399999999999</v>
      </c>
      <c r="L83" s="1">
        <f>Sales_data[[#This Row],[TotalPrice ]]*(1-Sales_data[[#This Row],[Discount]])</f>
        <v>1867.8329999999999</v>
      </c>
      <c r="M83" s="1">
        <f>Sales_data[[#This Row],[Quantity]]*Sales_data[[#This Row],[UnitCost (Assummed)]]</f>
        <v>1277.991</v>
      </c>
      <c r="N83" s="1">
        <f>Sales_data[[#This Row],[ Sales]]-Sales_data[[#This Row],[COGs]]</f>
        <v>589.84199999999987</v>
      </c>
      <c r="O83" s="5">
        <f>Sales_data[[#This Row],[TotalPrice ]]-Sales_data[[#This Row],[ Sales]]</f>
        <v>98.307000000000016</v>
      </c>
      <c r="P83" t="s">
        <v>63</v>
      </c>
      <c r="Q83" t="s">
        <v>2930</v>
      </c>
      <c r="R83">
        <v>0</v>
      </c>
      <c r="S83" t="s">
        <v>1683</v>
      </c>
      <c r="T83" t="s">
        <v>1684</v>
      </c>
      <c r="U83" s="1">
        <v>22.34</v>
      </c>
      <c r="V83" s="2">
        <v>44974</v>
      </c>
      <c r="W83" s="2">
        <v>44978</v>
      </c>
      <c r="X83" s="7">
        <f t="shared" si="1"/>
        <v>4</v>
      </c>
      <c r="Y83" t="s">
        <v>72</v>
      </c>
    </row>
    <row r="84" spans="1:25" x14ac:dyDescent="0.3">
      <c r="A84" s="2">
        <v>44977</v>
      </c>
      <c r="B84" t="s">
        <v>44</v>
      </c>
      <c r="C84" t="s">
        <v>19</v>
      </c>
      <c r="D84">
        <v>3</v>
      </c>
      <c r="E84" s="1">
        <v>197.17</v>
      </c>
      <c r="F84" s="1">
        <f>Sales_data[[#This Row],[UnitPrice]]*(1-0.35)</f>
        <v>128.16049999999998</v>
      </c>
      <c r="G84" t="s">
        <v>30</v>
      </c>
      <c r="H84" t="s">
        <v>21</v>
      </c>
      <c r="I84" s="6">
        <v>0.05</v>
      </c>
      <c r="J84" t="s">
        <v>46</v>
      </c>
      <c r="K84" s="1">
        <f>Sales_data[[#This Row],[Quantity]]*Sales_data[[#This Row],[UnitPrice]]</f>
        <v>591.51</v>
      </c>
      <c r="L84" s="1">
        <f>Sales_data[[#This Row],[TotalPrice ]]*(1-Sales_data[[#This Row],[Discount]])</f>
        <v>561.93449999999996</v>
      </c>
      <c r="M84" s="1">
        <f>Sales_data[[#This Row],[Quantity]]*Sales_data[[#This Row],[UnitCost (Assummed)]]</f>
        <v>384.48149999999998</v>
      </c>
      <c r="N84" s="1">
        <f>Sales_data[[#This Row],[ Sales]]-Sales_data[[#This Row],[COGs]]</f>
        <v>177.45299999999997</v>
      </c>
      <c r="O84" s="5">
        <f>Sales_data[[#This Row],[TotalPrice ]]-Sales_data[[#This Row],[ Sales]]</f>
        <v>29.575500000000034</v>
      </c>
      <c r="P84" t="s">
        <v>33</v>
      </c>
      <c r="Q84" t="s">
        <v>24</v>
      </c>
      <c r="R84">
        <v>1</v>
      </c>
      <c r="S84" t="s">
        <v>1856</v>
      </c>
      <c r="T84" t="s">
        <v>1203</v>
      </c>
      <c r="U84" s="1">
        <v>30.29</v>
      </c>
      <c r="V84" s="2">
        <v>44977</v>
      </c>
      <c r="W84" s="2">
        <v>44980</v>
      </c>
      <c r="X84" s="7">
        <f t="shared" si="1"/>
        <v>3</v>
      </c>
      <c r="Y84" t="s">
        <v>49</v>
      </c>
    </row>
    <row r="85" spans="1:25" x14ac:dyDescent="0.3">
      <c r="A85" s="2">
        <v>44978</v>
      </c>
      <c r="B85" t="s">
        <v>18</v>
      </c>
      <c r="C85" t="s">
        <v>79</v>
      </c>
      <c r="D85">
        <v>4</v>
      </c>
      <c r="E85" s="1">
        <v>477.05</v>
      </c>
      <c r="F85" s="1">
        <f>Sales_data[[#This Row],[UnitPrice]]*(1-0.35)</f>
        <v>310.08250000000004</v>
      </c>
      <c r="G85" t="s">
        <v>20</v>
      </c>
      <c r="H85" t="s">
        <v>21</v>
      </c>
      <c r="I85" s="6">
        <v>0</v>
      </c>
      <c r="J85" t="s">
        <v>51</v>
      </c>
      <c r="K85" s="1">
        <f>Sales_data[[#This Row],[Quantity]]*Sales_data[[#This Row],[UnitPrice]]</f>
        <v>1908.2</v>
      </c>
      <c r="L85" s="1">
        <f>Sales_data[[#This Row],[TotalPrice ]]*(1-Sales_data[[#This Row],[Discount]])</f>
        <v>1908.2</v>
      </c>
      <c r="M85" s="1">
        <f>Sales_data[[#This Row],[Quantity]]*Sales_data[[#This Row],[UnitCost (Assummed)]]</f>
        <v>1240.3300000000002</v>
      </c>
      <c r="N85" s="1">
        <f>Sales_data[[#This Row],[ Sales]]-Sales_data[[#This Row],[COGs]]</f>
        <v>667.86999999999989</v>
      </c>
      <c r="O85" s="5">
        <f>Sales_data[[#This Row],[TotalPrice ]]-Sales_data[[#This Row],[ Sales]]</f>
        <v>0</v>
      </c>
      <c r="P85" t="s">
        <v>57</v>
      </c>
      <c r="Q85" t="s">
        <v>40</v>
      </c>
      <c r="R85">
        <v>0</v>
      </c>
      <c r="S85" t="s">
        <v>559</v>
      </c>
      <c r="T85" t="s">
        <v>560</v>
      </c>
      <c r="U85" s="1">
        <v>45.54</v>
      </c>
      <c r="V85" s="2">
        <v>44978</v>
      </c>
      <c r="W85" s="2">
        <v>44987</v>
      </c>
      <c r="X85" s="7">
        <f t="shared" si="1"/>
        <v>9</v>
      </c>
      <c r="Y85" t="s">
        <v>27</v>
      </c>
    </row>
    <row r="86" spans="1:25" x14ac:dyDescent="0.3">
      <c r="A86" s="2">
        <v>44978</v>
      </c>
      <c r="B86" t="s">
        <v>44</v>
      </c>
      <c r="C86" t="s">
        <v>39</v>
      </c>
      <c r="D86">
        <v>11</v>
      </c>
      <c r="E86" s="1">
        <v>61.81</v>
      </c>
      <c r="F86" s="1">
        <f>Sales_data[[#This Row],[UnitPrice]]*(1-0.35)</f>
        <v>40.176500000000004</v>
      </c>
      <c r="G86" t="s">
        <v>50</v>
      </c>
      <c r="H86" t="s">
        <v>31</v>
      </c>
      <c r="I86" s="6">
        <v>0.05</v>
      </c>
      <c r="J86" t="s">
        <v>66</v>
      </c>
      <c r="K86" s="1">
        <f>Sales_data[[#This Row],[Quantity]]*Sales_data[[#This Row],[UnitPrice]]</f>
        <v>679.91000000000008</v>
      </c>
      <c r="L86" s="1">
        <f>Sales_data[[#This Row],[TotalPrice ]]*(1-Sales_data[[#This Row],[Discount]])</f>
        <v>645.91450000000009</v>
      </c>
      <c r="M86" s="1">
        <f>Sales_data[[#This Row],[Quantity]]*Sales_data[[#This Row],[UnitCost (Assummed)]]</f>
        <v>441.94150000000002</v>
      </c>
      <c r="N86" s="1">
        <f>Sales_data[[#This Row],[ Sales]]-Sales_data[[#This Row],[COGs]]</f>
        <v>203.97300000000007</v>
      </c>
      <c r="O86" s="5">
        <f>Sales_data[[#This Row],[TotalPrice ]]-Sales_data[[#This Row],[ Sales]]</f>
        <v>33.995499999999993</v>
      </c>
      <c r="P86" t="s">
        <v>33</v>
      </c>
      <c r="Q86" t="s">
        <v>40</v>
      </c>
      <c r="R86">
        <v>0</v>
      </c>
      <c r="S86" t="s">
        <v>1346</v>
      </c>
      <c r="T86" t="s">
        <v>1347</v>
      </c>
      <c r="U86" s="1">
        <v>47.95</v>
      </c>
      <c r="V86" s="2">
        <v>44978</v>
      </c>
      <c r="W86" s="2">
        <v>44988</v>
      </c>
      <c r="X86" s="7">
        <f t="shared" si="1"/>
        <v>10</v>
      </c>
      <c r="Y86" t="s">
        <v>49</v>
      </c>
    </row>
    <row r="87" spans="1:25" x14ac:dyDescent="0.3">
      <c r="A87" s="2">
        <v>44979</v>
      </c>
      <c r="B87" t="s">
        <v>38</v>
      </c>
      <c r="C87" t="s">
        <v>39</v>
      </c>
      <c r="D87">
        <v>4</v>
      </c>
      <c r="E87" s="1">
        <v>85.96</v>
      </c>
      <c r="F87" s="1">
        <f>Sales_data[[#This Row],[UnitPrice]]*(1-0.35)</f>
        <v>55.873999999999995</v>
      </c>
      <c r="G87" t="s">
        <v>30</v>
      </c>
      <c r="H87" t="s">
        <v>31</v>
      </c>
      <c r="I87" s="6">
        <v>0.1</v>
      </c>
      <c r="J87" t="s">
        <v>46</v>
      </c>
      <c r="K87" s="1">
        <f>Sales_data[[#This Row],[Quantity]]*Sales_data[[#This Row],[UnitPrice]]</f>
        <v>343.84</v>
      </c>
      <c r="L87" s="1">
        <f>Sales_data[[#This Row],[TotalPrice ]]*(1-Sales_data[[#This Row],[Discount]])</f>
        <v>309.45599999999996</v>
      </c>
      <c r="M87" s="1">
        <f>Sales_data[[#This Row],[Quantity]]*Sales_data[[#This Row],[UnitCost (Assummed)]]</f>
        <v>223.49599999999998</v>
      </c>
      <c r="N87" s="1">
        <f>Sales_data[[#This Row],[ Sales]]-Sales_data[[#This Row],[COGs]]</f>
        <v>85.95999999999998</v>
      </c>
      <c r="O87" s="5">
        <f>Sales_data[[#This Row],[TotalPrice ]]-Sales_data[[#This Row],[ Sales]]</f>
        <v>34.384000000000015</v>
      </c>
      <c r="P87" t="s">
        <v>57</v>
      </c>
      <c r="Q87" t="s">
        <v>2930</v>
      </c>
      <c r="R87">
        <v>0</v>
      </c>
      <c r="S87" t="s">
        <v>1167</v>
      </c>
      <c r="T87" t="s">
        <v>1168</v>
      </c>
      <c r="U87" s="1">
        <v>32.119999999999997</v>
      </c>
      <c r="V87" s="2">
        <v>44979</v>
      </c>
      <c r="W87" s="2">
        <v>44988</v>
      </c>
      <c r="X87" s="7">
        <f t="shared" si="1"/>
        <v>9</v>
      </c>
      <c r="Y87" t="s">
        <v>43</v>
      </c>
    </row>
    <row r="88" spans="1:25" x14ac:dyDescent="0.3">
      <c r="A88" s="2">
        <v>44979</v>
      </c>
      <c r="B88" t="s">
        <v>18</v>
      </c>
      <c r="C88" t="s">
        <v>130</v>
      </c>
      <c r="D88">
        <v>14</v>
      </c>
      <c r="E88" s="1">
        <v>346.57</v>
      </c>
      <c r="F88" s="1">
        <f>Sales_data[[#This Row],[UnitPrice]]*(1-0.35)</f>
        <v>225.2705</v>
      </c>
      <c r="G88" t="s">
        <v>20</v>
      </c>
      <c r="H88" t="s">
        <v>31</v>
      </c>
      <c r="I88" s="6">
        <v>0.1</v>
      </c>
      <c r="J88" t="s">
        <v>51</v>
      </c>
      <c r="K88" s="1">
        <f>Sales_data[[#This Row],[Quantity]]*Sales_data[[#This Row],[UnitPrice]]</f>
        <v>4851.9799999999996</v>
      </c>
      <c r="L88" s="1">
        <f>Sales_data[[#This Row],[TotalPrice ]]*(1-Sales_data[[#This Row],[Discount]])</f>
        <v>4366.7820000000002</v>
      </c>
      <c r="M88" s="1">
        <f>Sales_data[[#This Row],[Quantity]]*Sales_data[[#This Row],[UnitCost (Assummed)]]</f>
        <v>3153.7869999999998</v>
      </c>
      <c r="N88" s="1">
        <f>Sales_data[[#This Row],[ Sales]]-Sales_data[[#This Row],[COGs]]</f>
        <v>1212.9950000000003</v>
      </c>
      <c r="O88" s="5">
        <f>Sales_data[[#This Row],[TotalPrice ]]-Sales_data[[#This Row],[ Sales]]</f>
        <v>485.19799999999941</v>
      </c>
      <c r="P88" t="s">
        <v>60</v>
      </c>
      <c r="Q88" t="s">
        <v>24</v>
      </c>
      <c r="R88">
        <v>0</v>
      </c>
      <c r="S88" t="s">
        <v>1769</v>
      </c>
      <c r="T88" t="s">
        <v>1770</v>
      </c>
      <c r="U88" s="1">
        <v>36.83</v>
      </c>
      <c r="V88" s="2">
        <v>44979</v>
      </c>
      <c r="W88" s="2">
        <v>44987</v>
      </c>
      <c r="X88" s="7">
        <f t="shared" si="1"/>
        <v>8</v>
      </c>
      <c r="Y88" t="s">
        <v>27</v>
      </c>
    </row>
    <row r="89" spans="1:25" x14ac:dyDescent="0.3">
      <c r="A89" s="2">
        <v>44980</v>
      </c>
      <c r="B89" t="s">
        <v>18</v>
      </c>
      <c r="C89" t="s">
        <v>19</v>
      </c>
      <c r="D89">
        <v>14</v>
      </c>
      <c r="E89" s="1">
        <v>163.6</v>
      </c>
      <c r="F89" s="1">
        <f>Sales_data[[#This Row],[UnitPrice]]*(1-0.35)</f>
        <v>106.34</v>
      </c>
      <c r="G89" t="s">
        <v>20</v>
      </c>
      <c r="H89" t="s">
        <v>21</v>
      </c>
      <c r="I89" s="6">
        <v>0</v>
      </c>
      <c r="J89" t="s">
        <v>22</v>
      </c>
      <c r="K89" s="1">
        <f>Sales_data[[#This Row],[Quantity]]*Sales_data[[#This Row],[UnitPrice]]</f>
        <v>2290.4</v>
      </c>
      <c r="L89" s="1">
        <f>Sales_data[[#This Row],[TotalPrice ]]*(1-Sales_data[[#This Row],[Discount]])</f>
        <v>2290.4</v>
      </c>
      <c r="M89" s="1">
        <f>Sales_data[[#This Row],[Quantity]]*Sales_data[[#This Row],[UnitCost (Assummed)]]</f>
        <v>1488.76</v>
      </c>
      <c r="N89" s="1">
        <f>Sales_data[[#This Row],[ Sales]]-Sales_data[[#This Row],[COGs]]</f>
        <v>801.6400000000001</v>
      </c>
      <c r="O89" s="5">
        <f>Sales_data[[#This Row],[TotalPrice ]]-Sales_data[[#This Row],[ Sales]]</f>
        <v>0</v>
      </c>
      <c r="P89" t="s">
        <v>23</v>
      </c>
      <c r="Q89" t="s">
        <v>24</v>
      </c>
      <c r="R89">
        <v>0</v>
      </c>
      <c r="S89" t="s">
        <v>25</v>
      </c>
      <c r="T89" t="s">
        <v>26</v>
      </c>
      <c r="U89" s="1">
        <v>43.34</v>
      </c>
      <c r="V89" s="2">
        <v>44980</v>
      </c>
      <c r="W89" s="2">
        <v>44984</v>
      </c>
      <c r="X89" s="7">
        <f t="shared" si="1"/>
        <v>4</v>
      </c>
      <c r="Y89" t="s">
        <v>27</v>
      </c>
    </row>
    <row r="90" spans="1:25" x14ac:dyDescent="0.3">
      <c r="A90" s="2">
        <v>44980</v>
      </c>
      <c r="B90" t="s">
        <v>18</v>
      </c>
      <c r="C90" t="s">
        <v>130</v>
      </c>
      <c r="D90">
        <v>1</v>
      </c>
      <c r="E90" s="1">
        <v>109</v>
      </c>
      <c r="F90" s="1">
        <f>Sales_data[[#This Row],[UnitPrice]]*(1-0.35)</f>
        <v>70.850000000000009</v>
      </c>
      <c r="G90" t="s">
        <v>20</v>
      </c>
      <c r="H90" t="s">
        <v>31</v>
      </c>
      <c r="I90" s="6">
        <v>0.15</v>
      </c>
      <c r="J90" t="s">
        <v>46</v>
      </c>
      <c r="K90" s="1">
        <f>Sales_data[[#This Row],[Quantity]]*Sales_data[[#This Row],[UnitPrice]]</f>
        <v>109</v>
      </c>
      <c r="L90" s="1">
        <f>Sales_data[[#This Row],[TotalPrice ]]*(1-Sales_data[[#This Row],[Discount]])</f>
        <v>92.649999999999991</v>
      </c>
      <c r="M90" s="1">
        <f>Sales_data[[#This Row],[Quantity]]*Sales_data[[#This Row],[UnitCost (Assummed)]]</f>
        <v>70.850000000000009</v>
      </c>
      <c r="N90" s="1">
        <f>Sales_data[[#This Row],[ Sales]]-Sales_data[[#This Row],[COGs]]</f>
        <v>21.799999999999983</v>
      </c>
      <c r="O90" s="5">
        <f>Sales_data[[#This Row],[TotalPrice ]]-Sales_data[[#This Row],[ Sales]]</f>
        <v>16.350000000000009</v>
      </c>
      <c r="P90" t="s">
        <v>63</v>
      </c>
      <c r="Q90" t="s">
        <v>40</v>
      </c>
      <c r="R90">
        <v>1</v>
      </c>
      <c r="S90" t="s">
        <v>301</v>
      </c>
      <c r="T90" t="s">
        <v>302</v>
      </c>
      <c r="U90" s="1">
        <v>8.0299999999999994</v>
      </c>
      <c r="V90" s="2">
        <v>44980</v>
      </c>
      <c r="W90" s="2">
        <v>44984</v>
      </c>
      <c r="X90" s="7">
        <f t="shared" si="1"/>
        <v>4</v>
      </c>
      <c r="Y90" t="s">
        <v>27</v>
      </c>
    </row>
    <row r="91" spans="1:25" x14ac:dyDescent="0.3">
      <c r="A91" s="2">
        <v>44980</v>
      </c>
      <c r="B91" t="s">
        <v>69</v>
      </c>
      <c r="C91" t="s">
        <v>79</v>
      </c>
      <c r="D91">
        <v>12</v>
      </c>
      <c r="E91" s="1">
        <v>245.6</v>
      </c>
      <c r="F91" s="1">
        <f>Sales_data[[#This Row],[UnitPrice]]*(1-0.35)</f>
        <v>159.64000000000001</v>
      </c>
      <c r="G91" t="s">
        <v>55</v>
      </c>
      <c r="H91" t="s">
        <v>31</v>
      </c>
      <c r="I91" s="6">
        <v>0</v>
      </c>
      <c r="J91" t="s">
        <v>66</v>
      </c>
      <c r="K91" s="1">
        <f>Sales_data[[#This Row],[Quantity]]*Sales_data[[#This Row],[UnitPrice]]</f>
        <v>2947.2</v>
      </c>
      <c r="L91" s="1">
        <f>Sales_data[[#This Row],[TotalPrice ]]*(1-Sales_data[[#This Row],[Discount]])</f>
        <v>2947.2</v>
      </c>
      <c r="M91" s="1">
        <f>Sales_data[[#This Row],[Quantity]]*Sales_data[[#This Row],[UnitCost (Assummed)]]</f>
        <v>1915.6800000000003</v>
      </c>
      <c r="N91" s="1">
        <f>Sales_data[[#This Row],[ Sales]]-Sales_data[[#This Row],[COGs]]</f>
        <v>1031.5199999999995</v>
      </c>
      <c r="O91" s="5">
        <f>Sales_data[[#This Row],[TotalPrice ]]-Sales_data[[#This Row],[ Sales]]</f>
        <v>0</v>
      </c>
      <c r="P91" t="s">
        <v>63</v>
      </c>
      <c r="Q91" t="s">
        <v>24</v>
      </c>
      <c r="R91">
        <v>1</v>
      </c>
      <c r="S91" t="s">
        <v>846</v>
      </c>
      <c r="T91" t="s">
        <v>847</v>
      </c>
      <c r="U91" s="1">
        <v>43.92</v>
      </c>
      <c r="V91" s="2">
        <v>44980</v>
      </c>
      <c r="W91" s="2">
        <v>44984</v>
      </c>
      <c r="X91" s="7">
        <f t="shared" si="1"/>
        <v>4</v>
      </c>
      <c r="Y91" t="s">
        <v>72</v>
      </c>
    </row>
    <row r="92" spans="1:25" x14ac:dyDescent="0.3">
      <c r="A92" s="2">
        <v>44980</v>
      </c>
      <c r="B92" t="s">
        <v>69</v>
      </c>
      <c r="C92" t="s">
        <v>130</v>
      </c>
      <c r="D92">
        <v>16</v>
      </c>
      <c r="E92" s="1">
        <v>509.08</v>
      </c>
      <c r="F92" s="1">
        <f>Sales_data[[#This Row],[UnitPrice]]*(1-0.35)</f>
        <v>330.90199999999999</v>
      </c>
      <c r="G92" t="s">
        <v>50</v>
      </c>
      <c r="H92" t="s">
        <v>21</v>
      </c>
      <c r="I92" s="6">
        <v>0</v>
      </c>
      <c r="J92" t="s">
        <v>51</v>
      </c>
      <c r="K92" s="1">
        <f>Sales_data[[#This Row],[Quantity]]*Sales_data[[#This Row],[UnitPrice]]</f>
        <v>8145.28</v>
      </c>
      <c r="L92" s="1">
        <f>Sales_data[[#This Row],[TotalPrice ]]*(1-Sales_data[[#This Row],[Discount]])</f>
        <v>8145.28</v>
      </c>
      <c r="M92" s="1">
        <f>Sales_data[[#This Row],[Quantity]]*Sales_data[[#This Row],[UnitCost (Assummed)]]</f>
        <v>5294.4319999999998</v>
      </c>
      <c r="N92" s="1">
        <f>Sales_data[[#This Row],[ Sales]]-Sales_data[[#This Row],[COGs]]</f>
        <v>2850.848</v>
      </c>
      <c r="O92" s="5">
        <f>Sales_data[[#This Row],[TotalPrice ]]-Sales_data[[#This Row],[ Sales]]</f>
        <v>0</v>
      </c>
      <c r="P92" t="s">
        <v>23</v>
      </c>
      <c r="Q92" t="s">
        <v>24</v>
      </c>
      <c r="R92">
        <v>0</v>
      </c>
      <c r="S92" t="s">
        <v>1632</v>
      </c>
      <c r="T92" t="s">
        <v>885</v>
      </c>
      <c r="U92" s="1">
        <v>37.53</v>
      </c>
      <c r="V92" s="2">
        <v>44980</v>
      </c>
      <c r="W92" s="2">
        <v>44987</v>
      </c>
      <c r="X92" s="7">
        <f t="shared" si="1"/>
        <v>7</v>
      </c>
      <c r="Y92" t="s">
        <v>72</v>
      </c>
    </row>
    <row r="93" spans="1:25" x14ac:dyDescent="0.3">
      <c r="A93" s="2">
        <v>44980</v>
      </c>
      <c r="B93" t="s">
        <v>44</v>
      </c>
      <c r="C93" t="s">
        <v>39</v>
      </c>
      <c r="D93">
        <v>16</v>
      </c>
      <c r="E93" s="1">
        <v>326.16000000000003</v>
      </c>
      <c r="F93" s="1">
        <f>Sales_data[[#This Row],[UnitPrice]]*(1-0.35)</f>
        <v>212.00400000000002</v>
      </c>
      <c r="G93" t="s">
        <v>50</v>
      </c>
      <c r="H93" t="s">
        <v>21</v>
      </c>
      <c r="I93" s="6">
        <v>0.1</v>
      </c>
      <c r="J93" t="s">
        <v>46</v>
      </c>
      <c r="K93" s="1">
        <f>Sales_data[[#This Row],[Quantity]]*Sales_data[[#This Row],[UnitPrice]]</f>
        <v>5218.5600000000004</v>
      </c>
      <c r="L93" s="1">
        <f>Sales_data[[#This Row],[TotalPrice ]]*(1-Sales_data[[#This Row],[Discount]])</f>
        <v>4696.7040000000006</v>
      </c>
      <c r="M93" s="1">
        <f>Sales_data[[#This Row],[Quantity]]*Sales_data[[#This Row],[UnitCost (Assummed)]]</f>
        <v>3392.0640000000003</v>
      </c>
      <c r="N93" s="1">
        <f>Sales_data[[#This Row],[ Sales]]-Sales_data[[#This Row],[COGs]]</f>
        <v>1304.6400000000003</v>
      </c>
      <c r="O93" s="5">
        <f>Sales_data[[#This Row],[TotalPrice ]]-Sales_data[[#This Row],[ Sales]]</f>
        <v>521.85599999999977</v>
      </c>
      <c r="P93" t="s">
        <v>57</v>
      </c>
      <c r="Q93" t="s">
        <v>2930</v>
      </c>
      <c r="R93">
        <v>0</v>
      </c>
      <c r="S93" t="s">
        <v>2430</v>
      </c>
      <c r="T93" t="s">
        <v>2431</v>
      </c>
      <c r="U93" s="1">
        <v>44.3</v>
      </c>
      <c r="V93" s="2">
        <v>44980</v>
      </c>
      <c r="W93" s="2">
        <v>44982</v>
      </c>
      <c r="X93" s="7">
        <f t="shared" si="1"/>
        <v>2</v>
      </c>
      <c r="Y93" t="s">
        <v>49</v>
      </c>
    </row>
    <row r="94" spans="1:25" x14ac:dyDescent="0.3">
      <c r="A94" s="2">
        <v>44981</v>
      </c>
      <c r="B94" t="s">
        <v>28</v>
      </c>
      <c r="C94" t="s">
        <v>45</v>
      </c>
      <c r="D94">
        <v>16</v>
      </c>
      <c r="E94" s="1">
        <v>187.84</v>
      </c>
      <c r="F94" s="1">
        <f>Sales_data[[#This Row],[UnitPrice]]*(1-0.35)</f>
        <v>122.096</v>
      </c>
      <c r="G94" t="s">
        <v>30</v>
      </c>
      <c r="H94" t="s">
        <v>31</v>
      </c>
      <c r="I94" s="6">
        <v>0</v>
      </c>
      <c r="J94" t="s">
        <v>32</v>
      </c>
      <c r="K94" s="1">
        <f>Sales_data[[#This Row],[Quantity]]*Sales_data[[#This Row],[UnitPrice]]</f>
        <v>3005.44</v>
      </c>
      <c r="L94" s="1">
        <f>Sales_data[[#This Row],[TotalPrice ]]*(1-Sales_data[[#This Row],[Discount]])</f>
        <v>3005.44</v>
      </c>
      <c r="M94" s="1">
        <f>Sales_data[[#This Row],[Quantity]]*Sales_data[[#This Row],[UnitCost (Assummed)]]</f>
        <v>1953.5360000000001</v>
      </c>
      <c r="N94" s="1">
        <f>Sales_data[[#This Row],[ Sales]]-Sales_data[[#This Row],[COGs]]</f>
        <v>1051.904</v>
      </c>
      <c r="O94" s="5">
        <f>Sales_data[[#This Row],[TotalPrice ]]-Sales_data[[#This Row],[ Sales]]</f>
        <v>0</v>
      </c>
      <c r="P94" t="s">
        <v>57</v>
      </c>
      <c r="Q94" t="s">
        <v>34</v>
      </c>
      <c r="R94">
        <v>0</v>
      </c>
      <c r="S94" t="s">
        <v>916</v>
      </c>
      <c r="T94" t="s">
        <v>917</v>
      </c>
      <c r="U94" s="1">
        <v>18.649999999999999</v>
      </c>
      <c r="V94" s="2">
        <v>44981</v>
      </c>
      <c r="W94" s="2">
        <v>44983</v>
      </c>
      <c r="X94" s="7">
        <f t="shared" si="1"/>
        <v>2</v>
      </c>
      <c r="Y94" t="s">
        <v>37</v>
      </c>
    </row>
    <row r="95" spans="1:25" x14ac:dyDescent="0.3">
      <c r="A95" s="2">
        <v>44981</v>
      </c>
      <c r="B95" t="s">
        <v>28</v>
      </c>
      <c r="C95" t="s">
        <v>79</v>
      </c>
      <c r="D95">
        <v>3</v>
      </c>
      <c r="E95" s="1">
        <v>37.630000000000003</v>
      </c>
      <c r="F95" s="1">
        <f>Sales_data[[#This Row],[UnitPrice]]*(1-0.35)</f>
        <v>24.459500000000002</v>
      </c>
      <c r="G95" t="s">
        <v>30</v>
      </c>
      <c r="H95" t="s">
        <v>21</v>
      </c>
      <c r="I95" s="6">
        <v>0.1</v>
      </c>
      <c r="J95" t="s">
        <v>51</v>
      </c>
      <c r="K95" s="1">
        <f>Sales_data[[#This Row],[Quantity]]*Sales_data[[#This Row],[UnitPrice]]</f>
        <v>112.89000000000001</v>
      </c>
      <c r="L95" s="1">
        <f>Sales_data[[#This Row],[TotalPrice ]]*(1-Sales_data[[#This Row],[Discount]])</f>
        <v>101.60100000000001</v>
      </c>
      <c r="M95" s="1">
        <f>Sales_data[[#This Row],[Quantity]]*Sales_data[[#This Row],[UnitCost (Assummed)]]</f>
        <v>73.378500000000003</v>
      </c>
      <c r="N95" s="1">
        <f>Sales_data[[#This Row],[ Sales]]-Sales_data[[#This Row],[COGs]]</f>
        <v>28.222500000000011</v>
      </c>
      <c r="O95" s="5">
        <f>Sales_data[[#This Row],[TotalPrice ]]-Sales_data[[#This Row],[ Sales]]</f>
        <v>11.289000000000001</v>
      </c>
      <c r="P95" t="s">
        <v>60</v>
      </c>
      <c r="Q95" t="s">
        <v>24</v>
      </c>
      <c r="R95">
        <v>0</v>
      </c>
      <c r="S95" t="s">
        <v>1621</v>
      </c>
      <c r="T95" t="s">
        <v>1622</v>
      </c>
      <c r="U95" s="1">
        <v>43.7</v>
      </c>
      <c r="V95" s="2">
        <v>44981</v>
      </c>
      <c r="W95" s="2">
        <v>44988</v>
      </c>
      <c r="X95" s="7">
        <f t="shared" si="1"/>
        <v>7</v>
      </c>
      <c r="Y95" t="s">
        <v>37</v>
      </c>
    </row>
    <row r="96" spans="1:25" x14ac:dyDescent="0.3">
      <c r="A96" s="2">
        <v>44983</v>
      </c>
      <c r="B96" t="s">
        <v>69</v>
      </c>
      <c r="C96" t="s">
        <v>19</v>
      </c>
      <c r="D96">
        <v>19</v>
      </c>
      <c r="E96" s="1">
        <v>236.11</v>
      </c>
      <c r="F96" s="1">
        <f>Sales_data[[#This Row],[UnitPrice]]*(1-0.35)</f>
        <v>153.47150000000002</v>
      </c>
      <c r="G96" t="s">
        <v>55</v>
      </c>
      <c r="H96" t="s">
        <v>21</v>
      </c>
      <c r="I96" s="6">
        <v>0</v>
      </c>
      <c r="J96" t="s">
        <v>66</v>
      </c>
      <c r="K96" s="1">
        <f>Sales_data[[#This Row],[Quantity]]*Sales_data[[#This Row],[UnitPrice]]</f>
        <v>4486.09</v>
      </c>
      <c r="L96" s="1">
        <f>Sales_data[[#This Row],[TotalPrice ]]*(1-Sales_data[[#This Row],[Discount]])</f>
        <v>4486.09</v>
      </c>
      <c r="M96" s="1">
        <f>Sales_data[[#This Row],[Quantity]]*Sales_data[[#This Row],[UnitCost (Assummed)]]</f>
        <v>2915.9585000000002</v>
      </c>
      <c r="N96" s="1">
        <f>Sales_data[[#This Row],[ Sales]]-Sales_data[[#This Row],[COGs]]</f>
        <v>1570.1315</v>
      </c>
      <c r="O96" s="5">
        <f>Sales_data[[#This Row],[TotalPrice ]]-Sales_data[[#This Row],[ Sales]]</f>
        <v>0</v>
      </c>
      <c r="P96" t="s">
        <v>23</v>
      </c>
      <c r="Q96" t="s">
        <v>40</v>
      </c>
      <c r="R96">
        <v>0</v>
      </c>
      <c r="S96" t="s">
        <v>86</v>
      </c>
      <c r="T96" t="s">
        <v>87</v>
      </c>
      <c r="U96" s="1">
        <v>34.11</v>
      </c>
      <c r="V96" s="2">
        <v>44983</v>
      </c>
      <c r="W96" s="2">
        <v>44989</v>
      </c>
      <c r="X96" s="7">
        <f t="shared" si="1"/>
        <v>6</v>
      </c>
      <c r="Y96" t="s">
        <v>72</v>
      </c>
    </row>
    <row r="97" spans="1:25" x14ac:dyDescent="0.3">
      <c r="A97" s="2">
        <v>44983</v>
      </c>
      <c r="B97" t="s">
        <v>44</v>
      </c>
      <c r="C97" t="s">
        <v>79</v>
      </c>
      <c r="D97">
        <v>5</v>
      </c>
      <c r="E97" s="1">
        <v>489.13</v>
      </c>
      <c r="F97" s="1">
        <f>Sales_data[[#This Row],[UnitPrice]]*(1-0.35)</f>
        <v>317.93450000000001</v>
      </c>
      <c r="G97" t="s">
        <v>50</v>
      </c>
      <c r="H97" t="s">
        <v>31</v>
      </c>
      <c r="I97" s="6">
        <v>0.1</v>
      </c>
      <c r="J97" t="s">
        <v>56</v>
      </c>
      <c r="K97" s="1">
        <f>Sales_data[[#This Row],[Quantity]]*Sales_data[[#This Row],[UnitPrice]]</f>
        <v>2445.65</v>
      </c>
      <c r="L97" s="1">
        <f>Sales_data[[#This Row],[TotalPrice ]]*(1-Sales_data[[#This Row],[Discount]])</f>
        <v>2201.085</v>
      </c>
      <c r="M97" s="1">
        <f>Sales_data[[#This Row],[Quantity]]*Sales_data[[#This Row],[UnitCost (Assummed)]]</f>
        <v>1589.6725000000001</v>
      </c>
      <c r="N97" s="1">
        <f>Sales_data[[#This Row],[ Sales]]-Sales_data[[#This Row],[COGs]]</f>
        <v>611.41249999999991</v>
      </c>
      <c r="O97" s="5">
        <f>Sales_data[[#This Row],[TotalPrice ]]-Sales_data[[#This Row],[ Sales]]</f>
        <v>244.56500000000005</v>
      </c>
      <c r="P97" t="s">
        <v>33</v>
      </c>
      <c r="Q97" t="s">
        <v>24</v>
      </c>
      <c r="R97">
        <v>0</v>
      </c>
      <c r="S97" t="s">
        <v>1072</v>
      </c>
      <c r="T97" t="s">
        <v>1073</v>
      </c>
      <c r="U97" s="1">
        <v>44.73</v>
      </c>
      <c r="V97" s="2">
        <v>44983</v>
      </c>
      <c r="W97" s="2">
        <v>44989</v>
      </c>
      <c r="X97" s="7">
        <f t="shared" si="1"/>
        <v>6</v>
      </c>
      <c r="Y97" t="s">
        <v>49</v>
      </c>
    </row>
    <row r="98" spans="1:25" x14ac:dyDescent="0.3">
      <c r="A98" s="2">
        <v>44983</v>
      </c>
      <c r="B98" t="s">
        <v>18</v>
      </c>
      <c r="C98" t="s">
        <v>29</v>
      </c>
      <c r="D98">
        <v>13</v>
      </c>
      <c r="E98" s="1">
        <v>6.5</v>
      </c>
      <c r="F98" s="1">
        <f>Sales_data[[#This Row],[UnitPrice]]*(1-0.35)</f>
        <v>4.2250000000000005</v>
      </c>
      <c r="G98" t="s">
        <v>30</v>
      </c>
      <c r="H98" t="s">
        <v>21</v>
      </c>
      <c r="I98" s="6">
        <v>0</v>
      </c>
      <c r="J98" t="s">
        <v>56</v>
      </c>
      <c r="K98" s="1">
        <f>Sales_data[[#This Row],[Quantity]]*Sales_data[[#This Row],[UnitPrice]]</f>
        <v>84.5</v>
      </c>
      <c r="L98" s="1">
        <f>Sales_data[[#This Row],[TotalPrice ]]*(1-Sales_data[[#This Row],[Discount]])</f>
        <v>84.5</v>
      </c>
      <c r="M98" s="1">
        <f>Sales_data[[#This Row],[Quantity]]*Sales_data[[#This Row],[UnitCost (Assummed)]]</f>
        <v>54.925000000000004</v>
      </c>
      <c r="N98" s="1">
        <f>Sales_data[[#This Row],[ Sales]]-Sales_data[[#This Row],[COGs]]</f>
        <v>29.574999999999996</v>
      </c>
      <c r="O98" s="5">
        <f>Sales_data[[#This Row],[TotalPrice ]]-Sales_data[[#This Row],[ Sales]]</f>
        <v>0</v>
      </c>
      <c r="P98" t="s">
        <v>63</v>
      </c>
      <c r="Q98" t="s">
        <v>2930</v>
      </c>
      <c r="R98">
        <v>0</v>
      </c>
      <c r="S98" t="s">
        <v>1196</v>
      </c>
      <c r="T98" t="s">
        <v>1197</v>
      </c>
      <c r="U98" s="1">
        <v>20.02</v>
      </c>
      <c r="V98" s="2">
        <v>44983</v>
      </c>
      <c r="W98" s="2">
        <v>44988</v>
      </c>
      <c r="X98" s="7">
        <f t="shared" si="1"/>
        <v>5</v>
      </c>
      <c r="Y98" t="s">
        <v>27</v>
      </c>
    </row>
    <row r="99" spans="1:25" x14ac:dyDescent="0.3">
      <c r="A99" s="2">
        <v>44983</v>
      </c>
      <c r="B99" t="s">
        <v>44</v>
      </c>
      <c r="C99" t="s">
        <v>39</v>
      </c>
      <c r="D99">
        <v>16</v>
      </c>
      <c r="E99" s="1">
        <v>75.62</v>
      </c>
      <c r="F99" s="1">
        <f>Sales_data[[#This Row],[UnitPrice]]*(1-0.35)</f>
        <v>49.153000000000006</v>
      </c>
      <c r="G99" t="s">
        <v>55</v>
      </c>
      <c r="H99" t="s">
        <v>31</v>
      </c>
      <c r="I99" s="6">
        <v>0.1</v>
      </c>
      <c r="J99" t="s">
        <v>56</v>
      </c>
      <c r="K99" s="1">
        <f>Sales_data[[#This Row],[Quantity]]*Sales_data[[#This Row],[UnitPrice]]</f>
        <v>1209.92</v>
      </c>
      <c r="L99" s="1">
        <f>Sales_data[[#This Row],[TotalPrice ]]*(1-Sales_data[[#This Row],[Discount]])</f>
        <v>1088.9280000000001</v>
      </c>
      <c r="M99" s="1">
        <f>Sales_data[[#This Row],[Quantity]]*Sales_data[[#This Row],[UnitCost (Assummed)]]</f>
        <v>786.44800000000009</v>
      </c>
      <c r="N99" s="1">
        <f>Sales_data[[#This Row],[ Sales]]-Sales_data[[#This Row],[COGs]]</f>
        <v>302.48</v>
      </c>
      <c r="O99" s="5">
        <f>Sales_data[[#This Row],[TotalPrice ]]-Sales_data[[#This Row],[ Sales]]</f>
        <v>120.99199999999996</v>
      </c>
      <c r="P99" t="s">
        <v>63</v>
      </c>
      <c r="Q99" t="s">
        <v>40</v>
      </c>
      <c r="R99">
        <v>0</v>
      </c>
      <c r="S99" t="s">
        <v>1257</v>
      </c>
      <c r="T99" t="s">
        <v>1258</v>
      </c>
      <c r="U99" s="1">
        <v>27.39</v>
      </c>
      <c r="V99" s="2">
        <v>44983</v>
      </c>
      <c r="W99" s="2">
        <v>44987</v>
      </c>
      <c r="X99" s="7">
        <f t="shared" si="1"/>
        <v>4</v>
      </c>
      <c r="Y99" t="s">
        <v>49</v>
      </c>
    </row>
    <row r="100" spans="1:25" x14ac:dyDescent="0.3">
      <c r="A100" s="2">
        <v>44983</v>
      </c>
      <c r="B100" t="s">
        <v>18</v>
      </c>
      <c r="C100" t="s">
        <v>19</v>
      </c>
      <c r="D100">
        <v>17</v>
      </c>
      <c r="E100" s="1">
        <v>575.5</v>
      </c>
      <c r="F100" s="1">
        <f>Sales_data[[#This Row],[UnitPrice]]*(1-0.35)</f>
        <v>374.07499999999999</v>
      </c>
      <c r="G100" t="s">
        <v>55</v>
      </c>
      <c r="H100" t="s">
        <v>31</v>
      </c>
      <c r="I100" s="6">
        <v>0.05</v>
      </c>
      <c r="J100" t="s">
        <v>32</v>
      </c>
      <c r="K100" s="1">
        <f>Sales_data[[#This Row],[Quantity]]*Sales_data[[#This Row],[UnitPrice]]</f>
        <v>9783.5</v>
      </c>
      <c r="L100" s="1">
        <f>Sales_data[[#This Row],[TotalPrice ]]*(1-Sales_data[[#This Row],[Discount]])</f>
        <v>9294.3249999999989</v>
      </c>
      <c r="M100" s="1">
        <f>Sales_data[[#This Row],[Quantity]]*Sales_data[[#This Row],[UnitCost (Assummed)]]</f>
        <v>6359.2749999999996</v>
      </c>
      <c r="N100" s="1">
        <f>Sales_data[[#This Row],[ Sales]]-Sales_data[[#This Row],[COGs]]</f>
        <v>2935.0499999999993</v>
      </c>
      <c r="O100" s="5">
        <f>Sales_data[[#This Row],[TotalPrice ]]-Sales_data[[#This Row],[ Sales]]</f>
        <v>489.17500000000109</v>
      </c>
      <c r="P100" t="s">
        <v>60</v>
      </c>
      <c r="Q100" t="s">
        <v>24</v>
      </c>
      <c r="R100">
        <v>0</v>
      </c>
      <c r="S100" t="s">
        <v>1736</v>
      </c>
      <c r="T100" t="s">
        <v>1737</v>
      </c>
      <c r="U100" s="1">
        <v>13.42</v>
      </c>
      <c r="V100" s="2">
        <v>44983</v>
      </c>
      <c r="W100" s="2">
        <v>44990</v>
      </c>
      <c r="X100" s="7">
        <f t="shared" si="1"/>
        <v>7</v>
      </c>
      <c r="Y100" t="s">
        <v>27</v>
      </c>
    </row>
    <row r="101" spans="1:25" x14ac:dyDescent="0.3">
      <c r="A101" s="2">
        <v>44984</v>
      </c>
      <c r="B101" t="s">
        <v>44</v>
      </c>
      <c r="C101" t="s">
        <v>19</v>
      </c>
      <c r="D101">
        <v>9</v>
      </c>
      <c r="E101" s="1">
        <v>52.69</v>
      </c>
      <c r="F101" s="1">
        <f>Sales_data[[#This Row],[UnitPrice]]*(1-0.35)</f>
        <v>34.2485</v>
      </c>
      <c r="G101" t="s">
        <v>55</v>
      </c>
      <c r="H101" t="s">
        <v>31</v>
      </c>
      <c r="I101" s="6">
        <v>0.15</v>
      </c>
      <c r="J101" t="s">
        <v>56</v>
      </c>
      <c r="K101" s="1">
        <f>Sales_data[[#This Row],[Quantity]]*Sales_data[[#This Row],[UnitPrice]]</f>
        <v>474.21</v>
      </c>
      <c r="L101" s="1">
        <f>Sales_data[[#This Row],[TotalPrice ]]*(1-Sales_data[[#This Row],[Discount]])</f>
        <v>403.07849999999996</v>
      </c>
      <c r="M101" s="1">
        <f>Sales_data[[#This Row],[Quantity]]*Sales_data[[#This Row],[UnitCost (Assummed)]]</f>
        <v>308.23649999999998</v>
      </c>
      <c r="N101" s="1">
        <f>Sales_data[[#This Row],[ Sales]]-Sales_data[[#This Row],[COGs]]</f>
        <v>94.841999999999985</v>
      </c>
      <c r="O101" s="5">
        <f>Sales_data[[#This Row],[TotalPrice ]]-Sales_data[[#This Row],[ Sales]]</f>
        <v>71.131500000000017</v>
      </c>
      <c r="P101" t="s">
        <v>23</v>
      </c>
      <c r="Q101" t="s">
        <v>34</v>
      </c>
      <c r="R101">
        <v>0</v>
      </c>
      <c r="S101" t="s">
        <v>705</v>
      </c>
      <c r="T101" t="s">
        <v>706</v>
      </c>
      <c r="U101" s="1">
        <v>14.59</v>
      </c>
      <c r="V101" s="2">
        <v>44984</v>
      </c>
      <c r="W101" s="2">
        <v>44989</v>
      </c>
      <c r="X101" s="7">
        <f t="shared" si="1"/>
        <v>5</v>
      </c>
      <c r="Y101" t="s">
        <v>49</v>
      </c>
    </row>
    <row r="102" spans="1:25" x14ac:dyDescent="0.3">
      <c r="A102" s="2">
        <v>44984</v>
      </c>
      <c r="B102" t="s">
        <v>38</v>
      </c>
      <c r="C102" t="s">
        <v>19</v>
      </c>
      <c r="D102">
        <v>1</v>
      </c>
      <c r="E102" s="1">
        <v>430.61</v>
      </c>
      <c r="F102" s="1">
        <f>Sales_data[[#This Row],[UnitPrice]]*(1-0.35)</f>
        <v>279.8965</v>
      </c>
      <c r="G102" t="s">
        <v>20</v>
      </c>
      <c r="H102" t="s">
        <v>31</v>
      </c>
      <c r="I102" s="6">
        <v>0</v>
      </c>
      <c r="J102" t="s">
        <v>32</v>
      </c>
      <c r="K102" s="1">
        <f>Sales_data[[#This Row],[Quantity]]*Sales_data[[#This Row],[UnitPrice]]</f>
        <v>430.61</v>
      </c>
      <c r="L102" s="1">
        <f>Sales_data[[#This Row],[TotalPrice ]]*(1-Sales_data[[#This Row],[Discount]])</f>
        <v>430.61</v>
      </c>
      <c r="M102" s="1">
        <f>Sales_data[[#This Row],[Quantity]]*Sales_data[[#This Row],[UnitCost (Assummed)]]</f>
        <v>279.8965</v>
      </c>
      <c r="N102" s="1">
        <f>Sales_data[[#This Row],[ Sales]]-Sales_data[[#This Row],[COGs]]</f>
        <v>150.71350000000001</v>
      </c>
      <c r="O102" s="5">
        <f>Sales_data[[#This Row],[TotalPrice ]]-Sales_data[[#This Row],[ Sales]]</f>
        <v>0</v>
      </c>
      <c r="P102" t="s">
        <v>33</v>
      </c>
      <c r="Q102" t="s">
        <v>40</v>
      </c>
      <c r="R102">
        <v>0</v>
      </c>
      <c r="S102" t="s">
        <v>1040</v>
      </c>
      <c r="T102" t="s">
        <v>1041</v>
      </c>
      <c r="U102" s="1">
        <v>14.53</v>
      </c>
      <c r="V102" s="2">
        <v>44984</v>
      </c>
      <c r="W102" s="2">
        <v>44992</v>
      </c>
      <c r="X102" s="7">
        <f t="shared" si="1"/>
        <v>8</v>
      </c>
      <c r="Y102" t="s">
        <v>43</v>
      </c>
    </row>
    <row r="103" spans="1:25" x14ac:dyDescent="0.3">
      <c r="A103" s="2">
        <v>44986</v>
      </c>
      <c r="B103" t="s">
        <v>18</v>
      </c>
      <c r="C103" t="s">
        <v>29</v>
      </c>
      <c r="D103">
        <v>1</v>
      </c>
      <c r="E103" s="1">
        <v>31.42</v>
      </c>
      <c r="F103" s="1">
        <f>Sales_data[[#This Row],[UnitPrice]]*(1-0.35)</f>
        <v>20.423000000000002</v>
      </c>
      <c r="G103" t="s">
        <v>20</v>
      </c>
      <c r="H103" t="s">
        <v>31</v>
      </c>
      <c r="I103" s="6">
        <v>0.05</v>
      </c>
      <c r="J103" t="s">
        <v>66</v>
      </c>
      <c r="K103" s="1">
        <f>Sales_data[[#This Row],[Quantity]]*Sales_data[[#This Row],[UnitPrice]]</f>
        <v>31.42</v>
      </c>
      <c r="L103" s="1">
        <f>Sales_data[[#This Row],[TotalPrice ]]*(1-Sales_data[[#This Row],[Discount]])</f>
        <v>29.849</v>
      </c>
      <c r="M103" s="1">
        <f>Sales_data[[#This Row],[Quantity]]*Sales_data[[#This Row],[UnitCost (Assummed)]]</f>
        <v>20.423000000000002</v>
      </c>
      <c r="N103" s="1">
        <f>Sales_data[[#This Row],[ Sales]]-Sales_data[[#This Row],[COGs]]</f>
        <v>9.4259999999999984</v>
      </c>
      <c r="O103" s="5">
        <f>Sales_data[[#This Row],[TotalPrice ]]-Sales_data[[#This Row],[ Sales]]</f>
        <v>1.5710000000000015</v>
      </c>
      <c r="P103" t="s">
        <v>57</v>
      </c>
      <c r="Q103" t="s">
        <v>34</v>
      </c>
      <c r="R103">
        <v>0</v>
      </c>
      <c r="S103" t="s">
        <v>1721</v>
      </c>
      <c r="T103" t="s">
        <v>425</v>
      </c>
      <c r="U103" s="1">
        <v>11.35</v>
      </c>
      <c r="V103" s="2">
        <v>44986</v>
      </c>
      <c r="W103" s="2">
        <v>44994</v>
      </c>
      <c r="X103" s="7">
        <f t="shared" si="1"/>
        <v>8</v>
      </c>
      <c r="Y103" t="s">
        <v>27</v>
      </c>
    </row>
    <row r="104" spans="1:25" x14ac:dyDescent="0.3">
      <c r="A104" s="2">
        <v>44986</v>
      </c>
      <c r="B104" t="s">
        <v>28</v>
      </c>
      <c r="C104" t="s">
        <v>39</v>
      </c>
      <c r="D104">
        <v>2</v>
      </c>
      <c r="E104" s="1">
        <v>153.33000000000001</v>
      </c>
      <c r="F104" s="1">
        <f>Sales_data[[#This Row],[UnitPrice]]*(1-0.35)</f>
        <v>99.664500000000018</v>
      </c>
      <c r="G104" t="s">
        <v>50</v>
      </c>
      <c r="H104" t="s">
        <v>21</v>
      </c>
      <c r="I104" s="6">
        <v>0.05</v>
      </c>
      <c r="J104" t="s">
        <v>51</v>
      </c>
      <c r="K104" s="1">
        <f>Sales_data[[#This Row],[Quantity]]*Sales_data[[#This Row],[UnitPrice]]</f>
        <v>306.66000000000003</v>
      </c>
      <c r="L104" s="1">
        <f>Sales_data[[#This Row],[TotalPrice ]]*(1-Sales_data[[#This Row],[Discount]])</f>
        <v>291.327</v>
      </c>
      <c r="M104" s="1">
        <f>Sales_data[[#This Row],[Quantity]]*Sales_data[[#This Row],[UnitCost (Assummed)]]</f>
        <v>199.32900000000004</v>
      </c>
      <c r="N104" s="1">
        <f>Sales_data[[#This Row],[ Sales]]-Sales_data[[#This Row],[COGs]]</f>
        <v>91.997999999999962</v>
      </c>
      <c r="O104" s="5">
        <f>Sales_data[[#This Row],[TotalPrice ]]-Sales_data[[#This Row],[ Sales]]</f>
        <v>15.333000000000027</v>
      </c>
      <c r="P104" t="s">
        <v>63</v>
      </c>
      <c r="Q104" t="s">
        <v>2930</v>
      </c>
      <c r="R104">
        <v>0</v>
      </c>
      <c r="S104" t="s">
        <v>2286</v>
      </c>
      <c r="T104" t="s">
        <v>2287</v>
      </c>
      <c r="U104" s="1">
        <v>31.55</v>
      </c>
      <c r="V104" s="2">
        <v>44986</v>
      </c>
      <c r="W104" s="2">
        <v>44989</v>
      </c>
      <c r="X104" s="7">
        <f t="shared" si="1"/>
        <v>3</v>
      </c>
      <c r="Y104" t="s">
        <v>37</v>
      </c>
    </row>
    <row r="105" spans="1:25" x14ac:dyDescent="0.3">
      <c r="A105" s="2">
        <v>44987</v>
      </c>
      <c r="B105" t="s">
        <v>69</v>
      </c>
      <c r="C105" t="s">
        <v>39</v>
      </c>
      <c r="D105">
        <v>15</v>
      </c>
      <c r="E105" s="1">
        <v>166.24</v>
      </c>
      <c r="F105" s="1">
        <f>Sales_data[[#This Row],[UnitPrice]]*(1-0.35)</f>
        <v>108.05600000000001</v>
      </c>
      <c r="G105" t="s">
        <v>55</v>
      </c>
      <c r="H105" t="s">
        <v>21</v>
      </c>
      <c r="I105" s="6">
        <v>0.1</v>
      </c>
      <c r="J105" t="s">
        <v>56</v>
      </c>
      <c r="K105" s="1">
        <f>Sales_data[[#This Row],[Quantity]]*Sales_data[[#This Row],[UnitPrice]]</f>
        <v>2493.6000000000004</v>
      </c>
      <c r="L105" s="1">
        <f>Sales_data[[#This Row],[TotalPrice ]]*(1-Sales_data[[#This Row],[Discount]])</f>
        <v>2244.2400000000002</v>
      </c>
      <c r="M105" s="1">
        <f>Sales_data[[#This Row],[Quantity]]*Sales_data[[#This Row],[UnitCost (Assummed)]]</f>
        <v>1620.8400000000001</v>
      </c>
      <c r="N105" s="1">
        <f>Sales_data[[#This Row],[ Sales]]-Sales_data[[#This Row],[COGs]]</f>
        <v>623.40000000000009</v>
      </c>
      <c r="O105" s="5">
        <f>Sales_data[[#This Row],[TotalPrice ]]-Sales_data[[#This Row],[ Sales]]</f>
        <v>249.36000000000013</v>
      </c>
      <c r="P105" t="s">
        <v>60</v>
      </c>
      <c r="Q105" t="s">
        <v>34</v>
      </c>
      <c r="R105">
        <v>0</v>
      </c>
      <c r="S105" t="s">
        <v>2730</v>
      </c>
      <c r="T105" t="s">
        <v>2731</v>
      </c>
      <c r="U105" s="1">
        <v>9.86</v>
      </c>
      <c r="V105" s="2">
        <v>44987</v>
      </c>
      <c r="W105" s="2">
        <v>44990</v>
      </c>
      <c r="X105" s="7">
        <f t="shared" si="1"/>
        <v>3</v>
      </c>
      <c r="Y105" t="s">
        <v>72</v>
      </c>
    </row>
    <row r="106" spans="1:25" x14ac:dyDescent="0.3">
      <c r="A106" s="2">
        <v>44988</v>
      </c>
      <c r="B106" t="s">
        <v>44</v>
      </c>
      <c r="C106" t="s">
        <v>45</v>
      </c>
      <c r="D106">
        <v>14</v>
      </c>
      <c r="E106" s="1">
        <v>312.79000000000002</v>
      </c>
      <c r="F106" s="1">
        <f>Sales_data[[#This Row],[UnitPrice]]*(1-0.35)</f>
        <v>203.31350000000003</v>
      </c>
      <c r="G106" t="s">
        <v>30</v>
      </c>
      <c r="H106" t="s">
        <v>31</v>
      </c>
      <c r="I106" s="6">
        <v>0.05</v>
      </c>
      <c r="J106" t="s">
        <v>66</v>
      </c>
      <c r="K106" s="1">
        <f>Sales_data[[#This Row],[Quantity]]*Sales_data[[#This Row],[UnitPrice]]</f>
        <v>4379.0600000000004</v>
      </c>
      <c r="L106" s="1">
        <f>Sales_data[[#This Row],[TotalPrice ]]*(1-Sales_data[[#This Row],[Discount]])</f>
        <v>4160.107</v>
      </c>
      <c r="M106" s="1">
        <f>Sales_data[[#This Row],[Quantity]]*Sales_data[[#This Row],[UnitCost (Assummed)]]</f>
        <v>2846.3890000000006</v>
      </c>
      <c r="N106" s="1">
        <f>Sales_data[[#This Row],[ Sales]]-Sales_data[[#This Row],[COGs]]</f>
        <v>1313.7179999999994</v>
      </c>
      <c r="O106" s="5">
        <f>Sales_data[[#This Row],[TotalPrice ]]-Sales_data[[#This Row],[ Sales]]</f>
        <v>218.95300000000043</v>
      </c>
      <c r="P106" t="s">
        <v>23</v>
      </c>
      <c r="Q106" t="s">
        <v>2930</v>
      </c>
      <c r="R106">
        <v>1</v>
      </c>
      <c r="S106" t="s">
        <v>96</v>
      </c>
      <c r="T106" t="s">
        <v>97</v>
      </c>
      <c r="U106" s="1">
        <v>46.83</v>
      </c>
      <c r="V106" s="2">
        <v>44988</v>
      </c>
      <c r="W106" s="2">
        <v>44993</v>
      </c>
      <c r="X106" s="7">
        <f t="shared" si="1"/>
        <v>5</v>
      </c>
      <c r="Y106" t="s">
        <v>49</v>
      </c>
    </row>
    <row r="107" spans="1:25" x14ac:dyDescent="0.3">
      <c r="A107" s="2">
        <v>44988</v>
      </c>
      <c r="B107" t="s">
        <v>38</v>
      </c>
      <c r="C107" t="s">
        <v>29</v>
      </c>
      <c r="D107">
        <v>4</v>
      </c>
      <c r="E107" s="1">
        <v>279.49</v>
      </c>
      <c r="F107" s="1">
        <f>Sales_data[[#This Row],[UnitPrice]]*(1-0.35)</f>
        <v>181.66850000000002</v>
      </c>
      <c r="G107" t="s">
        <v>20</v>
      </c>
      <c r="H107" t="s">
        <v>31</v>
      </c>
      <c r="I107" s="6">
        <v>0</v>
      </c>
      <c r="J107" t="s">
        <v>56</v>
      </c>
      <c r="K107" s="1">
        <f>Sales_data[[#This Row],[Quantity]]*Sales_data[[#This Row],[UnitPrice]]</f>
        <v>1117.96</v>
      </c>
      <c r="L107" s="1">
        <f>Sales_data[[#This Row],[TotalPrice ]]*(1-Sales_data[[#This Row],[Discount]])</f>
        <v>1117.96</v>
      </c>
      <c r="M107" s="1">
        <f>Sales_data[[#This Row],[Quantity]]*Sales_data[[#This Row],[UnitCost (Assummed)]]</f>
        <v>726.67400000000009</v>
      </c>
      <c r="N107" s="1">
        <f>Sales_data[[#This Row],[ Sales]]-Sales_data[[#This Row],[COGs]]</f>
        <v>391.28599999999994</v>
      </c>
      <c r="O107" s="5">
        <f>Sales_data[[#This Row],[TotalPrice ]]-Sales_data[[#This Row],[ Sales]]</f>
        <v>0</v>
      </c>
      <c r="P107" t="s">
        <v>57</v>
      </c>
      <c r="Q107" t="s">
        <v>24</v>
      </c>
      <c r="R107">
        <v>0</v>
      </c>
      <c r="S107" t="s">
        <v>108</v>
      </c>
      <c r="T107" t="s">
        <v>109</v>
      </c>
      <c r="U107" s="1">
        <v>24.78</v>
      </c>
      <c r="V107" s="2">
        <v>44988</v>
      </c>
      <c r="W107" s="2">
        <v>44993</v>
      </c>
      <c r="X107" s="7">
        <f t="shared" si="1"/>
        <v>5</v>
      </c>
      <c r="Y107" t="s">
        <v>43</v>
      </c>
    </row>
    <row r="108" spans="1:25" x14ac:dyDescent="0.3">
      <c r="A108" s="2">
        <v>44988</v>
      </c>
      <c r="B108" t="s">
        <v>69</v>
      </c>
      <c r="C108" t="s">
        <v>19</v>
      </c>
      <c r="D108">
        <v>13</v>
      </c>
      <c r="E108" s="1">
        <v>522.97</v>
      </c>
      <c r="F108" s="1">
        <f>Sales_data[[#This Row],[UnitPrice]]*(1-0.35)</f>
        <v>339.93050000000005</v>
      </c>
      <c r="G108" t="s">
        <v>50</v>
      </c>
      <c r="H108" t="s">
        <v>31</v>
      </c>
      <c r="I108" s="6">
        <v>0.15</v>
      </c>
      <c r="J108" t="s">
        <v>51</v>
      </c>
      <c r="K108" s="1">
        <f>Sales_data[[#This Row],[Quantity]]*Sales_data[[#This Row],[UnitPrice]]</f>
        <v>6798.6100000000006</v>
      </c>
      <c r="L108" s="1">
        <f>Sales_data[[#This Row],[TotalPrice ]]*(1-Sales_data[[#This Row],[Discount]])</f>
        <v>5778.8185000000003</v>
      </c>
      <c r="M108" s="1">
        <f>Sales_data[[#This Row],[Quantity]]*Sales_data[[#This Row],[UnitCost (Assummed)]]</f>
        <v>4419.0965000000006</v>
      </c>
      <c r="N108" s="1">
        <f>Sales_data[[#This Row],[ Sales]]-Sales_data[[#This Row],[COGs]]</f>
        <v>1359.7219999999998</v>
      </c>
      <c r="O108" s="5">
        <f>Sales_data[[#This Row],[TotalPrice ]]-Sales_data[[#This Row],[ Sales]]</f>
        <v>1019.7915000000003</v>
      </c>
      <c r="P108" t="s">
        <v>60</v>
      </c>
      <c r="Q108" t="s">
        <v>24</v>
      </c>
      <c r="R108">
        <v>0</v>
      </c>
      <c r="S108" t="s">
        <v>1044</v>
      </c>
      <c r="T108" t="s">
        <v>1045</v>
      </c>
      <c r="U108" s="1">
        <v>33.9</v>
      </c>
      <c r="V108" s="2">
        <v>44988</v>
      </c>
      <c r="W108" s="2">
        <v>44995</v>
      </c>
      <c r="X108" s="7">
        <f t="shared" si="1"/>
        <v>7</v>
      </c>
      <c r="Y108" t="s">
        <v>72</v>
      </c>
    </row>
    <row r="109" spans="1:25" x14ac:dyDescent="0.3">
      <c r="A109" s="2">
        <v>44988</v>
      </c>
      <c r="B109" t="s">
        <v>38</v>
      </c>
      <c r="C109" t="s">
        <v>45</v>
      </c>
      <c r="D109">
        <v>16</v>
      </c>
      <c r="E109" s="1">
        <v>571.26</v>
      </c>
      <c r="F109" s="1">
        <f>Sales_data[[#This Row],[UnitPrice]]*(1-0.35)</f>
        <v>371.31900000000002</v>
      </c>
      <c r="G109" t="s">
        <v>50</v>
      </c>
      <c r="H109" t="s">
        <v>21</v>
      </c>
      <c r="I109" s="6">
        <v>0.15</v>
      </c>
      <c r="J109" t="s">
        <v>66</v>
      </c>
      <c r="K109" s="1">
        <f>Sales_data[[#This Row],[Quantity]]*Sales_data[[#This Row],[UnitPrice]]</f>
        <v>9140.16</v>
      </c>
      <c r="L109" s="1">
        <f>Sales_data[[#This Row],[TotalPrice ]]*(1-Sales_data[[#This Row],[Discount]])</f>
        <v>7769.1359999999995</v>
      </c>
      <c r="M109" s="1">
        <f>Sales_data[[#This Row],[Quantity]]*Sales_data[[#This Row],[UnitCost (Assummed)]]</f>
        <v>5941.1040000000003</v>
      </c>
      <c r="N109" s="1">
        <f>Sales_data[[#This Row],[ Sales]]-Sales_data[[#This Row],[COGs]]</f>
        <v>1828.0319999999992</v>
      </c>
      <c r="O109" s="5">
        <f>Sales_data[[#This Row],[TotalPrice ]]-Sales_data[[#This Row],[ Sales]]</f>
        <v>1371.0240000000003</v>
      </c>
      <c r="P109" t="s">
        <v>33</v>
      </c>
      <c r="Q109" t="s">
        <v>34</v>
      </c>
      <c r="R109">
        <v>0</v>
      </c>
      <c r="S109" t="s">
        <v>1949</v>
      </c>
      <c r="T109" t="s">
        <v>1950</v>
      </c>
      <c r="U109" s="1">
        <v>6.13</v>
      </c>
      <c r="V109" s="2">
        <v>44988</v>
      </c>
      <c r="W109" s="2">
        <v>44997</v>
      </c>
      <c r="X109" s="7">
        <f t="shared" si="1"/>
        <v>9</v>
      </c>
      <c r="Y109" t="s">
        <v>43</v>
      </c>
    </row>
    <row r="110" spans="1:25" x14ac:dyDescent="0.3">
      <c r="A110" s="2">
        <v>44989</v>
      </c>
      <c r="B110" t="s">
        <v>44</v>
      </c>
      <c r="C110" t="s">
        <v>54</v>
      </c>
      <c r="D110">
        <v>11</v>
      </c>
      <c r="E110" s="1">
        <v>558.5</v>
      </c>
      <c r="F110" s="1">
        <f>Sales_data[[#This Row],[UnitPrice]]*(1-0.35)</f>
        <v>363.02500000000003</v>
      </c>
      <c r="G110" t="s">
        <v>20</v>
      </c>
      <c r="H110" t="s">
        <v>31</v>
      </c>
      <c r="I110" s="6">
        <v>0.15</v>
      </c>
      <c r="J110" t="s">
        <v>51</v>
      </c>
      <c r="K110" s="1">
        <f>Sales_data[[#This Row],[Quantity]]*Sales_data[[#This Row],[UnitPrice]]</f>
        <v>6143.5</v>
      </c>
      <c r="L110" s="1">
        <f>Sales_data[[#This Row],[TotalPrice ]]*(1-Sales_data[[#This Row],[Discount]])</f>
        <v>5221.9749999999995</v>
      </c>
      <c r="M110" s="1">
        <f>Sales_data[[#This Row],[Quantity]]*Sales_data[[#This Row],[UnitCost (Assummed)]]</f>
        <v>3993.2750000000005</v>
      </c>
      <c r="N110" s="1">
        <f>Sales_data[[#This Row],[ Sales]]-Sales_data[[#This Row],[COGs]]</f>
        <v>1228.6999999999989</v>
      </c>
      <c r="O110" s="5">
        <f>Sales_data[[#This Row],[TotalPrice ]]-Sales_data[[#This Row],[ Sales]]</f>
        <v>921.52500000000055</v>
      </c>
      <c r="P110" t="s">
        <v>63</v>
      </c>
      <c r="Q110" t="s">
        <v>40</v>
      </c>
      <c r="R110">
        <v>0</v>
      </c>
      <c r="S110" t="s">
        <v>867</v>
      </c>
      <c r="T110" t="s">
        <v>352</v>
      </c>
      <c r="U110" s="1">
        <v>48.15</v>
      </c>
      <c r="V110" s="2">
        <v>44989</v>
      </c>
      <c r="W110" s="2">
        <v>44994</v>
      </c>
      <c r="X110" s="7">
        <f t="shared" si="1"/>
        <v>5</v>
      </c>
      <c r="Y110" t="s">
        <v>49</v>
      </c>
    </row>
    <row r="111" spans="1:25" x14ac:dyDescent="0.3">
      <c r="A111" s="2">
        <v>44989</v>
      </c>
      <c r="B111" t="s">
        <v>38</v>
      </c>
      <c r="C111" t="s">
        <v>79</v>
      </c>
      <c r="D111">
        <v>13</v>
      </c>
      <c r="E111" s="1">
        <v>494.78</v>
      </c>
      <c r="F111" s="1">
        <f>Sales_data[[#This Row],[UnitPrice]]*(1-0.35)</f>
        <v>321.60699999999997</v>
      </c>
      <c r="G111" t="s">
        <v>30</v>
      </c>
      <c r="H111" t="s">
        <v>21</v>
      </c>
      <c r="I111" s="6">
        <v>0.15</v>
      </c>
      <c r="J111" t="s">
        <v>56</v>
      </c>
      <c r="K111" s="1">
        <f>Sales_data[[#This Row],[Quantity]]*Sales_data[[#This Row],[UnitPrice]]</f>
        <v>6432.1399999999994</v>
      </c>
      <c r="L111" s="1">
        <f>Sales_data[[#This Row],[TotalPrice ]]*(1-Sales_data[[#This Row],[Discount]])</f>
        <v>5467.3189999999995</v>
      </c>
      <c r="M111" s="1">
        <f>Sales_data[[#This Row],[Quantity]]*Sales_data[[#This Row],[UnitCost (Assummed)]]</f>
        <v>4180.8909999999996</v>
      </c>
      <c r="N111" s="1">
        <f>Sales_data[[#This Row],[ Sales]]-Sales_data[[#This Row],[COGs]]</f>
        <v>1286.4279999999999</v>
      </c>
      <c r="O111" s="5">
        <f>Sales_data[[#This Row],[TotalPrice ]]-Sales_data[[#This Row],[ Sales]]</f>
        <v>964.82099999999991</v>
      </c>
      <c r="P111" t="s">
        <v>63</v>
      </c>
      <c r="Q111" t="s">
        <v>24</v>
      </c>
      <c r="R111">
        <v>0</v>
      </c>
      <c r="S111" t="s">
        <v>1542</v>
      </c>
      <c r="T111" t="s">
        <v>1543</v>
      </c>
      <c r="U111" s="1">
        <v>5.85</v>
      </c>
      <c r="V111" s="2">
        <v>44989</v>
      </c>
      <c r="W111" s="2">
        <v>44998</v>
      </c>
      <c r="X111" s="7">
        <f t="shared" si="1"/>
        <v>9</v>
      </c>
      <c r="Y111" t="s">
        <v>43</v>
      </c>
    </row>
    <row r="112" spans="1:25" x14ac:dyDescent="0.3">
      <c r="A112" s="2">
        <v>44989</v>
      </c>
      <c r="B112" t="s">
        <v>38</v>
      </c>
      <c r="C112" t="s">
        <v>130</v>
      </c>
      <c r="D112">
        <v>10</v>
      </c>
      <c r="E112" s="1">
        <v>450.71</v>
      </c>
      <c r="F112" s="1">
        <f>Sales_data[[#This Row],[UnitPrice]]*(1-0.35)</f>
        <v>292.9615</v>
      </c>
      <c r="G112" t="s">
        <v>20</v>
      </c>
      <c r="H112" t="s">
        <v>31</v>
      </c>
      <c r="I112" s="6">
        <v>0.1</v>
      </c>
      <c r="J112" t="s">
        <v>66</v>
      </c>
      <c r="K112" s="1">
        <f>Sales_data[[#This Row],[Quantity]]*Sales_data[[#This Row],[UnitPrice]]</f>
        <v>4507.0999999999995</v>
      </c>
      <c r="L112" s="1">
        <f>Sales_data[[#This Row],[TotalPrice ]]*(1-Sales_data[[#This Row],[Discount]])</f>
        <v>4056.3899999999994</v>
      </c>
      <c r="M112" s="1">
        <f>Sales_data[[#This Row],[Quantity]]*Sales_data[[#This Row],[UnitCost (Assummed)]]</f>
        <v>2929.6149999999998</v>
      </c>
      <c r="N112" s="1">
        <f>Sales_data[[#This Row],[ Sales]]-Sales_data[[#This Row],[COGs]]</f>
        <v>1126.7749999999996</v>
      </c>
      <c r="O112" s="5">
        <f>Sales_data[[#This Row],[TotalPrice ]]-Sales_data[[#This Row],[ Sales]]</f>
        <v>450.71000000000004</v>
      </c>
      <c r="P112" t="s">
        <v>33</v>
      </c>
      <c r="Q112" t="s">
        <v>34</v>
      </c>
      <c r="R112">
        <v>0</v>
      </c>
      <c r="S112" t="s">
        <v>1581</v>
      </c>
      <c r="T112" t="s">
        <v>1582</v>
      </c>
      <c r="U112" s="1">
        <v>21.31</v>
      </c>
      <c r="V112" s="2">
        <v>44989</v>
      </c>
      <c r="W112" s="2">
        <v>44997</v>
      </c>
      <c r="X112" s="7">
        <f t="shared" si="1"/>
        <v>8</v>
      </c>
      <c r="Y112" t="s">
        <v>43</v>
      </c>
    </row>
    <row r="113" spans="1:25" x14ac:dyDescent="0.3">
      <c r="A113" s="2">
        <v>44990</v>
      </c>
      <c r="B113" t="s">
        <v>28</v>
      </c>
      <c r="C113" t="s">
        <v>54</v>
      </c>
      <c r="D113">
        <v>17</v>
      </c>
      <c r="E113" s="1">
        <v>465.6</v>
      </c>
      <c r="F113" s="1">
        <f>Sales_data[[#This Row],[UnitPrice]]*(1-0.35)</f>
        <v>302.64000000000004</v>
      </c>
      <c r="G113" t="s">
        <v>50</v>
      </c>
      <c r="H113" t="s">
        <v>31</v>
      </c>
      <c r="I113" s="6">
        <v>0.1</v>
      </c>
      <c r="J113" t="s">
        <v>66</v>
      </c>
      <c r="K113" s="1">
        <f>Sales_data[[#This Row],[Quantity]]*Sales_data[[#This Row],[UnitPrice]]</f>
        <v>7915.2000000000007</v>
      </c>
      <c r="L113" s="1">
        <f>Sales_data[[#This Row],[TotalPrice ]]*(1-Sales_data[[#This Row],[Discount]])</f>
        <v>7123.6800000000012</v>
      </c>
      <c r="M113" s="1">
        <f>Sales_data[[#This Row],[Quantity]]*Sales_data[[#This Row],[UnitCost (Assummed)]]</f>
        <v>5144.880000000001</v>
      </c>
      <c r="N113" s="1">
        <f>Sales_data[[#This Row],[ Sales]]-Sales_data[[#This Row],[COGs]]</f>
        <v>1978.8000000000002</v>
      </c>
      <c r="O113" s="5">
        <f>Sales_data[[#This Row],[TotalPrice ]]-Sales_data[[#This Row],[ Sales]]</f>
        <v>791.51999999999953</v>
      </c>
      <c r="P113" t="s">
        <v>60</v>
      </c>
      <c r="Q113" t="s">
        <v>34</v>
      </c>
      <c r="R113">
        <v>0</v>
      </c>
      <c r="S113" t="s">
        <v>1464</v>
      </c>
      <c r="T113" t="s">
        <v>1465</v>
      </c>
      <c r="U113" s="1">
        <v>7.76</v>
      </c>
      <c r="V113" s="2">
        <v>44990</v>
      </c>
      <c r="W113" s="2">
        <v>44995</v>
      </c>
      <c r="X113" s="7">
        <f t="shared" si="1"/>
        <v>5</v>
      </c>
      <c r="Y113" t="s">
        <v>37</v>
      </c>
    </row>
    <row r="114" spans="1:25" x14ac:dyDescent="0.3">
      <c r="A114" s="2">
        <v>44990</v>
      </c>
      <c r="B114" t="s">
        <v>18</v>
      </c>
      <c r="C114" t="s">
        <v>130</v>
      </c>
      <c r="D114">
        <v>11</v>
      </c>
      <c r="E114" s="1">
        <v>488.17</v>
      </c>
      <c r="F114" s="1">
        <f>Sales_data[[#This Row],[UnitPrice]]*(1-0.35)</f>
        <v>317.31050000000005</v>
      </c>
      <c r="G114" t="s">
        <v>20</v>
      </c>
      <c r="H114" t="s">
        <v>21</v>
      </c>
      <c r="I114" s="6">
        <v>0.05</v>
      </c>
      <c r="J114" t="s">
        <v>66</v>
      </c>
      <c r="K114" s="1">
        <f>Sales_data[[#This Row],[Quantity]]*Sales_data[[#This Row],[UnitPrice]]</f>
        <v>5369.87</v>
      </c>
      <c r="L114" s="1">
        <f>Sales_data[[#This Row],[TotalPrice ]]*(1-Sales_data[[#This Row],[Discount]])</f>
        <v>5101.3764999999994</v>
      </c>
      <c r="M114" s="1">
        <f>Sales_data[[#This Row],[Quantity]]*Sales_data[[#This Row],[UnitCost (Assummed)]]</f>
        <v>3490.4155000000005</v>
      </c>
      <c r="N114" s="1">
        <f>Sales_data[[#This Row],[ Sales]]-Sales_data[[#This Row],[COGs]]</f>
        <v>1610.9609999999989</v>
      </c>
      <c r="O114" s="5">
        <f>Sales_data[[#This Row],[TotalPrice ]]-Sales_data[[#This Row],[ Sales]]</f>
        <v>268.49350000000049</v>
      </c>
      <c r="P114" t="s">
        <v>63</v>
      </c>
      <c r="Q114" t="s">
        <v>40</v>
      </c>
      <c r="R114">
        <v>1</v>
      </c>
      <c r="S114" t="s">
        <v>2457</v>
      </c>
      <c r="T114" t="s">
        <v>2458</v>
      </c>
      <c r="U114" s="1">
        <v>37.47</v>
      </c>
      <c r="V114" s="2">
        <v>44990</v>
      </c>
      <c r="W114" s="2">
        <v>44996</v>
      </c>
      <c r="X114" s="7">
        <f t="shared" si="1"/>
        <v>6</v>
      </c>
      <c r="Y114" t="s">
        <v>27</v>
      </c>
    </row>
    <row r="115" spans="1:25" x14ac:dyDescent="0.3">
      <c r="A115" s="2">
        <v>44992</v>
      </c>
      <c r="B115" t="s">
        <v>28</v>
      </c>
      <c r="C115" t="s">
        <v>39</v>
      </c>
      <c r="D115">
        <v>10</v>
      </c>
      <c r="E115" s="1">
        <v>397.33</v>
      </c>
      <c r="F115" s="1">
        <f>Sales_data[[#This Row],[UnitPrice]]*(1-0.35)</f>
        <v>258.2645</v>
      </c>
      <c r="G115" t="s">
        <v>20</v>
      </c>
      <c r="H115" t="s">
        <v>31</v>
      </c>
      <c r="I115" s="6">
        <v>0.15</v>
      </c>
      <c r="J115" t="s">
        <v>32</v>
      </c>
      <c r="K115" s="1">
        <f>Sales_data[[#This Row],[Quantity]]*Sales_data[[#This Row],[UnitPrice]]</f>
        <v>3973.2999999999997</v>
      </c>
      <c r="L115" s="1">
        <f>Sales_data[[#This Row],[TotalPrice ]]*(1-Sales_data[[#This Row],[Discount]])</f>
        <v>3377.3049999999998</v>
      </c>
      <c r="M115" s="1">
        <f>Sales_data[[#This Row],[Quantity]]*Sales_data[[#This Row],[UnitCost (Assummed)]]</f>
        <v>2582.645</v>
      </c>
      <c r="N115" s="1">
        <f>Sales_data[[#This Row],[ Sales]]-Sales_data[[#This Row],[COGs]]</f>
        <v>794.65999999999985</v>
      </c>
      <c r="O115" s="5">
        <f>Sales_data[[#This Row],[TotalPrice ]]-Sales_data[[#This Row],[ Sales]]</f>
        <v>595.99499999999989</v>
      </c>
      <c r="P115" t="s">
        <v>57</v>
      </c>
      <c r="Q115" t="s">
        <v>2930</v>
      </c>
      <c r="R115">
        <v>0</v>
      </c>
      <c r="S115" t="s">
        <v>874</v>
      </c>
      <c r="T115" t="s">
        <v>875</v>
      </c>
      <c r="U115" s="1">
        <v>10.199999999999999</v>
      </c>
      <c r="V115" s="2">
        <v>44992</v>
      </c>
      <c r="W115" s="2">
        <v>44998</v>
      </c>
      <c r="X115" s="7">
        <f t="shared" si="1"/>
        <v>6</v>
      </c>
      <c r="Y115" t="s">
        <v>37</v>
      </c>
    </row>
    <row r="116" spans="1:25" x14ac:dyDescent="0.3">
      <c r="A116" s="2">
        <v>44992</v>
      </c>
      <c r="B116" t="s">
        <v>38</v>
      </c>
      <c r="C116" t="s">
        <v>130</v>
      </c>
      <c r="D116">
        <v>11</v>
      </c>
      <c r="E116" s="1">
        <v>550.86</v>
      </c>
      <c r="F116" s="1">
        <f>Sales_data[[#This Row],[UnitPrice]]*(1-0.35)</f>
        <v>358.05900000000003</v>
      </c>
      <c r="G116" t="s">
        <v>50</v>
      </c>
      <c r="H116" t="s">
        <v>31</v>
      </c>
      <c r="I116" s="6">
        <v>0.1</v>
      </c>
      <c r="J116" t="s">
        <v>66</v>
      </c>
      <c r="K116" s="1">
        <f>Sales_data[[#This Row],[Quantity]]*Sales_data[[#This Row],[UnitPrice]]</f>
        <v>6059.46</v>
      </c>
      <c r="L116" s="1">
        <f>Sales_data[[#This Row],[TotalPrice ]]*(1-Sales_data[[#This Row],[Discount]])</f>
        <v>5453.5140000000001</v>
      </c>
      <c r="M116" s="1">
        <f>Sales_data[[#This Row],[Quantity]]*Sales_data[[#This Row],[UnitCost (Assummed)]]</f>
        <v>3938.6490000000003</v>
      </c>
      <c r="N116" s="1">
        <f>Sales_data[[#This Row],[ Sales]]-Sales_data[[#This Row],[COGs]]</f>
        <v>1514.8649999999998</v>
      </c>
      <c r="O116" s="5">
        <f>Sales_data[[#This Row],[TotalPrice ]]-Sales_data[[#This Row],[ Sales]]</f>
        <v>605.94599999999991</v>
      </c>
      <c r="P116" t="s">
        <v>23</v>
      </c>
      <c r="Q116" t="s">
        <v>24</v>
      </c>
      <c r="R116">
        <v>0</v>
      </c>
      <c r="S116" t="s">
        <v>2482</v>
      </c>
      <c r="T116" t="s">
        <v>2483</v>
      </c>
      <c r="U116" s="1">
        <v>21.82</v>
      </c>
      <c r="V116" s="2">
        <v>44992</v>
      </c>
      <c r="W116" s="2">
        <v>44997</v>
      </c>
      <c r="X116" s="7">
        <f t="shared" si="1"/>
        <v>5</v>
      </c>
      <c r="Y116" t="s">
        <v>43</v>
      </c>
    </row>
    <row r="117" spans="1:25" x14ac:dyDescent="0.3">
      <c r="A117" s="2">
        <v>44993</v>
      </c>
      <c r="B117" t="s">
        <v>18</v>
      </c>
      <c r="C117" t="s">
        <v>45</v>
      </c>
      <c r="D117">
        <v>19</v>
      </c>
      <c r="E117" s="1">
        <v>191.44</v>
      </c>
      <c r="F117" s="1">
        <f>Sales_data[[#This Row],[UnitPrice]]*(1-0.35)</f>
        <v>124.43600000000001</v>
      </c>
      <c r="G117" t="s">
        <v>50</v>
      </c>
      <c r="H117" t="s">
        <v>21</v>
      </c>
      <c r="I117" s="6">
        <v>0.15</v>
      </c>
      <c r="J117" t="s">
        <v>51</v>
      </c>
      <c r="K117" s="1">
        <f>Sales_data[[#This Row],[Quantity]]*Sales_data[[#This Row],[UnitPrice]]</f>
        <v>3637.36</v>
      </c>
      <c r="L117" s="1">
        <f>Sales_data[[#This Row],[TotalPrice ]]*(1-Sales_data[[#This Row],[Discount]])</f>
        <v>3091.7559999999999</v>
      </c>
      <c r="M117" s="1">
        <f>Sales_data[[#This Row],[Quantity]]*Sales_data[[#This Row],[UnitCost (Assummed)]]</f>
        <v>2364.2840000000001</v>
      </c>
      <c r="N117" s="1">
        <f>Sales_data[[#This Row],[ Sales]]-Sales_data[[#This Row],[COGs]]</f>
        <v>727.47199999999975</v>
      </c>
      <c r="O117" s="5">
        <f>Sales_data[[#This Row],[TotalPrice ]]-Sales_data[[#This Row],[ Sales]]</f>
        <v>545.60400000000027</v>
      </c>
      <c r="P117" t="s">
        <v>63</v>
      </c>
      <c r="Q117" t="s">
        <v>40</v>
      </c>
      <c r="R117">
        <v>1</v>
      </c>
      <c r="S117" t="s">
        <v>892</v>
      </c>
      <c r="T117" t="s">
        <v>893</v>
      </c>
      <c r="U117" s="1">
        <v>35.54</v>
      </c>
      <c r="V117" s="2">
        <v>44993</v>
      </c>
      <c r="W117" s="2">
        <v>45002</v>
      </c>
      <c r="X117" s="7">
        <f t="shared" si="1"/>
        <v>9</v>
      </c>
      <c r="Y117" t="s">
        <v>27</v>
      </c>
    </row>
    <row r="118" spans="1:25" x14ac:dyDescent="0.3">
      <c r="A118" s="2">
        <v>44996</v>
      </c>
      <c r="B118" t="s">
        <v>28</v>
      </c>
      <c r="C118" t="s">
        <v>54</v>
      </c>
      <c r="D118">
        <v>6</v>
      </c>
      <c r="E118" s="1">
        <v>93.92</v>
      </c>
      <c r="F118" s="1">
        <f>Sales_data[[#This Row],[UnitPrice]]*(1-0.35)</f>
        <v>61.048000000000002</v>
      </c>
      <c r="G118" t="s">
        <v>20</v>
      </c>
      <c r="H118" t="s">
        <v>21</v>
      </c>
      <c r="I118" s="6">
        <v>0.15</v>
      </c>
      <c r="J118" t="s">
        <v>22</v>
      </c>
      <c r="K118" s="1">
        <f>Sales_data[[#This Row],[Quantity]]*Sales_data[[#This Row],[UnitPrice]]</f>
        <v>563.52</v>
      </c>
      <c r="L118" s="1">
        <f>Sales_data[[#This Row],[TotalPrice ]]*(1-Sales_data[[#This Row],[Discount]])</f>
        <v>478.99199999999996</v>
      </c>
      <c r="M118" s="1">
        <f>Sales_data[[#This Row],[Quantity]]*Sales_data[[#This Row],[UnitCost (Assummed)]]</f>
        <v>366.28800000000001</v>
      </c>
      <c r="N118" s="1">
        <f>Sales_data[[#This Row],[ Sales]]-Sales_data[[#This Row],[COGs]]</f>
        <v>112.70399999999995</v>
      </c>
      <c r="O118" s="5">
        <f>Sales_data[[#This Row],[TotalPrice ]]-Sales_data[[#This Row],[ Sales]]</f>
        <v>84.52800000000002</v>
      </c>
      <c r="P118" t="s">
        <v>57</v>
      </c>
      <c r="Q118" t="s">
        <v>24</v>
      </c>
      <c r="R118">
        <v>0</v>
      </c>
      <c r="S118" t="s">
        <v>376</v>
      </c>
      <c r="T118" t="s">
        <v>377</v>
      </c>
      <c r="U118" s="1">
        <v>11</v>
      </c>
      <c r="V118" s="2">
        <v>44996</v>
      </c>
      <c r="W118" s="2">
        <v>45003</v>
      </c>
      <c r="X118" s="7">
        <f t="shared" si="1"/>
        <v>7</v>
      </c>
      <c r="Y118" t="s">
        <v>37</v>
      </c>
    </row>
    <row r="119" spans="1:25" x14ac:dyDescent="0.3">
      <c r="A119" s="2">
        <v>44997</v>
      </c>
      <c r="B119" t="s">
        <v>69</v>
      </c>
      <c r="C119" t="s">
        <v>79</v>
      </c>
      <c r="D119">
        <v>6</v>
      </c>
      <c r="E119" s="1">
        <v>88.7</v>
      </c>
      <c r="F119" s="1">
        <f>Sales_data[[#This Row],[UnitPrice]]*(1-0.35)</f>
        <v>57.655000000000001</v>
      </c>
      <c r="G119" t="s">
        <v>20</v>
      </c>
      <c r="H119" t="s">
        <v>21</v>
      </c>
      <c r="I119" s="6">
        <v>0</v>
      </c>
      <c r="J119" t="s">
        <v>51</v>
      </c>
      <c r="K119" s="1">
        <f>Sales_data[[#This Row],[Quantity]]*Sales_data[[#This Row],[UnitPrice]]</f>
        <v>532.20000000000005</v>
      </c>
      <c r="L119" s="1">
        <f>Sales_data[[#This Row],[TotalPrice ]]*(1-Sales_data[[#This Row],[Discount]])</f>
        <v>532.20000000000005</v>
      </c>
      <c r="M119" s="1">
        <f>Sales_data[[#This Row],[Quantity]]*Sales_data[[#This Row],[UnitCost (Assummed)]]</f>
        <v>345.93</v>
      </c>
      <c r="N119" s="1">
        <f>Sales_data[[#This Row],[ Sales]]-Sales_data[[#This Row],[COGs]]</f>
        <v>186.27000000000004</v>
      </c>
      <c r="O119" s="5">
        <f>Sales_data[[#This Row],[TotalPrice ]]-Sales_data[[#This Row],[ Sales]]</f>
        <v>0</v>
      </c>
      <c r="P119" t="s">
        <v>33</v>
      </c>
      <c r="Q119" t="s">
        <v>2930</v>
      </c>
      <c r="R119">
        <v>0</v>
      </c>
      <c r="S119" t="s">
        <v>1436</v>
      </c>
      <c r="T119" t="s">
        <v>1437</v>
      </c>
      <c r="U119" s="1">
        <v>16.98</v>
      </c>
      <c r="V119" s="2">
        <v>44997</v>
      </c>
      <c r="W119" s="2">
        <v>44999</v>
      </c>
      <c r="X119" s="7">
        <f t="shared" si="1"/>
        <v>2</v>
      </c>
      <c r="Y119" t="s">
        <v>72</v>
      </c>
    </row>
    <row r="120" spans="1:25" x14ac:dyDescent="0.3">
      <c r="A120" s="2">
        <v>44997</v>
      </c>
      <c r="B120" t="s">
        <v>69</v>
      </c>
      <c r="C120" t="s">
        <v>29</v>
      </c>
      <c r="D120">
        <v>4</v>
      </c>
      <c r="E120" s="1">
        <v>149.30000000000001</v>
      </c>
      <c r="F120" s="1">
        <f>Sales_data[[#This Row],[UnitPrice]]*(1-0.35)</f>
        <v>97.045000000000016</v>
      </c>
      <c r="G120" t="s">
        <v>30</v>
      </c>
      <c r="H120" t="s">
        <v>21</v>
      </c>
      <c r="I120" s="6">
        <v>0.1</v>
      </c>
      <c r="J120" t="s">
        <v>56</v>
      </c>
      <c r="K120" s="1">
        <f>Sales_data[[#This Row],[Quantity]]*Sales_data[[#This Row],[UnitPrice]]</f>
        <v>597.20000000000005</v>
      </c>
      <c r="L120" s="1">
        <f>Sales_data[[#This Row],[TotalPrice ]]*(1-Sales_data[[#This Row],[Discount]])</f>
        <v>537.48</v>
      </c>
      <c r="M120" s="1">
        <f>Sales_data[[#This Row],[Quantity]]*Sales_data[[#This Row],[UnitCost (Assummed)]]</f>
        <v>388.18000000000006</v>
      </c>
      <c r="N120" s="1">
        <f>Sales_data[[#This Row],[ Sales]]-Sales_data[[#This Row],[COGs]]</f>
        <v>149.29999999999995</v>
      </c>
      <c r="O120" s="5">
        <f>Sales_data[[#This Row],[TotalPrice ]]-Sales_data[[#This Row],[ Sales]]</f>
        <v>59.720000000000027</v>
      </c>
      <c r="P120" t="s">
        <v>60</v>
      </c>
      <c r="Q120" t="s">
        <v>24</v>
      </c>
      <c r="R120">
        <v>0</v>
      </c>
      <c r="S120" t="s">
        <v>2335</v>
      </c>
      <c r="T120" t="s">
        <v>2336</v>
      </c>
      <c r="U120" s="1">
        <v>47.84</v>
      </c>
      <c r="V120" s="2">
        <v>44997</v>
      </c>
      <c r="W120" s="2">
        <v>45001</v>
      </c>
      <c r="X120" s="7">
        <f t="shared" si="1"/>
        <v>4</v>
      </c>
      <c r="Y120" t="s">
        <v>72</v>
      </c>
    </row>
    <row r="121" spans="1:25" x14ac:dyDescent="0.3">
      <c r="A121" s="2">
        <v>44997</v>
      </c>
      <c r="B121" t="s">
        <v>44</v>
      </c>
      <c r="C121" t="s">
        <v>79</v>
      </c>
      <c r="D121">
        <v>17</v>
      </c>
      <c r="E121" s="1">
        <v>515.12</v>
      </c>
      <c r="F121" s="1">
        <f>Sales_data[[#This Row],[UnitPrice]]*(1-0.35)</f>
        <v>334.82800000000003</v>
      </c>
      <c r="G121" t="s">
        <v>55</v>
      </c>
      <c r="H121" t="s">
        <v>21</v>
      </c>
      <c r="I121" s="6">
        <v>0.15</v>
      </c>
      <c r="J121" t="s">
        <v>66</v>
      </c>
      <c r="K121" s="1">
        <f>Sales_data[[#This Row],[Quantity]]*Sales_data[[#This Row],[UnitPrice]]</f>
        <v>8757.0400000000009</v>
      </c>
      <c r="L121" s="1">
        <f>Sales_data[[#This Row],[TotalPrice ]]*(1-Sales_data[[#This Row],[Discount]])</f>
        <v>7443.4840000000004</v>
      </c>
      <c r="M121" s="1">
        <f>Sales_data[[#This Row],[Quantity]]*Sales_data[[#This Row],[UnitCost (Assummed)]]</f>
        <v>5692.0760000000009</v>
      </c>
      <c r="N121" s="1">
        <f>Sales_data[[#This Row],[ Sales]]-Sales_data[[#This Row],[COGs]]</f>
        <v>1751.4079999999994</v>
      </c>
      <c r="O121" s="5">
        <f>Sales_data[[#This Row],[TotalPrice ]]-Sales_data[[#This Row],[ Sales]]</f>
        <v>1313.5560000000005</v>
      </c>
      <c r="P121" t="s">
        <v>57</v>
      </c>
      <c r="Q121" t="s">
        <v>34</v>
      </c>
      <c r="R121">
        <v>1</v>
      </c>
      <c r="S121" t="s">
        <v>2355</v>
      </c>
      <c r="T121" t="s">
        <v>230</v>
      </c>
      <c r="U121" s="1">
        <v>32.74</v>
      </c>
      <c r="V121" s="2">
        <v>44997</v>
      </c>
      <c r="W121" s="2">
        <v>45007</v>
      </c>
      <c r="X121" s="7">
        <f t="shared" si="1"/>
        <v>10</v>
      </c>
      <c r="Y121" t="s">
        <v>49</v>
      </c>
    </row>
    <row r="122" spans="1:25" x14ac:dyDescent="0.3">
      <c r="A122" s="2">
        <v>44998</v>
      </c>
      <c r="B122" t="s">
        <v>18</v>
      </c>
      <c r="C122" t="s">
        <v>54</v>
      </c>
      <c r="D122">
        <v>14</v>
      </c>
      <c r="E122" s="1">
        <v>248.77</v>
      </c>
      <c r="F122" s="1">
        <f>Sales_data[[#This Row],[UnitPrice]]*(1-0.35)</f>
        <v>161.70050000000001</v>
      </c>
      <c r="G122" t="s">
        <v>50</v>
      </c>
      <c r="H122" t="s">
        <v>21</v>
      </c>
      <c r="I122" s="6">
        <v>0.05</v>
      </c>
      <c r="J122" t="s">
        <v>66</v>
      </c>
      <c r="K122" s="1">
        <f>Sales_data[[#This Row],[Quantity]]*Sales_data[[#This Row],[UnitPrice]]</f>
        <v>3482.78</v>
      </c>
      <c r="L122" s="1">
        <f>Sales_data[[#This Row],[TotalPrice ]]*(1-Sales_data[[#This Row],[Discount]])</f>
        <v>3308.6410000000001</v>
      </c>
      <c r="M122" s="1">
        <f>Sales_data[[#This Row],[Quantity]]*Sales_data[[#This Row],[UnitCost (Assummed)]]</f>
        <v>2263.8070000000002</v>
      </c>
      <c r="N122" s="1">
        <f>Sales_data[[#This Row],[ Sales]]-Sales_data[[#This Row],[COGs]]</f>
        <v>1044.8339999999998</v>
      </c>
      <c r="O122" s="5">
        <f>Sales_data[[#This Row],[TotalPrice ]]-Sales_data[[#This Row],[ Sales]]</f>
        <v>174.13900000000012</v>
      </c>
      <c r="P122" t="s">
        <v>60</v>
      </c>
      <c r="Q122" t="s">
        <v>24</v>
      </c>
      <c r="R122">
        <v>1</v>
      </c>
      <c r="S122" t="s">
        <v>321</v>
      </c>
      <c r="T122" t="s">
        <v>322</v>
      </c>
      <c r="U122" s="1">
        <v>21.76</v>
      </c>
      <c r="V122" s="2">
        <v>44998</v>
      </c>
      <c r="W122" s="2">
        <v>45004</v>
      </c>
      <c r="X122" s="7">
        <f t="shared" si="1"/>
        <v>6</v>
      </c>
      <c r="Y122" t="s">
        <v>27</v>
      </c>
    </row>
    <row r="123" spans="1:25" x14ac:dyDescent="0.3">
      <c r="A123" s="2">
        <v>44998</v>
      </c>
      <c r="B123" t="s">
        <v>38</v>
      </c>
      <c r="C123" t="s">
        <v>130</v>
      </c>
      <c r="D123">
        <v>12</v>
      </c>
      <c r="E123" s="1">
        <v>260.76</v>
      </c>
      <c r="F123" s="1">
        <f>Sales_data[[#This Row],[UnitPrice]]*(1-0.35)</f>
        <v>169.494</v>
      </c>
      <c r="G123" t="s">
        <v>50</v>
      </c>
      <c r="H123" t="s">
        <v>21</v>
      </c>
      <c r="I123" s="6">
        <v>0.15</v>
      </c>
      <c r="J123" t="s">
        <v>51</v>
      </c>
      <c r="K123" s="1">
        <f>Sales_data[[#This Row],[Quantity]]*Sales_data[[#This Row],[UnitPrice]]</f>
        <v>3129.12</v>
      </c>
      <c r="L123" s="1">
        <f>Sales_data[[#This Row],[TotalPrice ]]*(1-Sales_data[[#This Row],[Discount]])</f>
        <v>2659.752</v>
      </c>
      <c r="M123" s="1">
        <f>Sales_data[[#This Row],[Quantity]]*Sales_data[[#This Row],[UnitCost (Assummed)]]</f>
        <v>2033.9279999999999</v>
      </c>
      <c r="N123" s="1">
        <f>Sales_data[[#This Row],[ Sales]]-Sales_data[[#This Row],[COGs]]</f>
        <v>625.82400000000007</v>
      </c>
      <c r="O123" s="5">
        <f>Sales_data[[#This Row],[TotalPrice ]]-Sales_data[[#This Row],[ Sales]]</f>
        <v>469.36799999999994</v>
      </c>
      <c r="P123" t="s">
        <v>23</v>
      </c>
      <c r="Q123" t="s">
        <v>2930</v>
      </c>
      <c r="R123">
        <v>0</v>
      </c>
      <c r="S123" t="s">
        <v>2732</v>
      </c>
      <c r="T123" t="s">
        <v>2733</v>
      </c>
      <c r="U123" s="1">
        <v>20.92</v>
      </c>
      <c r="V123" s="2">
        <v>44998</v>
      </c>
      <c r="W123" s="2">
        <v>45007</v>
      </c>
      <c r="X123" s="7">
        <f t="shared" si="1"/>
        <v>9</v>
      </c>
      <c r="Y123" t="s">
        <v>43</v>
      </c>
    </row>
    <row r="124" spans="1:25" x14ac:dyDescent="0.3">
      <c r="A124" s="2">
        <v>44999</v>
      </c>
      <c r="B124" t="s">
        <v>44</v>
      </c>
      <c r="C124" t="s">
        <v>45</v>
      </c>
      <c r="D124">
        <v>16</v>
      </c>
      <c r="E124" s="1">
        <v>179.22</v>
      </c>
      <c r="F124" s="1">
        <f>Sales_data[[#This Row],[UnitPrice]]*(1-0.35)</f>
        <v>116.49300000000001</v>
      </c>
      <c r="G124" t="s">
        <v>55</v>
      </c>
      <c r="H124" t="s">
        <v>31</v>
      </c>
      <c r="I124" s="6">
        <v>0.1</v>
      </c>
      <c r="J124" t="s">
        <v>32</v>
      </c>
      <c r="K124" s="1">
        <f>Sales_data[[#This Row],[Quantity]]*Sales_data[[#This Row],[UnitPrice]]</f>
        <v>2867.52</v>
      </c>
      <c r="L124" s="1">
        <f>Sales_data[[#This Row],[TotalPrice ]]*(1-Sales_data[[#This Row],[Discount]])</f>
        <v>2580.768</v>
      </c>
      <c r="M124" s="1">
        <f>Sales_data[[#This Row],[Quantity]]*Sales_data[[#This Row],[UnitCost (Assummed)]]</f>
        <v>1863.8880000000001</v>
      </c>
      <c r="N124" s="1">
        <f>Sales_data[[#This Row],[ Sales]]-Sales_data[[#This Row],[COGs]]</f>
        <v>716.87999999999988</v>
      </c>
      <c r="O124" s="5">
        <f>Sales_data[[#This Row],[TotalPrice ]]-Sales_data[[#This Row],[ Sales]]</f>
        <v>286.75199999999995</v>
      </c>
      <c r="P124" t="s">
        <v>23</v>
      </c>
      <c r="Q124" t="s">
        <v>40</v>
      </c>
      <c r="R124">
        <v>0</v>
      </c>
      <c r="S124" t="s">
        <v>938</v>
      </c>
      <c r="T124" t="s">
        <v>939</v>
      </c>
      <c r="U124" s="1">
        <v>45.99</v>
      </c>
      <c r="V124" s="2">
        <v>44999</v>
      </c>
      <c r="W124" s="2">
        <v>45002</v>
      </c>
      <c r="X124" s="7">
        <f t="shared" si="1"/>
        <v>3</v>
      </c>
      <c r="Y124" t="s">
        <v>49</v>
      </c>
    </row>
    <row r="125" spans="1:25" x14ac:dyDescent="0.3">
      <c r="A125" s="2">
        <v>45000</v>
      </c>
      <c r="B125" t="s">
        <v>38</v>
      </c>
      <c r="C125" t="s">
        <v>54</v>
      </c>
      <c r="D125">
        <v>14</v>
      </c>
      <c r="E125" s="1">
        <v>232.49</v>
      </c>
      <c r="F125" s="1">
        <f>Sales_data[[#This Row],[UnitPrice]]*(1-0.35)</f>
        <v>151.11850000000001</v>
      </c>
      <c r="G125" t="s">
        <v>55</v>
      </c>
      <c r="H125" t="s">
        <v>21</v>
      </c>
      <c r="I125" s="6">
        <v>0.05</v>
      </c>
      <c r="J125" t="s">
        <v>56</v>
      </c>
      <c r="K125" s="1">
        <f>Sales_data[[#This Row],[Quantity]]*Sales_data[[#This Row],[UnitPrice]]</f>
        <v>3254.86</v>
      </c>
      <c r="L125" s="1">
        <f>Sales_data[[#This Row],[TotalPrice ]]*(1-Sales_data[[#This Row],[Discount]])</f>
        <v>3092.1170000000002</v>
      </c>
      <c r="M125" s="1">
        <f>Sales_data[[#This Row],[Quantity]]*Sales_data[[#This Row],[UnitCost (Assummed)]]</f>
        <v>2115.6590000000001</v>
      </c>
      <c r="N125" s="1">
        <f>Sales_data[[#This Row],[ Sales]]-Sales_data[[#This Row],[COGs]]</f>
        <v>976.45800000000008</v>
      </c>
      <c r="O125" s="5">
        <f>Sales_data[[#This Row],[TotalPrice ]]-Sales_data[[#This Row],[ Sales]]</f>
        <v>162.74299999999994</v>
      </c>
      <c r="P125" t="s">
        <v>23</v>
      </c>
      <c r="Q125" t="s">
        <v>34</v>
      </c>
      <c r="R125">
        <v>1</v>
      </c>
      <c r="S125" t="s">
        <v>1210</v>
      </c>
      <c r="T125" t="s">
        <v>1211</v>
      </c>
      <c r="U125" s="1">
        <v>5.32</v>
      </c>
      <c r="V125" s="2">
        <v>45000</v>
      </c>
      <c r="W125" s="2">
        <v>45004</v>
      </c>
      <c r="X125" s="7">
        <f t="shared" si="1"/>
        <v>4</v>
      </c>
      <c r="Y125" t="s">
        <v>43</v>
      </c>
    </row>
    <row r="126" spans="1:25" x14ac:dyDescent="0.3">
      <c r="A126" s="2">
        <v>45001</v>
      </c>
      <c r="B126" t="s">
        <v>18</v>
      </c>
      <c r="C126" t="s">
        <v>79</v>
      </c>
      <c r="D126">
        <v>2</v>
      </c>
      <c r="E126" s="1">
        <v>480.15</v>
      </c>
      <c r="F126" s="1">
        <f>Sales_data[[#This Row],[UnitPrice]]*(1-0.35)</f>
        <v>312.09749999999997</v>
      </c>
      <c r="G126" t="s">
        <v>55</v>
      </c>
      <c r="H126" t="s">
        <v>31</v>
      </c>
      <c r="I126" s="6">
        <v>0.15</v>
      </c>
      <c r="J126" t="s">
        <v>56</v>
      </c>
      <c r="K126" s="1">
        <f>Sales_data[[#This Row],[Quantity]]*Sales_data[[#This Row],[UnitPrice]]</f>
        <v>960.3</v>
      </c>
      <c r="L126" s="1">
        <f>Sales_data[[#This Row],[TotalPrice ]]*(1-Sales_data[[#This Row],[Discount]])</f>
        <v>816.255</v>
      </c>
      <c r="M126" s="1">
        <f>Sales_data[[#This Row],[Quantity]]*Sales_data[[#This Row],[UnitCost (Assummed)]]</f>
        <v>624.19499999999994</v>
      </c>
      <c r="N126" s="1">
        <f>Sales_data[[#This Row],[ Sales]]-Sales_data[[#This Row],[COGs]]</f>
        <v>192.06000000000006</v>
      </c>
      <c r="O126" s="5">
        <f>Sales_data[[#This Row],[TotalPrice ]]-Sales_data[[#This Row],[ Sales]]</f>
        <v>144.04499999999996</v>
      </c>
      <c r="P126" t="s">
        <v>23</v>
      </c>
      <c r="Q126" t="s">
        <v>2930</v>
      </c>
      <c r="R126">
        <v>0</v>
      </c>
      <c r="S126" t="s">
        <v>1063</v>
      </c>
      <c r="T126" t="s">
        <v>1064</v>
      </c>
      <c r="U126" s="1">
        <v>42.07</v>
      </c>
      <c r="V126" s="2">
        <v>45001</v>
      </c>
      <c r="W126" s="2">
        <v>45006</v>
      </c>
      <c r="X126" s="7">
        <f t="shared" si="1"/>
        <v>5</v>
      </c>
      <c r="Y126" t="s">
        <v>27</v>
      </c>
    </row>
    <row r="127" spans="1:25" x14ac:dyDescent="0.3">
      <c r="A127" s="2">
        <v>45001</v>
      </c>
      <c r="B127" t="s">
        <v>38</v>
      </c>
      <c r="C127" t="s">
        <v>54</v>
      </c>
      <c r="D127">
        <v>14</v>
      </c>
      <c r="E127" s="1">
        <v>565.45000000000005</v>
      </c>
      <c r="F127" s="1">
        <f>Sales_data[[#This Row],[UnitPrice]]*(1-0.35)</f>
        <v>367.54250000000002</v>
      </c>
      <c r="G127" t="s">
        <v>55</v>
      </c>
      <c r="H127" t="s">
        <v>21</v>
      </c>
      <c r="I127" s="6">
        <v>0.1</v>
      </c>
      <c r="J127" t="s">
        <v>22</v>
      </c>
      <c r="K127" s="1">
        <f>Sales_data[[#This Row],[Quantity]]*Sales_data[[#This Row],[UnitPrice]]</f>
        <v>7916.3000000000011</v>
      </c>
      <c r="L127" s="1">
        <f>Sales_data[[#This Row],[TotalPrice ]]*(1-Sales_data[[#This Row],[Discount]])</f>
        <v>7124.670000000001</v>
      </c>
      <c r="M127" s="1">
        <f>Sales_data[[#This Row],[Quantity]]*Sales_data[[#This Row],[UnitCost (Assummed)]]</f>
        <v>5145.5950000000003</v>
      </c>
      <c r="N127" s="1">
        <f>Sales_data[[#This Row],[ Sales]]-Sales_data[[#This Row],[COGs]]</f>
        <v>1979.0750000000007</v>
      </c>
      <c r="O127" s="5">
        <f>Sales_data[[#This Row],[TotalPrice ]]-Sales_data[[#This Row],[ Sales]]</f>
        <v>791.63000000000011</v>
      </c>
      <c r="P127" t="s">
        <v>23</v>
      </c>
      <c r="Q127" t="s">
        <v>40</v>
      </c>
      <c r="R127">
        <v>0</v>
      </c>
      <c r="S127" t="s">
        <v>1637</v>
      </c>
      <c r="T127" t="s">
        <v>1638</v>
      </c>
      <c r="U127" s="1">
        <v>24.4</v>
      </c>
      <c r="V127" s="2">
        <v>45001</v>
      </c>
      <c r="W127" s="2">
        <v>45010</v>
      </c>
      <c r="X127" s="7">
        <f t="shared" si="1"/>
        <v>9</v>
      </c>
      <c r="Y127" t="s">
        <v>43</v>
      </c>
    </row>
    <row r="128" spans="1:25" x14ac:dyDescent="0.3">
      <c r="A128" s="2">
        <v>45001</v>
      </c>
      <c r="B128" t="s">
        <v>38</v>
      </c>
      <c r="C128" t="s">
        <v>29</v>
      </c>
      <c r="D128">
        <v>20</v>
      </c>
      <c r="E128" s="1">
        <v>436.32</v>
      </c>
      <c r="F128" s="1">
        <f>Sales_data[[#This Row],[UnitPrice]]*(1-0.35)</f>
        <v>283.608</v>
      </c>
      <c r="G128" t="s">
        <v>55</v>
      </c>
      <c r="H128" t="s">
        <v>31</v>
      </c>
      <c r="I128" s="6">
        <v>0</v>
      </c>
      <c r="J128" t="s">
        <v>56</v>
      </c>
      <c r="K128" s="1">
        <f>Sales_data[[#This Row],[Quantity]]*Sales_data[[#This Row],[UnitPrice]]</f>
        <v>8726.4</v>
      </c>
      <c r="L128" s="1">
        <f>Sales_data[[#This Row],[TotalPrice ]]*(1-Sales_data[[#This Row],[Discount]])</f>
        <v>8726.4</v>
      </c>
      <c r="M128" s="1">
        <f>Sales_data[[#This Row],[Quantity]]*Sales_data[[#This Row],[UnitCost (Assummed)]]</f>
        <v>5672.16</v>
      </c>
      <c r="N128" s="1">
        <f>Sales_data[[#This Row],[ Sales]]-Sales_data[[#This Row],[COGs]]</f>
        <v>3054.24</v>
      </c>
      <c r="O128" s="5">
        <f>Sales_data[[#This Row],[TotalPrice ]]-Sales_data[[#This Row],[ Sales]]</f>
        <v>0</v>
      </c>
      <c r="P128" t="s">
        <v>57</v>
      </c>
      <c r="Q128" t="s">
        <v>24</v>
      </c>
      <c r="R128">
        <v>1</v>
      </c>
      <c r="S128" t="s">
        <v>2107</v>
      </c>
      <c r="T128" t="s">
        <v>2108</v>
      </c>
      <c r="U128" s="1">
        <v>37.49</v>
      </c>
      <c r="V128" s="2">
        <v>45001</v>
      </c>
      <c r="W128" s="2">
        <v>45011</v>
      </c>
      <c r="X128" s="7">
        <f t="shared" si="1"/>
        <v>10</v>
      </c>
      <c r="Y128" t="s">
        <v>43</v>
      </c>
    </row>
    <row r="129" spans="1:25" x14ac:dyDescent="0.3">
      <c r="A129" s="2">
        <v>45001</v>
      </c>
      <c r="B129" t="s">
        <v>38</v>
      </c>
      <c r="C129" t="s">
        <v>54</v>
      </c>
      <c r="D129">
        <v>17</v>
      </c>
      <c r="E129" s="1">
        <v>485.3</v>
      </c>
      <c r="F129" s="1">
        <f>Sales_data[[#This Row],[UnitPrice]]*(1-0.35)</f>
        <v>315.44499999999999</v>
      </c>
      <c r="G129" t="s">
        <v>55</v>
      </c>
      <c r="H129" t="s">
        <v>31</v>
      </c>
      <c r="I129" s="6">
        <v>0.15</v>
      </c>
      <c r="J129" t="s">
        <v>56</v>
      </c>
      <c r="K129" s="1">
        <f>Sales_data[[#This Row],[Quantity]]*Sales_data[[#This Row],[UnitPrice]]</f>
        <v>8250.1</v>
      </c>
      <c r="L129" s="1">
        <f>Sales_data[[#This Row],[TotalPrice ]]*(1-Sales_data[[#This Row],[Discount]])</f>
        <v>7012.585</v>
      </c>
      <c r="M129" s="1">
        <f>Sales_data[[#This Row],[Quantity]]*Sales_data[[#This Row],[UnitCost (Assummed)]]</f>
        <v>5362.5649999999996</v>
      </c>
      <c r="N129" s="1">
        <f>Sales_data[[#This Row],[ Sales]]-Sales_data[[#This Row],[COGs]]</f>
        <v>1650.0200000000004</v>
      </c>
      <c r="O129" s="5">
        <f>Sales_data[[#This Row],[TotalPrice ]]-Sales_data[[#This Row],[ Sales]]</f>
        <v>1237.5150000000003</v>
      </c>
      <c r="P129" t="s">
        <v>63</v>
      </c>
      <c r="Q129" t="s">
        <v>40</v>
      </c>
      <c r="R129">
        <v>0</v>
      </c>
      <c r="S129" t="s">
        <v>2895</v>
      </c>
      <c r="T129" t="s">
        <v>2896</v>
      </c>
      <c r="U129" s="1">
        <v>37.94</v>
      </c>
      <c r="V129" s="2">
        <v>45001</v>
      </c>
      <c r="W129" s="2">
        <v>45008</v>
      </c>
      <c r="X129" s="7">
        <f t="shared" si="1"/>
        <v>7</v>
      </c>
      <c r="Y129" t="s">
        <v>43</v>
      </c>
    </row>
    <row r="130" spans="1:25" x14ac:dyDescent="0.3">
      <c r="A130" s="2">
        <v>45002</v>
      </c>
      <c r="B130" t="s">
        <v>18</v>
      </c>
      <c r="C130" t="s">
        <v>54</v>
      </c>
      <c r="D130">
        <v>13</v>
      </c>
      <c r="E130" s="1">
        <v>65.989999999999995</v>
      </c>
      <c r="F130" s="1">
        <f>Sales_data[[#This Row],[UnitPrice]]*(1-0.35)</f>
        <v>42.893499999999996</v>
      </c>
      <c r="G130" t="s">
        <v>30</v>
      </c>
      <c r="H130" t="s">
        <v>21</v>
      </c>
      <c r="I130" s="6">
        <v>0.1</v>
      </c>
      <c r="J130" t="s">
        <v>46</v>
      </c>
      <c r="K130" s="1">
        <f>Sales_data[[#This Row],[Quantity]]*Sales_data[[#This Row],[UnitPrice]]</f>
        <v>857.86999999999989</v>
      </c>
      <c r="L130" s="1">
        <f>Sales_data[[#This Row],[TotalPrice ]]*(1-Sales_data[[#This Row],[Discount]])</f>
        <v>772.08299999999997</v>
      </c>
      <c r="M130" s="1">
        <f>Sales_data[[#This Row],[Quantity]]*Sales_data[[#This Row],[UnitCost (Assummed)]]</f>
        <v>557.6155</v>
      </c>
      <c r="N130" s="1">
        <f>Sales_data[[#This Row],[ Sales]]-Sales_data[[#This Row],[COGs]]</f>
        <v>214.46749999999997</v>
      </c>
      <c r="O130" s="5">
        <f>Sales_data[[#This Row],[TotalPrice ]]-Sales_data[[#This Row],[ Sales]]</f>
        <v>85.786999999999921</v>
      </c>
      <c r="P130" t="s">
        <v>63</v>
      </c>
      <c r="Q130" t="s">
        <v>40</v>
      </c>
      <c r="R130">
        <v>0</v>
      </c>
      <c r="S130" t="s">
        <v>155</v>
      </c>
      <c r="T130" t="s">
        <v>156</v>
      </c>
      <c r="U130" s="1">
        <v>12.87</v>
      </c>
      <c r="V130" s="2">
        <v>45002</v>
      </c>
      <c r="W130" s="2">
        <v>45005</v>
      </c>
      <c r="X130" s="7">
        <f t="shared" ref="X130:X193" si="2">DATEDIF( V130,W130,"d")</f>
        <v>3</v>
      </c>
      <c r="Y130" t="s">
        <v>27</v>
      </c>
    </row>
    <row r="131" spans="1:25" x14ac:dyDescent="0.3">
      <c r="A131" s="2">
        <v>45003</v>
      </c>
      <c r="B131" t="s">
        <v>69</v>
      </c>
      <c r="C131" t="s">
        <v>19</v>
      </c>
      <c r="D131">
        <v>19</v>
      </c>
      <c r="E131" s="1">
        <v>484.25</v>
      </c>
      <c r="F131" s="1">
        <f>Sales_data[[#This Row],[UnitPrice]]*(1-0.35)</f>
        <v>314.76249999999999</v>
      </c>
      <c r="G131" t="s">
        <v>50</v>
      </c>
      <c r="H131" t="s">
        <v>21</v>
      </c>
      <c r="I131" s="6">
        <v>0.15</v>
      </c>
      <c r="J131" t="s">
        <v>66</v>
      </c>
      <c r="K131" s="1">
        <f>Sales_data[[#This Row],[Quantity]]*Sales_data[[#This Row],[UnitPrice]]</f>
        <v>9200.75</v>
      </c>
      <c r="L131" s="1">
        <f>Sales_data[[#This Row],[TotalPrice ]]*(1-Sales_data[[#This Row],[Discount]])</f>
        <v>7820.6374999999998</v>
      </c>
      <c r="M131" s="1">
        <f>Sales_data[[#This Row],[Quantity]]*Sales_data[[#This Row],[UnitCost (Assummed)]]</f>
        <v>5980.4875000000002</v>
      </c>
      <c r="N131" s="1">
        <f>Sales_data[[#This Row],[ Sales]]-Sales_data[[#This Row],[COGs]]</f>
        <v>1840.1499999999996</v>
      </c>
      <c r="O131" s="5">
        <f>Sales_data[[#This Row],[TotalPrice ]]-Sales_data[[#This Row],[ Sales]]</f>
        <v>1380.1125000000002</v>
      </c>
      <c r="P131" t="s">
        <v>60</v>
      </c>
      <c r="Q131" t="s">
        <v>24</v>
      </c>
      <c r="R131">
        <v>1</v>
      </c>
      <c r="S131" t="s">
        <v>345</v>
      </c>
      <c r="T131" t="s">
        <v>346</v>
      </c>
      <c r="U131" s="1">
        <v>29.51</v>
      </c>
      <c r="V131" s="2">
        <v>45003</v>
      </c>
      <c r="W131" s="2">
        <v>45005</v>
      </c>
      <c r="X131" s="7">
        <f t="shared" si="2"/>
        <v>2</v>
      </c>
      <c r="Y131" t="s">
        <v>72</v>
      </c>
    </row>
    <row r="132" spans="1:25" x14ac:dyDescent="0.3">
      <c r="A132" s="2">
        <v>45003</v>
      </c>
      <c r="B132" t="s">
        <v>44</v>
      </c>
      <c r="C132" t="s">
        <v>79</v>
      </c>
      <c r="D132">
        <v>20</v>
      </c>
      <c r="E132" s="1">
        <v>139.1</v>
      </c>
      <c r="F132" s="1">
        <f>Sales_data[[#This Row],[UnitPrice]]*(1-0.35)</f>
        <v>90.415000000000006</v>
      </c>
      <c r="G132" t="s">
        <v>50</v>
      </c>
      <c r="H132" t="s">
        <v>21</v>
      </c>
      <c r="I132" s="6">
        <v>0.05</v>
      </c>
      <c r="J132" t="s">
        <v>51</v>
      </c>
      <c r="K132" s="1">
        <f>Sales_data[[#This Row],[Quantity]]*Sales_data[[#This Row],[UnitPrice]]</f>
        <v>2782</v>
      </c>
      <c r="L132" s="1">
        <f>Sales_data[[#This Row],[TotalPrice ]]*(1-Sales_data[[#This Row],[Discount]])</f>
        <v>2642.9</v>
      </c>
      <c r="M132" s="1">
        <f>Sales_data[[#This Row],[Quantity]]*Sales_data[[#This Row],[UnitCost (Assummed)]]</f>
        <v>1808.3000000000002</v>
      </c>
      <c r="N132" s="1">
        <f>Sales_data[[#This Row],[ Sales]]-Sales_data[[#This Row],[COGs]]</f>
        <v>834.59999999999991</v>
      </c>
      <c r="O132" s="5">
        <f>Sales_data[[#This Row],[TotalPrice ]]-Sales_data[[#This Row],[ Sales]]</f>
        <v>139.09999999999991</v>
      </c>
      <c r="P132" t="s">
        <v>23</v>
      </c>
      <c r="Q132" t="s">
        <v>24</v>
      </c>
      <c r="R132">
        <v>0</v>
      </c>
      <c r="S132" t="s">
        <v>2068</v>
      </c>
      <c r="T132" t="s">
        <v>2069</v>
      </c>
      <c r="U132" s="1">
        <v>30.22</v>
      </c>
      <c r="V132" s="2">
        <v>45003</v>
      </c>
      <c r="W132" s="2">
        <v>45005</v>
      </c>
      <c r="X132" s="7">
        <f t="shared" si="2"/>
        <v>2</v>
      </c>
      <c r="Y132" t="s">
        <v>49</v>
      </c>
    </row>
    <row r="133" spans="1:25" x14ac:dyDescent="0.3">
      <c r="A133" s="2">
        <v>45003</v>
      </c>
      <c r="B133" t="s">
        <v>38</v>
      </c>
      <c r="C133" t="s">
        <v>45</v>
      </c>
      <c r="D133">
        <v>11</v>
      </c>
      <c r="E133" s="1">
        <v>335.11</v>
      </c>
      <c r="F133" s="1">
        <f>Sales_data[[#This Row],[UnitPrice]]*(1-0.35)</f>
        <v>217.82150000000001</v>
      </c>
      <c r="G133" t="s">
        <v>50</v>
      </c>
      <c r="H133" t="s">
        <v>31</v>
      </c>
      <c r="I133" s="6">
        <v>0</v>
      </c>
      <c r="J133" t="s">
        <v>46</v>
      </c>
      <c r="K133" s="1">
        <f>Sales_data[[#This Row],[Quantity]]*Sales_data[[#This Row],[UnitPrice]]</f>
        <v>3686.21</v>
      </c>
      <c r="L133" s="1">
        <f>Sales_data[[#This Row],[TotalPrice ]]*(1-Sales_data[[#This Row],[Discount]])</f>
        <v>3686.21</v>
      </c>
      <c r="M133" s="1">
        <f>Sales_data[[#This Row],[Quantity]]*Sales_data[[#This Row],[UnitCost (Assummed)]]</f>
        <v>2396.0365000000002</v>
      </c>
      <c r="N133" s="1">
        <f>Sales_data[[#This Row],[ Sales]]-Sales_data[[#This Row],[COGs]]</f>
        <v>1290.1734999999999</v>
      </c>
      <c r="O133" s="5">
        <f>Sales_data[[#This Row],[TotalPrice ]]-Sales_data[[#This Row],[ Sales]]</f>
        <v>0</v>
      </c>
      <c r="P133" t="s">
        <v>33</v>
      </c>
      <c r="Q133" t="s">
        <v>24</v>
      </c>
      <c r="R133">
        <v>0</v>
      </c>
      <c r="S133" t="s">
        <v>2232</v>
      </c>
      <c r="T133" t="s">
        <v>2233</v>
      </c>
      <c r="U133" s="1">
        <v>29.95</v>
      </c>
      <c r="V133" s="2">
        <v>45003</v>
      </c>
      <c r="W133" s="2">
        <v>45011</v>
      </c>
      <c r="X133" s="7">
        <f t="shared" si="2"/>
        <v>8</v>
      </c>
      <c r="Y133" t="s">
        <v>43</v>
      </c>
    </row>
    <row r="134" spans="1:25" x14ac:dyDescent="0.3">
      <c r="A134" s="2">
        <v>45004</v>
      </c>
      <c r="B134" t="s">
        <v>38</v>
      </c>
      <c r="C134" t="s">
        <v>29</v>
      </c>
      <c r="D134">
        <v>2</v>
      </c>
      <c r="E134" s="1">
        <v>443.51</v>
      </c>
      <c r="F134" s="1">
        <f>Sales_data[[#This Row],[UnitPrice]]*(1-0.35)</f>
        <v>288.28149999999999</v>
      </c>
      <c r="G134" t="s">
        <v>50</v>
      </c>
      <c r="H134" t="s">
        <v>21</v>
      </c>
      <c r="I134" s="6">
        <v>0.05</v>
      </c>
      <c r="J134" t="s">
        <v>32</v>
      </c>
      <c r="K134" s="1">
        <f>Sales_data[[#This Row],[Quantity]]*Sales_data[[#This Row],[UnitPrice]]</f>
        <v>887.02</v>
      </c>
      <c r="L134" s="1">
        <f>Sales_data[[#This Row],[TotalPrice ]]*(1-Sales_data[[#This Row],[Discount]])</f>
        <v>842.66899999999998</v>
      </c>
      <c r="M134" s="1">
        <f>Sales_data[[#This Row],[Quantity]]*Sales_data[[#This Row],[UnitCost (Assummed)]]</f>
        <v>576.56299999999999</v>
      </c>
      <c r="N134" s="1">
        <f>Sales_data[[#This Row],[ Sales]]-Sales_data[[#This Row],[COGs]]</f>
        <v>266.10599999999999</v>
      </c>
      <c r="O134" s="5">
        <f>Sales_data[[#This Row],[TotalPrice ]]-Sales_data[[#This Row],[ Sales]]</f>
        <v>44.350999999999999</v>
      </c>
      <c r="P134" t="s">
        <v>63</v>
      </c>
      <c r="Q134" t="s">
        <v>2930</v>
      </c>
      <c r="R134">
        <v>0</v>
      </c>
      <c r="S134" t="s">
        <v>333</v>
      </c>
      <c r="T134" t="s">
        <v>334</v>
      </c>
      <c r="U134" s="1">
        <v>13.65</v>
      </c>
      <c r="V134" s="2">
        <v>45004</v>
      </c>
      <c r="W134" s="2">
        <v>45007</v>
      </c>
      <c r="X134" s="7">
        <f t="shared" si="2"/>
        <v>3</v>
      </c>
      <c r="Y134" t="s">
        <v>43</v>
      </c>
    </row>
    <row r="135" spans="1:25" x14ac:dyDescent="0.3">
      <c r="A135" s="2">
        <v>45004</v>
      </c>
      <c r="B135" t="s">
        <v>44</v>
      </c>
      <c r="C135" t="s">
        <v>45</v>
      </c>
      <c r="D135">
        <v>10</v>
      </c>
      <c r="E135" s="1">
        <v>124.97</v>
      </c>
      <c r="F135" s="1">
        <f>Sales_data[[#This Row],[UnitPrice]]*(1-0.35)</f>
        <v>81.230500000000006</v>
      </c>
      <c r="G135" t="s">
        <v>55</v>
      </c>
      <c r="H135" t="s">
        <v>31</v>
      </c>
      <c r="I135" s="6">
        <v>0.15</v>
      </c>
      <c r="J135" t="s">
        <v>22</v>
      </c>
      <c r="K135" s="1">
        <f>Sales_data[[#This Row],[Quantity]]*Sales_data[[#This Row],[UnitPrice]]</f>
        <v>1249.7</v>
      </c>
      <c r="L135" s="1">
        <f>Sales_data[[#This Row],[TotalPrice ]]*(1-Sales_data[[#This Row],[Discount]])</f>
        <v>1062.2450000000001</v>
      </c>
      <c r="M135" s="1">
        <f>Sales_data[[#This Row],[Quantity]]*Sales_data[[#This Row],[UnitCost (Assummed)]]</f>
        <v>812.30500000000006</v>
      </c>
      <c r="N135" s="1">
        <f>Sales_data[[#This Row],[ Sales]]-Sales_data[[#This Row],[COGs]]</f>
        <v>249.94000000000005</v>
      </c>
      <c r="O135" s="5">
        <f>Sales_data[[#This Row],[TotalPrice ]]-Sales_data[[#This Row],[ Sales]]</f>
        <v>187.45499999999993</v>
      </c>
      <c r="P135" t="s">
        <v>33</v>
      </c>
      <c r="Q135" t="s">
        <v>40</v>
      </c>
      <c r="R135">
        <v>1</v>
      </c>
      <c r="S135" t="s">
        <v>2374</v>
      </c>
      <c r="T135" t="s">
        <v>2375</v>
      </c>
      <c r="U135" s="1">
        <v>40.229999999999997</v>
      </c>
      <c r="V135" s="2">
        <v>45004</v>
      </c>
      <c r="W135" s="2">
        <v>45014</v>
      </c>
      <c r="X135" s="7">
        <f t="shared" si="2"/>
        <v>10</v>
      </c>
      <c r="Y135" t="s">
        <v>49</v>
      </c>
    </row>
    <row r="136" spans="1:25" x14ac:dyDescent="0.3">
      <c r="A136" s="2">
        <v>45004</v>
      </c>
      <c r="B136" t="s">
        <v>18</v>
      </c>
      <c r="C136" t="s">
        <v>29</v>
      </c>
      <c r="D136">
        <v>13</v>
      </c>
      <c r="E136" s="1">
        <v>374.05</v>
      </c>
      <c r="F136" s="1">
        <f>Sales_data[[#This Row],[UnitPrice]]*(1-0.35)</f>
        <v>243.13250000000002</v>
      </c>
      <c r="G136" t="s">
        <v>55</v>
      </c>
      <c r="H136" t="s">
        <v>21</v>
      </c>
      <c r="I136" s="6">
        <v>0.05</v>
      </c>
      <c r="J136" t="s">
        <v>56</v>
      </c>
      <c r="K136" s="1">
        <f>Sales_data[[#This Row],[Quantity]]*Sales_data[[#This Row],[UnitPrice]]</f>
        <v>4862.6500000000005</v>
      </c>
      <c r="L136" s="1">
        <f>Sales_data[[#This Row],[TotalPrice ]]*(1-Sales_data[[#This Row],[Discount]])</f>
        <v>4619.5174999999999</v>
      </c>
      <c r="M136" s="1">
        <f>Sales_data[[#This Row],[Quantity]]*Sales_data[[#This Row],[UnitCost (Assummed)]]</f>
        <v>3160.7225000000003</v>
      </c>
      <c r="N136" s="1">
        <f>Sales_data[[#This Row],[ Sales]]-Sales_data[[#This Row],[COGs]]</f>
        <v>1458.7949999999996</v>
      </c>
      <c r="O136" s="5">
        <f>Sales_data[[#This Row],[TotalPrice ]]-Sales_data[[#This Row],[ Sales]]</f>
        <v>243.13250000000062</v>
      </c>
      <c r="P136" t="s">
        <v>60</v>
      </c>
      <c r="Q136" t="s">
        <v>24</v>
      </c>
      <c r="R136">
        <v>0</v>
      </c>
      <c r="S136" t="s">
        <v>2602</v>
      </c>
      <c r="T136" t="s">
        <v>2603</v>
      </c>
      <c r="U136" s="1">
        <v>26.32</v>
      </c>
      <c r="V136" s="2">
        <v>45004</v>
      </c>
      <c r="W136" s="2">
        <v>45011</v>
      </c>
      <c r="X136" s="7">
        <f t="shared" si="2"/>
        <v>7</v>
      </c>
      <c r="Y136" t="s">
        <v>27</v>
      </c>
    </row>
    <row r="137" spans="1:25" x14ac:dyDescent="0.3">
      <c r="A137" s="2">
        <v>45005</v>
      </c>
      <c r="B137" t="s">
        <v>18</v>
      </c>
      <c r="C137" t="s">
        <v>45</v>
      </c>
      <c r="D137">
        <v>7</v>
      </c>
      <c r="E137" s="1">
        <v>307.82</v>
      </c>
      <c r="F137" s="1">
        <f>Sales_data[[#This Row],[UnitPrice]]*(1-0.35)</f>
        <v>200.083</v>
      </c>
      <c r="G137" t="s">
        <v>20</v>
      </c>
      <c r="H137" t="s">
        <v>21</v>
      </c>
      <c r="I137" s="6">
        <v>0</v>
      </c>
      <c r="J137" t="s">
        <v>22</v>
      </c>
      <c r="K137" s="1">
        <f>Sales_data[[#This Row],[Quantity]]*Sales_data[[#This Row],[UnitPrice]]</f>
        <v>2154.7399999999998</v>
      </c>
      <c r="L137" s="1">
        <f>Sales_data[[#This Row],[TotalPrice ]]*(1-Sales_data[[#This Row],[Discount]])</f>
        <v>2154.7399999999998</v>
      </c>
      <c r="M137" s="1">
        <f>Sales_data[[#This Row],[Quantity]]*Sales_data[[#This Row],[UnitCost (Assummed)]]</f>
        <v>1400.5809999999999</v>
      </c>
      <c r="N137" s="1">
        <f>Sales_data[[#This Row],[ Sales]]-Sales_data[[#This Row],[COGs]]</f>
        <v>754.15899999999988</v>
      </c>
      <c r="O137" s="5">
        <f>Sales_data[[#This Row],[TotalPrice ]]-Sales_data[[#This Row],[ Sales]]</f>
        <v>0</v>
      </c>
      <c r="P137" t="s">
        <v>60</v>
      </c>
      <c r="Q137" t="s">
        <v>40</v>
      </c>
      <c r="R137">
        <v>1</v>
      </c>
      <c r="S137" t="s">
        <v>1573</v>
      </c>
      <c r="T137" t="s">
        <v>1574</v>
      </c>
      <c r="U137" s="1">
        <v>14</v>
      </c>
      <c r="V137" s="2">
        <v>45005</v>
      </c>
      <c r="W137" s="2">
        <v>45012</v>
      </c>
      <c r="X137" s="7">
        <f t="shared" si="2"/>
        <v>7</v>
      </c>
      <c r="Y137" t="s">
        <v>27</v>
      </c>
    </row>
    <row r="138" spans="1:25" x14ac:dyDescent="0.3">
      <c r="A138" s="2">
        <v>45005</v>
      </c>
      <c r="B138" t="s">
        <v>28</v>
      </c>
      <c r="C138" t="s">
        <v>29</v>
      </c>
      <c r="D138">
        <v>20</v>
      </c>
      <c r="E138" s="1">
        <v>536.71</v>
      </c>
      <c r="F138" s="1">
        <f>Sales_data[[#This Row],[UnitPrice]]*(1-0.35)</f>
        <v>348.86150000000004</v>
      </c>
      <c r="G138" t="s">
        <v>20</v>
      </c>
      <c r="H138" t="s">
        <v>31</v>
      </c>
      <c r="I138" s="6">
        <v>0.15</v>
      </c>
      <c r="J138" t="s">
        <v>51</v>
      </c>
      <c r="K138" s="1">
        <f>Sales_data[[#This Row],[Quantity]]*Sales_data[[#This Row],[UnitPrice]]</f>
        <v>10734.2</v>
      </c>
      <c r="L138" s="1">
        <f>Sales_data[[#This Row],[TotalPrice ]]*(1-Sales_data[[#This Row],[Discount]])</f>
        <v>9124.07</v>
      </c>
      <c r="M138" s="1">
        <f>Sales_data[[#This Row],[Quantity]]*Sales_data[[#This Row],[UnitCost (Assummed)]]</f>
        <v>6977.2300000000005</v>
      </c>
      <c r="N138" s="1">
        <f>Sales_data[[#This Row],[ Sales]]-Sales_data[[#This Row],[COGs]]</f>
        <v>2146.8399999999992</v>
      </c>
      <c r="O138" s="5">
        <f>Sales_data[[#This Row],[TotalPrice ]]-Sales_data[[#This Row],[ Sales]]</f>
        <v>1610.130000000001</v>
      </c>
      <c r="P138" t="s">
        <v>60</v>
      </c>
      <c r="Q138" t="s">
        <v>34</v>
      </c>
      <c r="R138">
        <v>0</v>
      </c>
      <c r="S138" t="s">
        <v>1584</v>
      </c>
      <c r="T138" t="s">
        <v>1585</v>
      </c>
      <c r="U138" s="1">
        <v>41.42</v>
      </c>
      <c r="V138" s="2">
        <v>45005</v>
      </c>
      <c r="W138" s="2">
        <v>45010</v>
      </c>
      <c r="X138" s="7">
        <f t="shared" si="2"/>
        <v>5</v>
      </c>
      <c r="Y138" t="s">
        <v>37</v>
      </c>
    </row>
    <row r="139" spans="1:25" x14ac:dyDescent="0.3">
      <c r="A139" s="2">
        <v>45006</v>
      </c>
      <c r="B139" t="s">
        <v>69</v>
      </c>
      <c r="C139" t="s">
        <v>79</v>
      </c>
      <c r="D139">
        <v>16</v>
      </c>
      <c r="E139" s="1">
        <v>33.18</v>
      </c>
      <c r="F139" s="1">
        <f>Sales_data[[#This Row],[UnitPrice]]*(1-0.35)</f>
        <v>21.567</v>
      </c>
      <c r="G139" t="s">
        <v>50</v>
      </c>
      <c r="H139" t="s">
        <v>31</v>
      </c>
      <c r="I139" s="6">
        <v>0.05</v>
      </c>
      <c r="J139" t="s">
        <v>22</v>
      </c>
      <c r="K139" s="1">
        <f>Sales_data[[#This Row],[Quantity]]*Sales_data[[#This Row],[UnitPrice]]</f>
        <v>530.88</v>
      </c>
      <c r="L139" s="1">
        <f>Sales_data[[#This Row],[TotalPrice ]]*(1-Sales_data[[#This Row],[Discount]])</f>
        <v>504.33599999999996</v>
      </c>
      <c r="M139" s="1">
        <f>Sales_data[[#This Row],[Quantity]]*Sales_data[[#This Row],[UnitCost (Assummed)]]</f>
        <v>345.072</v>
      </c>
      <c r="N139" s="1">
        <f>Sales_data[[#This Row],[ Sales]]-Sales_data[[#This Row],[COGs]]</f>
        <v>159.26399999999995</v>
      </c>
      <c r="O139" s="5">
        <f>Sales_data[[#This Row],[TotalPrice ]]-Sales_data[[#This Row],[ Sales]]</f>
        <v>26.54400000000004</v>
      </c>
      <c r="P139" t="s">
        <v>23</v>
      </c>
      <c r="Q139" t="s">
        <v>34</v>
      </c>
      <c r="R139">
        <v>0</v>
      </c>
      <c r="S139" t="s">
        <v>649</v>
      </c>
      <c r="T139" t="s">
        <v>650</v>
      </c>
      <c r="U139" s="1">
        <v>22.94</v>
      </c>
      <c r="V139" s="2">
        <v>45006</v>
      </c>
      <c r="W139" s="2">
        <v>45011</v>
      </c>
      <c r="X139" s="7">
        <f t="shared" si="2"/>
        <v>5</v>
      </c>
      <c r="Y139" t="s">
        <v>72</v>
      </c>
    </row>
    <row r="140" spans="1:25" x14ac:dyDescent="0.3">
      <c r="A140" s="2">
        <v>45006</v>
      </c>
      <c r="B140" t="s">
        <v>69</v>
      </c>
      <c r="C140" t="s">
        <v>39</v>
      </c>
      <c r="D140">
        <v>19</v>
      </c>
      <c r="E140" s="1">
        <v>322.35000000000002</v>
      </c>
      <c r="F140" s="1">
        <f>Sales_data[[#This Row],[UnitPrice]]*(1-0.35)</f>
        <v>209.52750000000003</v>
      </c>
      <c r="G140" t="s">
        <v>55</v>
      </c>
      <c r="H140" t="s">
        <v>21</v>
      </c>
      <c r="I140" s="6">
        <v>0.1</v>
      </c>
      <c r="J140" t="s">
        <v>32</v>
      </c>
      <c r="K140" s="1">
        <f>Sales_data[[#This Row],[Quantity]]*Sales_data[[#This Row],[UnitPrice]]</f>
        <v>6124.6500000000005</v>
      </c>
      <c r="L140" s="1">
        <f>Sales_data[[#This Row],[TotalPrice ]]*(1-Sales_data[[#This Row],[Discount]])</f>
        <v>5512.1850000000004</v>
      </c>
      <c r="M140" s="1">
        <f>Sales_data[[#This Row],[Quantity]]*Sales_data[[#This Row],[UnitCost (Assummed)]]</f>
        <v>3981.0225000000005</v>
      </c>
      <c r="N140" s="1">
        <f>Sales_data[[#This Row],[ Sales]]-Sales_data[[#This Row],[COGs]]</f>
        <v>1531.1624999999999</v>
      </c>
      <c r="O140" s="5">
        <f>Sales_data[[#This Row],[TotalPrice ]]-Sales_data[[#This Row],[ Sales]]</f>
        <v>612.46500000000015</v>
      </c>
      <c r="P140" t="s">
        <v>60</v>
      </c>
      <c r="Q140" t="s">
        <v>40</v>
      </c>
      <c r="R140">
        <v>0</v>
      </c>
      <c r="S140" t="s">
        <v>2070</v>
      </c>
      <c r="T140" t="s">
        <v>2071</v>
      </c>
      <c r="U140" s="1">
        <v>30.06</v>
      </c>
      <c r="V140" s="2">
        <v>45006</v>
      </c>
      <c r="W140" s="2">
        <v>45016</v>
      </c>
      <c r="X140" s="7">
        <f t="shared" si="2"/>
        <v>10</v>
      </c>
      <c r="Y140" t="s">
        <v>72</v>
      </c>
    </row>
    <row r="141" spans="1:25" x14ac:dyDescent="0.3">
      <c r="A141" s="2">
        <v>45007</v>
      </c>
      <c r="B141" t="s">
        <v>38</v>
      </c>
      <c r="C141" t="s">
        <v>130</v>
      </c>
      <c r="D141">
        <v>17</v>
      </c>
      <c r="E141" s="1">
        <v>194.97</v>
      </c>
      <c r="F141" s="1">
        <f>Sales_data[[#This Row],[UnitPrice]]*(1-0.35)</f>
        <v>126.73050000000001</v>
      </c>
      <c r="G141" t="s">
        <v>30</v>
      </c>
      <c r="H141" t="s">
        <v>31</v>
      </c>
      <c r="I141" s="6">
        <v>0.15</v>
      </c>
      <c r="J141" t="s">
        <v>51</v>
      </c>
      <c r="K141" s="1">
        <f>Sales_data[[#This Row],[Quantity]]*Sales_data[[#This Row],[UnitPrice]]</f>
        <v>3314.49</v>
      </c>
      <c r="L141" s="1">
        <f>Sales_data[[#This Row],[TotalPrice ]]*(1-Sales_data[[#This Row],[Discount]])</f>
        <v>2817.3164999999999</v>
      </c>
      <c r="M141" s="1">
        <f>Sales_data[[#This Row],[Quantity]]*Sales_data[[#This Row],[UnitCost (Assummed)]]</f>
        <v>2154.4185000000002</v>
      </c>
      <c r="N141" s="1">
        <f>Sales_data[[#This Row],[ Sales]]-Sales_data[[#This Row],[COGs]]</f>
        <v>662.89799999999968</v>
      </c>
      <c r="O141" s="5">
        <f>Sales_data[[#This Row],[TotalPrice ]]-Sales_data[[#This Row],[ Sales]]</f>
        <v>497.17349999999988</v>
      </c>
      <c r="P141" t="s">
        <v>33</v>
      </c>
      <c r="Q141" t="s">
        <v>34</v>
      </c>
      <c r="R141">
        <v>1</v>
      </c>
      <c r="S141" t="s">
        <v>1732</v>
      </c>
      <c r="T141" t="s">
        <v>1733</v>
      </c>
      <c r="U141" s="1">
        <v>5.59</v>
      </c>
      <c r="V141" s="2">
        <v>45007</v>
      </c>
      <c r="W141" s="2">
        <v>45015</v>
      </c>
      <c r="X141" s="7">
        <f t="shared" si="2"/>
        <v>8</v>
      </c>
      <c r="Y141" t="s">
        <v>43</v>
      </c>
    </row>
    <row r="142" spans="1:25" x14ac:dyDescent="0.3">
      <c r="A142" s="2">
        <v>45008</v>
      </c>
      <c r="B142" t="s">
        <v>38</v>
      </c>
      <c r="C142" t="s">
        <v>39</v>
      </c>
      <c r="D142">
        <v>18</v>
      </c>
      <c r="E142" s="1">
        <v>209.65</v>
      </c>
      <c r="F142" s="1">
        <f>Sales_data[[#This Row],[UnitPrice]]*(1-0.35)</f>
        <v>136.27250000000001</v>
      </c>
      <c r="G142" t="s">
        <v>30</v>
      </c>
      <c r="H142" t="s">
        <v>21</v>
      </c>
      <c r="I142" s="6">
        <v>0.1</v>
      </c>
      <c r="J142" t="s">
        <v>51</v>
      </c>
      <c r="K142" s="1">
        <f>Sales_data[[#This Row],[Quantity]]*Sales_data[[#This Row],[UnitPrice]]</f>
        <v>3773.7000000000003</v>
      </c>
      <c r="L142" s="1">
        <f>Sales_data[[#This Row],[TotalPrice ]]*(1-Sales_data[[#This Row],[Discount]])</f>
        <v>3396.3300000000004</v>
      </c>
      <c r="M142" s="1">
        <f>Sales_data[[#This Row],[Quantity]]*Sales_data[[#This Row],[UnitCost (Assummed)]]</f>
        <v>2452.9050000000002</v>
      </c>
      <c r="N142" s="1">
        <f>Sales_data[[#This Row],[ Sales]]-Sales_data[[#This Row],[COGs]]</f>
        <v>943.42500000000018</v>
      </c>
      <c r="O142" s="5">
        <f>Sales_data[[#This Row],[TotalPrice ]]-Sales_data[[#This Row],[ Sales]]</f>
        <v>377.36999999999989</v>
      </c>
      <c r="P142" t="s">
        <v>60</v>
      </c>
      <c r="Q142" t="s">
        <v>2930</v>
      </c>
      <c r="R142">
        <v>0</v>
      </c>
      <c r="S142" t="s">
        <v>1190</v>
      </c>
      <c r="T142" t="s">
        <v>1191</v>
      </c>
      <c r="U142" s="1">
        <v>42.04</v>
      </c>
      <c r="V142" s="2">
        <v>45008</v>
      </c>
      <c r="W142" s="2">
        <v>45015</v>
      </c>
      <c r="X142" s="7">
        <f t="shared" si="2"/>
        <v>7</v>
      </c>
      <c r="Y142" t="s">
        <v>43</v>
      </c>
    </row>
    <row r="143" spans="1:25" x14ac:dyDescent="0.3">
      <c r="A143" s="2">
        <v>45008</v>
      </c>
      <c r="B143" t="s">
        <v>18</v>
      </c>
      <c r="C143" t="s">
        <v>130</v>
      </c>
      <c r="D143">
        <v>2</v>
      </c>
      <c r="E143" s="1">
        <v>101.87</v>
      </c>
      <c r="F143" s="1">
        <f>Sales_data[[#This Row],[UnitPrice]]*(1-0.35)</f>
        <v>66.215500000000006</v>
      </c>
      <c r="G143" t="s">
        <v>50</v>
      </c>
      <c r="H143" t="s">
        <v>21</v>
      </c>
      <c r="I143" s="6">
        <v>0</v>
      </c>
      <c r="J143" t="s">
        <v>56</v>
      </c>
      <c r="K143" s="1">
        <f>Sales_data[[#This Row],[Quantity]]*Sales_data[[#This Row],[UnitPrice]]</f>
        <v>203.74</v>
      </c>
      <c r="L143" s="1">
        <f>Sales_data[[#This Row],[TotalPrice ]]*(1-Sales_data[[#This Row],[Discount]])</f>
        <v>203.74</v>
      </c>
      <c r="M143" s="1">
        <f>Sales_data[[#This Row],[Quantity]]*Sales_data[[#This Row],[UnitCost (Assummed)]]</f>
        <v>132.43100000000001</v>
      </c>
      <c r="N143" s="1">
        <f>Sales_data[[#This Row],[ Sales]]-Sales_data[[#This Row],[COGs]]</f>
        <v>71.308999999999997</v>
      </c>
      <c r="O143" s="5">
        <f>Sales_data[[#This Row],[TotalPrice ]]-Sales_data[[#This Row],[ Sales]]</f>
        <v>0</v>
      </c>
      <c r="P143" t="s">
        <v>63</v>
      </c>
      <c r="Q143" t="s">
        <v>24</v>
      </c>
      <c r="R143">
        <v>0</v>
      </c>
      <c r="S143" t="s">
        <v>1761</v>
      </c>
      <c r="T143" t="s">
        <v>1762</v>
      </c>
      <c r="U143" s="1">
        <v>28.63</v>
      </c>
      <c r="V143" s="2">
        <v>45008</v>
      </c>
      <c r="W143" s="2">
        <v>45011</v>
      </c>
      <c r="X143" s="7">
        <f t="shared" si="2"/>
        <v>3</v>
      </c>
      <c r="Y143" t="s">
        <v>27</v>
      </c>
    </row>
    <row r="144" spans="1:25" x14ac:dyDescent="0.3">
      <c r="A144" s="2">
        <v>45009</v>
      </c>
      <c r="B144" t="s">
        <v>18</v>
      </c>
      <c r="C144" t="s">
        <v>39</v>
      </c>
      <c r="D144">
        <v>17</v>
      </c>
      <c r="E144" s="1">
        <v>502.6</v>
      </c>
      <c r="F144" s="1">
        <f>Sales_data[[#This Row],[UnitPrice]]*(1-0.35)</f>
        <v>326.69</v>
      </c>
      <c r="G144" t="s">
        <v>30</v>
      </c>
      <c r="H144" t="s">
        <v>21</v>
      </c>
      <c r="I144" s="6">
        <v>0.1</v>
      </c>
      <c r="J144" t="s">
        <v>46</v>
      </c>
      <c r="K144" s="1">
        <f>Sales_data[[#This Row],[Quantity]]*Sales_data[[#This Row],[UnitPrice]]</f>
        <v>8544.2000000000007</v>
      </c>
      <c r="L144" s="1">
        <f>Sales_data[[#This Row],[TotalPrice ]]*(1-Sales_data[[#This Row],[Discount]])</f>
        <v>7689.7800000000007</v>
      </c>
      <c r="M144" s="1">
        <f>Sales_data[[#This Row],[Quantity]]*Sales_data[[#This Row],[UnitCost (Assummed)]]</f>
        <v>5553.73</v>
      </c>
      <c r="N144" s="1">
        <f>Sales_data[[#This Row],[ Sales]]-Sales_data[[#This Row],[COGs]]</f>
        <v>2136.0500000000011</v>
      </c>
      <c r="O144" s="5">
        <f>Sales_data[[#This Row],[TotalPrice ]]-Sales_data[[#This Row],[ Sales]]</f>
        <v>854.42000000000007</v>
      </c>
      <c r="P144" t="s">
        <v>63</v>
      </c>
      <c r="Q144" t="s">
        <v>2930</v>
      </c>
      <c r="R144">
        <v>0</v>
      </c>
      <c r="S144" t="s">
        <v>1886</v>
      </c>
      <c r="T144" t="s">
        <v>1887</v>
      </c>
      <c r="U144" s="1">
        <v>15.38</v>
      </c>
      <c r="V144" s="2">
        <v>45009</v>
      </c>
      <c r="W144" s="2">
        <v>45014</v>
      </c>
      <c r="X144" s="7">
        <f t="shared" si="2"/>
        <v>5</v>
      </c>
      <c r="Y144" t="s">
        <v>27</v>
      </c>
    </row>
    <row r="145" spans="1:25" x14ac:dyDescent="0.3">
      <c r="A145" s="2">
        <v>45009</v>
      </c>
      <c r="B145" t="s">
        <v>69</v>
      </c>
      <c r="C145" t="s">
        <v>39</v>
      </c>
      <c r="D145">
        <v>8</v>
      </c>
      <c r="E145" s="1">
        <v>384.3</v>
      </c>
      <c r="F145" s="1">
        <f>Sales_data[[#This Row],[UnitPrice]]*(1-0.35)</f>
        <v>249.79500000000002</v>
      </c>
      <c r="G145" t="s">
        <v>50</v>
      </c>
      <c r="H145" t="s">
        <v>21</v>
      </c>
      <c r="I145" s="6">
        <v>0.1</v>
      </c>
      <c r="J145" t="s">
        <v>46</v>
      </c>
      <c r="K145" s="1">
        <f>Sales_data[[#This Row],[Quantity]]*Sales_data[[#This Row],[UnitPrice]]</f>
        <v>3074.4</v>
      </c>
      <c r="L145" s="1">
        <f>Sales_data[[#This Row],[TotalPrice ]]*(1-Sales_data[[#This Row],[Discount]])</f>
        <v>2766.96</v>
      </c>
      <c r="M145" s="1">
        <f>Sales_data[[#This Row],[Quantity]]*Sales_data[[#This Row],[UnitCost (Assummed)]]</f>
        <v>1998.3600000000001</v>
      </c>
      <c r="N145" s="1">
        <f>Sales_data[[#This Row],[ Sales]]-Sales_data[[#This Row],[COGs]]</f>
        <v>768.59999999999991</v>
      </c>
      <c r="O145" s="5">
        <f>Sales_data[[#This Row],[TotalPrice ]]-Sales_data[[#This Row],[ Sales]]</f>
        <v>307.44000000000005</v>
      </c>
      <c r="P145" t="s">
        <v>33</v>
      </c>
      <c r="Q145" t="s">
        <v>24</v>
      </c>
      <c r="R145">
        <v>0</v>
      </c>
      <c r="S145" t="s">
        <v>2086</v>
      </c>
      <c r="T145" t="s">
        <v>300</v>
      </c>
      <c r="U145" s="1">
        <v>48.83</v>
      </c>
      <c r="V145" s="2">
        <v>45009</v>
      </c>
      <c r="W145" s="2">
        <v>45019</v>
      </c>
      <c r="X145" s="7">
        <f t="shared" si="2"/>
        <v>10</v>
      </c>
      <c r="Y145" t="s">
        <v>72</v>
      </c>
    </row>
    <row r="146" spans="1:25" x14ac:dyDescent="0.3">
      <c r="A146" s="2">
        <v>45009</v>
      </c>
      <c r="B146" t="s">
        <v>28</v>
      </c>
      <c r="C146" t="s">
        <v>29</v>
      </c>
      <c r="D146">
        <v>9</v>
      </c>
      <c r="E146" s="1">
        <v>233.11</v>
      </c>
      <c r="F146" s="1">
        <f>Sales_data[[#This Row],[UnitPrice]]*(1-0.35)</f>
        <v>151.5215</v>
      </c>
      <c r="G146" t="s">
        <v>20</v>
      </c>
      <c r="H146" t="s">
        <v>31</v>
      </c>
      <c r="I146" s="6">
        <v>0.05</v>
      </c>
      <c r="J146" t="s">
        <v>22</v>
      </c>
      <c r="K146" s="1">
        <f>Sales_data[[#This Row],[Quantity]]*Sales_data[[#This Row],[UnitPrice]]</f>
        <v>2097.9900000000002</v>
      </c>
      <c r="L146" s="1">
        <f>Sales_data[[#This Row],[TotalPrice ]]*(1-Sales_data[[#This Row],[Discount]])</f>
        <v>1993.0905</v>
      </c>
      <c r="M146" s="1">
        <f>Sales_data[[#This Row],[Quantity]]*Sales_data[[#This Row],[UnitCost (Assummed)]]</f>
        <v>1363.6935000000001</v>
      </c>
      <c r="N146" s="1">
        <f>Sales_data[[#This Row],[ Sales]]-Sales_data[[#This Row],[COGs]]</f>
        <v>629.39699999999993</v>
      </c>
      <c r="O146" s="5">
        <f>Sales_data[[#This Row],[TotalPrice ]]-Sales_data[[#This Row],[ Sales]]</f>
        <v>104.89950000000022</v>
      </c>
      <c r="P146" t="s">
        <v>60</v>
      </c>
      <c r="Q146" t="s">
        <v>40</v>
      </c>
      <c r="R146">
        <v>0</v>
      </c>
      <c r="S146" t="s">
        <v>2311</v>
      </c>
      <c r="T146" t="s">
        <v>2312</v>
      </c>
      <c r="U146" s="1">
        <v>31.43</v>
      </c>
      <c r="V146" s="2">
        <v>45009</v>
      </c>
      <c r="W146" s="2">
        <v>45013</v>
      </c>
      <c r="X146" s="7">
        <f t="shared" si="2"/>
        <v>4</v>
      </c>
      <c r="Y146" t="s">
        <v>37</v>
      </c>
    </row>
    <row r="147" spans="1:25" x14ac:dyDescent="0.3">
      <c r="A147" s="2">
        <v>45010</v>
      </c>
      <c r="B147" t="s">
        <v>28</v>
      </c>
      <c r="C147" t="s">
        <v>39</v>
      </c>
      <c r="D147">
        <v>17</v>
      </c>
      <c r="E147" s="1">
        <v>339.88</v>
      </c>
      <c r="F147" s="1">
        <f>Sales_data[[#This Row],[UnitPrice]]*(1-0.35)</f>
        <v>220.922</v>
      </c>
      <c r="G147" t="s">
        <v>30</v>
      </c>
      <c r="H147" t="s">
        <v>31</v>
      </c>
      <c r="I147" s="6">
        <v>0</v>
      </c>
      <c r="J147" t="s">
        <v>32</v>
      </c>
      <c r="K147" s="1">
        <f>Sales_data[[#This Row],[Quantity]]*Sales_data[[#This Row],[UnitPrice]]</f>
        <v>5777.96</v>
      </c>
      <c r="L147" s="1">
        <f>Sales_data[[#This Row],[TotalPrice ]]*(1-Sales_data[[#This Row],[Discount]])</f>
        <v>5777.96</v>
      </c>
      <c r="M147" s="1">
        <f>Sales_data[[#This Row],[Quantity]]*Sales_data[[#This Row],[UnitCost (Assummed)]]</f>
        <v>3755.674</v>
      </c>
      <c r="N147" s="1">
        <f>Sales_data[[#This Row],[ Sales]]-Sales_data[[#This Row],[COGs]]</f>
        <v>2022.2860000000001</v>
      </c>
      <c r="O147" s="5">
        <f>Sales_data[[#This Row],[TotalPrice ]]-Sales_data[[#This Row],[ Sales]]</f>
        <v>0</v>
      </c>
      <c r="P147" t="s">
        <v>63</v>
      </c>
      <c r="Q147" t="s">
        <v>2930</v>
      </c>
      <c r="R147">
        <v>0</v>
      </c>
      <c r="S147" t="s">
        <v>505</v>
      </c>
      <c r="T147" t="s">
        <v>506</v>
      </c>
      <c r="U147" s="1">
        <v>44.86</v>
      </c>
      <c r="V147" s="2">
        <v>45010</v>
      </c>
      <c r="W147" s="2">
        <v>45013</v>
      </c>
      <c r="X147" s="7">
        <f t="shared" si="2"/>
        <v>3</v>
      </c>
      <c r="Y147" t="s">
        <v>37</v>
      </c>
    </row>
    <row r="148" spans="1:25" x14ac:dyDescent="0.3">
      <c r="A148" s="2">
        <v>45011</v>
      </c>
      <c r="B148" t="s">
        <v>18</v>
      </c>
      <c r="C148" t="s">
        <v>39</v>
      </c>
      <c r="D148">
        <v>12</v>
      </c>
      <c r="E148" s="1">
        <v>301.5</v>
      </c>
      <c r="F148" s="1">
        <f>Sales_data[[#This Row],[UnitPrice]]*(1-0.35)</f>
        <v>195.97499999999999</v>
      </c>
      <c r="G148" t="s">
        <v>55</v>
      </c>
      <c r="H148" t="s">
        <v>31</v>
      </c>
      <c r="I148" s="6">
        <v>0.15</v>
      </c>
      <c r="J148" t="s">
        <v>66</v>
      </c>
      <c r="K148" s="1">
        <f>Sales_data[[#This Row],[Quantity]]*Sales_data[[#This Row],[UnitPrice]]</f>
        <v>3618</v>
      </c>
      <c r="L148" s="1">
        <f>Sales_data[[#This Row],[TotalPrice ]]*(1-Sales_data[[#This Row],[Discount]])</f>
        <v>3075.2999999999997</v>
      </c>
      <c r="M148" s="1">
        <f>Sales_data[[#This Row],[Quantity]]*Sales_data[[#This Row],[UnitCost (Assummed)]]</f>
        <v>2351.6999999999998</v>
      </c>
      <c r="N148" s="1">
        <f>Sales_data[[#This Row],[ Sales]]-Sales_data[[#This Row],[COGs]]</f>
        <v>723.59999999999991</v>
      </c>
      <c r="O148" s="5">
        <f>Sales_data[[#This Row],[TotalPrice ]]-Sales_data[[#This Row],[ Sales]]</f>
        <v>542.70000000000027</v>
      </c>
      <c r="P148" t="s">
        <v>57</v>
      </c>
      <c r="Q148" t="s">
        <v>24</v>
      </c>
      <c r="R148">
        <v>1</v>
      </c>
      <c r="S148" t="s">
        <v>477</v>
      </c>
      <c r="T148" t="s">
        <v>478</v>
      </c>
      <c r="U148" s="1">
        <v>43.67</v>
      </c>
      <c r="V148" s="2">
        <v>45011</v>
      </c>
      <c r="W148" s="2">
        <v>45015</v>
      </c>
      <c r="X148" s="7">
        <f t="shared" si="2"/>
        <v>4</v>
      </c>
      <c r="Y148" t="s">
        <v>27</v>
      </c>
    </row>
    <row r="149" spans="1:25" x14ac:dyDescent="0.3">
      <c r="A149" s="2">
        <v>45012</v>
      </c>
      <c r="B149" t="s">
        <v>28</v>
      </c>
      <c r="C149" t="s">
        <v>19</v>
      </c>
      <c r="D149">
        <v>8</v>
      </c>
      <c r="E149" s="1">
        <v>7.81</v>
      </c>
      <c r="F149" s="1">
        <f>Sales_data[[#This Row],[UnitPrice]]*(1-0.35)</f>
        <v>5.0765000000000002</v>
      </c>
      <c r="G149" t="s">
        <v>55</v>
      </c>
      <c r="H149" t="s">
        <v>21</v>
      </c>
      <c r="I149" s="6">
        <v>0.1</v>
      </c>
      <c r="J149" t="s">
        <v>46</v>
      </c>
      <c r="K149" s="1">
        <f>Sales_data[[#This Row],[Quantity]]*Sales_data[[#This Row],[UnitPrice]]</f>
        <v>62.48</v>
      </c>
      <c r="L149" s="1">
        <f>Sales_data[[#This Row],[TotalPrice ]]*(1-Sales_data[[#This Row],[Discount]])</f>
        <v>56.231999999999999</v>
      </c>
      <c r="M149" s="1">
        <f>Sales_data[[#This Row],[Quantity]]*Sales_data[[#This Row],[UnitCost (Assummed)]]</f>
        <v>40.612000000000002</v>
      </c>
      <c r="N149" s="1">
        <f>Sales_data[[#This Row],[ Sales]]-Sales_data[[#This Row],[COGs]]</f>
        <v>15.619999999999997</v>
      </c>
      <c r="O149" s="5">
        <f>Sales_data[[#This Row],[TotalPrice ]]-Sales_data[[#This Row],[ Sales]]</f>
        <v>6.2479999999999976</v>
      </c>
      <c r="P149" t="s">
        <v>23</v>
      </c>
      <c r="Q149" t="s">
        <v>34</v>
      </c>
      <c r="R149">
        <v>0</v>
      </c>
      <c r="S149" t="s">
        <v>890</v>
      </c>
      <c r="T149" t="s">
        <v>891</v>
      </c>
      <c r="U149" s="1">
        <v>25.03</v>
      </c>
      <c r="V149" s="2">
        <v>45012</v>
      </c>
      <c r="W149" s="2">
        <v>45014</v>
      </c>
      <c r="X149" s="7">
        <f t="shared" si="2"/>
        <v>2</v>
      </c>
      <c r="Y149" t="s">
        <v>37</v>
      </c>
    </row>
    <row r="150" spans="1:25" x14ac:dyDescent="0.3">
      <c r="A150" s="2">
        <v>45012</v>
      </c>
      <c r="B150" t="s">
        <v>28</v>
      </c>
      <c r="C150" t="s">
        <v>39</v>
      </c>
      <c r="D150">
        <v>7</v>
      </c>
      <c r="E150" s="1">
        <v>290.22000000000003</v>
      </c>
      <c r="F150" s="1">
        <f>Sales_data[[#This Row],[UnitPrice]]*(1-0.35)</f>
        <v>188.64300000000003</v>
      </c>
      <c r="G150" t="s">
        <v>30</v>
      </c>
      <c r="H150" t="s">
        <v>31</v>
      </c>
      <c r="I150" s="6">
        <v>0.1</v>
      </c>
      <c r="J150" t="s">
        <v>32</v>
      </c>
      <c r="K150" s="1">
        <f>Sales_data[[#This Row],[Quantity]]*Sales_data[[#This Row],[UnitPrice]]</f>
        <v>2031.5400000000002</v>
      </c>
      <c r="L150" s="1">
        <f>Sales_data[[#This Row],[TotalPrice ]]*(1-Sales_data[[#This Row],[Discount]])</f>
        <v>1828.3860000000002</v>
      </c>
      <c r="M150" s="1">
        <f>Sales_data[[#This Row],[Quantity]]*Sales_data[[#This Row],[UnitCost (Assummed)]]</f>
        <v>1320.5010000000002</v>
      </c>
      <c r="N150" s="1">
        <f>Sales_data[[#This Row],[ Sales]]-Sales_data[[#This Row],[COGs]]</f>
        <v>507.88499999999999</v>
      </c>
      <c r="O150" s="5">
        <f>Sales_data[[#This Row],[TotalPrice ]]-Sales_data[[#This Row],[ Sales]]</f>
        <v>203.154</v>
      </c>
      <c r="P150" t="s">
        <v>63</v>
      </c>
      <c r="Q150" t="s">
        <v>40</v>
      </c>
      <c r="R150">
        <v>0</v>
      </c>
      <c r="S150" t="s">
        <v>1655</v>
      </c>
      <c r="T150" t="s">
        <v>1656</v>
      </c>
      <c r="U150" s="1">
        <v>33.15</v>
      </c>
      <c r="V150" s="2">
        <v>45012</v>
      </c>
      <c r="W150" s="2">
        <v>45020</v>
      </c>
      <c r="X150" s="7">
        <f t="shared" si="2"/>
        <v>8</v>
      </c>
      <c r="Y150" t="s">
        <v>37</v>
      </c>
    </row>
    <row r="151" spans="1:25" x14ac:dyDescent="0.3">
      <c r="A151" s="2">
        <v>45012</v>
      </c>
      <c r="B151" t="s">
        <v>69</v>
      </c>
      <c r="C151" t="s">
        <v>39</v>
      </c>
      <c r="D151">
        <v>20</v>
      </c>
      <c r="E151" s="1">
        <v>332.48</v>
      </c>
      <c r="F151" s="1">
        <f>Sales_data[[#This Row],[UnitPrice]]*(1-0.35)</f>
        <v>216.11200000000002</v>
      </c>
      <c r="G151" t="s">
        <v>20</v>
      </c>
      <c r="H151" t="s">
        <v>21</v>
      </c>
      <c r="I151" s="6">
        <v>0</v>
      </c>
      <c r="J151" t="s">
        <v>22</v>
      </c>
      <c r="K151" s="1">
        <f>Sales_data[[#This Row],[Quantity]]*Sales_data[[#This Row],[UnitPrice]]</f>
        <v>6649.6</v>
      </c>
      <c r="L151" s="1">
        <f>Sales_data[[#This Row],[TotalPrice ]]*(1-Sales_data[[#This Row],[Discount]])</f>
        <v>6649.6</v>
      </c>
      <c r="M151" s="1">
        <f>Sales_data[[#This Row],[Quantity]]*Sales_data[[#This Row],[UnitCost (Assummed)]]</f>
        <v>4322.2400000000007</v>
      </c>
      <c r="N151" s="1">
        <f>Sales_data[[#This Row],[ Sales]]-Sales_data[[#This Row],[COGs]]</f>
        <v>2327.3599999999997</v>
      </c>
      <c r="O151" s="5">
        <f>Sales_data[[#This Row],[TotalPrice ]]-Sales_data[[#This Row],[ Sales]]</f>
        <v>0</v>
      </c>
      <c r="P151" t="s">
        <v>23</v>
      </c>
      <c r="Q151" t="s">
        <v>34</v>
      </c>
      <c r="R151">
        <v>1</v>
      </c>
      <c r="S151" t="s">
        <v>2074</v>
      </c>
      <c r="T151" t="s">
        <v>2075</v>
      </c>
      <c r="U151" s="1">
        <v>7.79</v>
      </c>
      <c r="V151" s="2">
        <v>45012</v>
      </c>
      <c r="W151" s="2">
        <v>45015</v>
      </c>
      <c r="X151" s="7">
        <f t="shared" si="2"/>
        <v>3</v>
      </c>
      <c r="Y151" t="s">
        <v>72</v>
      </c>
    </row>
    <row r="152" spans="1:25" x14ac:dyDescent="0.3">
      <c r="A152" s="2">
        <v>45014</v>
      </c>
      <c r="B152" t="s">
        <v>38</v>
      </c>
      <c r="C152" t="s">
        <v>54</v>
      </c>
      <c r="D152">
        <v>19</v>
      </c>
      <c r="E152" s="1">
        <v>559.95000000000005</v>
      </c>
      <c r="F152" s="1">
        <f>Sales_data[[#This Row],[UnitPrice]]*(1-0.35)</f>
        <v>363.96750000000003</v>
      </c>
      <c r="G152" t="s">
        <v>30</v>
      </c>
      <c r="H152" t="s">
        <v>21</v>
      </c>
      <c r="I152" s="6">
        <v>0.1</v>
      </c>
      <c r="J152" t="s">
        <v>51</v>
      </c>
      <c r="K152" s="1">
        <f>Sales_data[[#This Row],[Quantity]]*Sales_data[[#This Row],[UnitPrice]]</f>
        <v>10639.050000000001</v>
      </c>
      <c r="L152" s="1">
        <f>Sales_data[[#This Row],[TotalPrice ]]*(1-Sales_data[[#This Row],[Discount]])</f>
        <v>9575.1450000000004</v>
      </c>
      <c r="M152" s="1">
        <f>Sales_data[[#This Row],[Quantity]]*Sales_data[[#This Row],[UnitCost (Assummed)]]</f>
        <v>6915.3825000000006</v>
      </c>
      <c r="N152" s="1">
        <f>Sales_data[[#This Row],[ Sales]]-Sales_data[[#This Row],[COGs]]</f>
        <v>2659.7624999999998</v>
      </c>
      <c r="O152" s="5">
        <f>Sales_data[[#This Row],[TotalPrice ]]-Sales_data[[#This Row],[ Sales]]</f>
        <v>1063.9050000000007</v>
      </c>
      <c r="P152" t="s">
        <v>57</v>
      </c>
      <c r="Q152" t="s">
        <v>40</v>
      </c>
      <c r="R152">
        <v>0</v>
      </c>
      <c r="S152" t="s">
        <v>235</v>
      </c>
      <c r="T152" t="s">
        <v>236</v>
      </c>
      <c r="U152" s="1">
        <v>18.3</v>
      </c>
      <c r="V152" s="2">
        <v>45014</v>
      </c>
      <c r="W152" s="2">
        <v>45019</v>
      </c>
      <c r="X152" s="7">
        <f t="shared" si="2"/>
        <v>5</v>
      </c>
      <c r="Y152" t="s">
        <v>43</v>
      </c>
    </row>
    <row r="153" spans="1:25" x14ac:dyDescent="0.3">
      <c r="A153" s="2">
        <v>45014</v>
      </c>
      <c r="B153" t="s">
        <v>28</v>
      </c>
      <c r="C153" t="s">
        <v>45</v>
      </c>
      <c r="D153">
        <v>4</v>
      </c>
      <c r="E153" s="1">
        <v>565.29</v>
      </c>
      <c r="F153" s="1">
        <f>Sales_data[[#This Row],[UnitPrice]]*(1-0.35)</f>
        <v>367.43849999999998</v>
      </c>
      <c r="G153" t="s">
        <v>55</v>
      </c>
      <c r="H153" t="s">
        <v>21</v>
      </c>
      <c r="I153" s="6">
        <v>0.05</v>
      </c>
      <c r="J153" t="s">
        <v>32</v>
      </c>
      <c r="K153" s="1">
        <f>Sales_data[[#This Row],[Quantity]]*Sales_data[[#This Row],[UnitPrice]]</f>
        <v>2261.16</v>
      </c>
      <c r="L153" s="1">
        <f>Sales_data[[#This Row],[TotalPrice ]]*(1-Sales_data[[#This Row],[Discount]])</f>
        <v>2148.1019999999999</v>
      </c>
      <c r="M153" s="1">
        <f>Sales_data[[#This Row],[Quantity]]*Sales_data[[#This Row],[UnitCost (Assummed)]]</f>
        <v>1469.7539999999999</v>
      </c>
      <c r="N153" s="1">
        <f>Sales_data[[#This Row],[ Sales]]-Sales_data[[#This Row],[COGs]]</f>
        <v>678.34799999999996</v>
      </c>
      <c r="O153" s="5">
        <f>Sales_data[[#This Row],[TotalPrice ]]-Sales_data[[#This Row],[ Sales]]</f>
        <v>113.05799999999999</v>
      </c>
      <c r="P153" t="s">
        <v>63</v>
      </c>
      <c r="Q153" t="s">
        <v>2930</v>
      </c>
      <c r="R153">
        <v>0</v>
      </c>
      <c r="S153" t="s">
        <v>323</v>
      </c>
      <c r="T153" t="s">
        <v>324</v>
      </c>
      <c r="U153" s="1">
        <v>27.04</v>
      </c>
      <c r="V153" s="2">
        <v>45014</v>
      </c>
      <c r="W153" s="2">
        <v>45019</v>
      </c>
      <c r="X153" s="7">
        <f t="shared" si="2"/>
        <v>5</v>
      </c>
      <c r="Y153" t="s">
        <v>37</v>
      </c>
    </row>
    <row r="154" spans="1:25" x14ac:dyDescent="0.3">
      <c r="A154" s="2">
        <v>45014</v>
      </c>
      <c r="B154" t="s">
        <v>69</v>
      </c>
      <c r="C154" t="s">
        <v>19</v>
      </c>
      <c r="D154">
        <v>18</v>
      </c>
      <c r="E154" s="1">
        <v>176.32</v>
      </c>
      <c r="F154" s="1">
        <f>Sales_data[[#This Row],[UnitPrice]]*(1-0.35)</f>
        <v>114.608</v>
      </c>
      <c r="G154" t="s">
        <v>20</v>
      </c>
      <c r="H154" t="s">
        <v>21</v>
      </c>
      <c r="I154" s="6">
        <v>0.05</v>
      </c>
      <c r="J154" t="s">
        <v>56</v>
      </c>
      <c r="K154" s="1">
        <f>Sales_data[[#This Row],[Quantity]]*Sales_data[[#This Row],[UnitPrice]]</f>
        <v>3173.7599999999998</v>
      </c>
      <c r="L154" s="1">
        <f>Sales_data[[#This Row],[TotalPrice ]]*(1-Sales_data[[#This Row],[Discount]])</f>
        <v>3015.0719999999997</v>
      </c>
      <c r="M154" s="1">
        <f>Sales_data[[#This Row],[Quantity]]*Sales_data[[#This Row],[UnitCost (Assummed)]]</f>
        <v>2062.944</v>
      </c>
      <c r="N154" s="1">
        <f>Sales_data[[#This Row],[ Sales]]-Sales_data[[#This Row],[COGs]]</f>
        <v>952.1279999999997</v>
      </c>
      <c r="O154" s="5">
        <f>Sales_data[[#This Row],[TotalPrice ]]-Sales_data[[#This Row],[ Sales]]</f>
        <v>158.6880000000001</v>
      </c>
      <c r="P154" t="s">
        <v>60</v>
      </c>
      <c r="Q154" t="s">
        <v>2930</v>
      </c>
      <c r="R154">
        <v>0</v>
      </c>
      <c r="S154" t="s">
        <v>2306</v>
      </c>
      <c r="T154" t="s">
        <v>2307</v>
      </c>
      <c r="U154" s="1">
        <v>36.35</v>
      </c>
      <c r="V154" s="2">
        <v>45014</v>
      </c>
      <c r="W154" s="2">
        <v>45020</v>
      </c>
      <c r="X154" s="7">
        <f t="shared" si="2"/>
        <v>6</v>
      </c>
      <c r="Y154" t="s">
        <v>72</v>
      </c>
    </row>
    <row r="155" spans="1:25" x14ac:dyDescent="0.3">
      <c r="A155" s="2">
        <v>45014</v>
      </c>
      <c r="B155" t="s">
        <v>44</v>
      </c>
      <c r="C155" t="s">
        <v>39</v>
      </c>
      <c r="D155">
        <v>18</v>
      </c>
      <c r="E155" s="1">
        <v>179.97</v>
      </c>
      <c r="F155" s="1">
        <f>Sales_data[[#This Row],[UnitPrice]]*(1-0.35)</f>
        <v>116.98050000000001</v>
      </c>
      <c r="G155" t="s">
        <v>50</v>
      </c>
      <c r="H155" t="s">
        <v>21</v>
      </c>
      <c r="I155" s="6">
        <v>0.1</v>
      </c>
      <c r="J155" t="s">
        <v>22</v>
      </c>
      <c r="K155" s="1">
        <f>Sales_data[[#This Row],[Quantity]]*Sales_data[[#This Row],[UnitPrice]]</f>
        <v>3239.46</v>
      </c>
      <c r="L155" s="1">
        <f>Sales_data[[#This Row],[TotalPrice ]]*(1-Sales_data[[#This Row],[Discount]])</f>
        <v>2915.5140000000001</v>
      </c>
      <c r="M155" s="1">
        <f>Sales_data[[#This Row],[Quantity]]*Sales_data[[#This Row],[UnitCost (Assummed)]]</f>
        <v>2105.6490000000003</v>
      </c>
      <c r="N155" s="1">
        <f>Sales_data[[#This Row],[ Sales]]-Sales_data[[#This Row],[COGs]]</f>
        <v>809.86499999999978</v>
      </c>
      <c r="O155" s="5">
        <f>Sales_data[[#This Row],[TotalPrice ]]-Sales_data[[#This Row],[ Sales]]</f>
        <v>323.94599999999991</v>
      </c>
      <c r="P155" t="s">
        <v>63</v>
      </c>
      <c r="Q155" t="s">
        <v>34</v>
      </c>
      <c r="R155">
        <v>0</v>
      </c>
      <c r="S155" t="s">
        <v>2337</v>
      </c>
      <c r="T155" t="s">
        <v>2338</v>
      </c>
      <c r="U155" s="1">
        <v>22.15</v>
      </c>
      <c r="V155" s="2">
        <v>45014</v>
      </c>
      <c r="W155" s="2">
        <v>45016</v>
      </c>
      <c r="X155" s="7">
        <f t="shared" si="2"/>
        <v>2</v>
      </c>
      <c r="Y155" t="s">
        <v>49</v>
      </c>
    </row>
    <row r="156" spans="1:25" x14ac:dyDescent="0.3">
      <c r="A156" s="2">
        <v>45015</v>
      </c>
      <c r="B156" t="s">
        <v>38</v>
      </c>
      <c r="C156" t="s">
        <v>54</v>
      </c>
      <c r="D156">
        <v>19</v>
      </c>
      <c r="E156" s="1">
        <v>156.44</v>
      </c>
      <c r="F156" s="1">
        <f>Sales_data[[#This Row],[UnitPrice]]*(1-0.35)</f>
        <v>101.68600000000001</v>
      </c>
      <c r="G156" t="s">
        <v>50</v>
      </c>
      <c r="H156" t="s">
        <v>21</v>
      </c>
      <c r="I156" s="6">
        <v>0.1</v>
      </c>
      <c r="J156" t="s">
        <v>32</v>
      </c>
      <c r="K156" s="1">
        <f>Sales_data[[#This Row],[Quantity]]*Sales_data[[#This Row],[UnitPrice]]</f>
        <v>2972.36</v>
      </c>
      <c r="L156" s="1">
        <f>Sales_data[[#This Row],[TotalPrice ]]*(1-Sales_data[[#This Row],[Discount]])</f>
        <v>2675.1240000000003</v>
      </c>
      <c r="M156" s="1">
        <f>Sales_data[[#This Row],[Quantity]]*Sales_data[[#This Row],[UnitCost (Assummed)]]</f>
        <v>1932.0340000000001</v>
      </c>
      <c r="N156" s="1">
        <f>Sales_data[[#This Row],[ Sales]]-Sales_data[[#This Row],[COGs]]</f>
        <v>743.09000000000015</v>
      </c>
      <c r="O156" s="5">
        <f>Sales_data[[#This Row],[TotalPrice ]]-Sales_data[[#This Row],[ Sales]]</f>
        <v>297.23599999999988</v>
      </c>
      <c r="P156" t="s">
        <v>23</v>
      </c>
      <c r="Q156" t="s">
        <v>40</v>
      </c>
      <c r="R156">
        <v>0</v>
      </c>
      <c r="S156" t="s">
        <v>789</v>
      </c>
      <c r="T156" t="s">
        <v>790</v>
      </c>
      <c r="U156" s="1">
        <v>19.440000000000001</v>
      </c>
      <c r="V156" s="2">
        <v>45015</v>
      </c>
      <c r="W156" s="2">
        <v>45020</v>
      </c>
      <c r="X156" s="7">
        <f t="shared" si="2"/>
        <v>5</v>
      </c>
      <c r="Y156" t="s">
        <v>43</v>
      </c>
    </row>
    <row r="157" spans="1:25" x14ac:dyDescent="0.3">
      <c r="A157" s="2">
        <v>45015</v>
      </c>
      <c r="B157" t="s">
        <v>44</v>
      </c>
      <c r="C157" t="s">
        <v>79</v>
      </c>
      <c r="D157">
        <v>10</v>
      </c>
      <c r="E157" s="1">
        <v>338.75</v>
      </c>
      <c r="F157" s="1">
        <f>Sales_data[[#This Row],[UnitPrice]]*(1-0.35)</f>
        <v>220.1875</v>
      </c>
      <c r="G157" t="s">
        <v>30</v>
      </c>
      <c r="H157" t="s">
        <v>21</v>
      </c>
      <c r="I157" s="6">
        <v>0.15</v>
      </c>
      <c r="J157" t="s">
        <v>51</v>
      </c>
      <c r="K157" s="1">
        <f>Sales_data[[#This Row],[Quantity]]*Sales_data[[#This Row],[UnitPrice]]</f>
        <v>3387.5</v>
      </c>
      <c r="L157" s="1">
        <f>Sales_data[[#This Row],[TotalPrice ]]*(1-Sales_data[[#This Row],[Discount]])</f>
        <v>2879.375</v>
      </c>
      <c r="M157" s="1">
        <f>Sales_data[[#This Row],[Quantity]]*Sales_data[[#This Row],[UnitCost (Assummed)]]</f>
        <v>2201.875</v>
      </c>
      <c r="N157" s="1">
        <f>Sales_data[[#This Row],[ Sales]]-Sales_data[[#This Row],[COGs]]</f>
        <v>677.5</v>
      </c>
      <c r="O157" s="5">
        <f>Sales_data[[#This Row],[TotalPrice ]]-Sales_data[[#This Row],[ Sales]]</f>
        <v>508.125</v>
      </c>
      <c r="P157" t="s">
        <v>63</v>
      </c>
      <c r="Q157" t="s">
        <v>40</v>
      </c>
      <c r="R157">
        <v>1</v>
      </c>
      <c r="S157" t="s">
        <v>1965</v>
      </c>
      <c r="T157" t="s">
        <v>1966</v>
      </c>
      <c r="U157" s="1">
        <v>36.56</v>
      </c>
      <c r="V157" s="2">
        <v>45015</v>
      </c>
      <c r="W157" s="2">
        <v>45022</v>
      </c>
      <c r="X157" s="7">
        <f t="shared" si="2"/>
        <v>7</v>
      </c>
      <c r="Y157" t="s">
        <v>49</v>
      </c>
    </row>
    <row r="158" spans="1:25" x14ac:dyDescent="0.3">
      <c r="A158" s="2">
        <v>45015</v>
      </c>
      <c r="B158" t="s">
        <v>69</v>
      </c>
      <c r="C158" t="s">
        <v>130</v>
      </c>
      <c r="D158">
        <v>10</v>
      </c>
      <c r="E158" s="1">
        <v>52.58</v>
      </c>
      <c r="F158" s="1">
        <f>Sales_data[[#This Row],[UnitPrice]]*(1-0.35)</f>
        <v>34.177</v>
      </c>
      <c r="G158" t="s">
        <v>20</v>
      </c>
      <c r="H158" t="s">
        <v>21</v>
      </c>
      <c r="I158" s="6">
        <v>0.1</v>
      </c>
      <c r="J158" t="s">
        <v>22</v>
      </c>
      <c r="K158" s="1">
        <f>Sales_data[[#This Row],[Quantity]]*Sales_data[[#This Row],[UnitPrice]]</f>
        <v>525.79999999999995</v>
      </c>
      <c r="L158" s="1">
        <f>Sales_data[[#This Row],[TotalPrice ]]*(1-Sales_data[[#This Row],[Discount]])</f>
        <v>473.21999999999997</v>
      </c>
      <c r="M158" s="1">
        <f>Sales_data[[#This Row],[Quantity]]*Sales_data[[#This Row],[UnitCost (Assummed)]]</f>
        <v>341.77</v>
      </c>
      <c r="N158" s="1">
        <f>Sales_data[[#This Row],[ Sales]]-Sales_data[[#This Row],[COGs]]</f>
        <v>131.44999999999999</v>
      </c>
      <c r="O158" s="5">
        <f>Sales_data[[#This Row],[TotalPrice ]]-Sales_data[[#This Row],[ Sales]]</f>
        <v>52.579999999999984</v>
      </c>
      <c r="P158" t="s">
        <v>63</v>
      </c>
      <c r="Q158" t="s">
        <v>40</v>
      </c>
      <c r="R158">
        <v>0</v>
      </c>
      <c r="S158" t="s">
        <v>2370</v>
      </c>
      <c r="T158" t="s">
        <v>2371</v>
      </c>
      <c r="U158" s="1">
        <v>14.01</v>
      </c>
      <c r="V158" s="2">
        <v>45015</v>
      </c>
      <c r="W158" s="2">
        <v>45025</v>
      </c>
      <c r="X158" s="7">
        <f t="shared" si="2"/>
        <v>10</v>
      </c>
      <c r="Y158" t="s">
        <v>72</v>
      </c>
    </row>
    <row r="159" spans="1:25" x14ac:dyDescent="0.3">
      <c r="A159" s="2">
        <v>45015</v>
      </c>
      <c r="B159" t="s">
        <v>18</v>
      </c>
      <c r="C159" t="s">
        <v>79</v>
      </c>
      <c r="D159">
        <v>1</v>
      </c>
      <c r="E159" s="1">
        <v>419.1</v>
      </c>
      <c r="F159" s="1">
        <f>Sales_data[[#This Row],[UnitPrice]]*(1-0.35)</f>
        <v>272.41500000000002</v>
      </c>
      <c r="G159" t="s">
        <v>20</v>
      </c>
      <c r="H159" t="s">
        <v>21</v>
      </c>
      <c r="I159" s="6">
        <v>0.1</v>
      </c>
      <c r="J159" t="s">
        <v>51</v>
      </c>
      <c r="K159" s="1">
        <f>Sales_data[[#This Row],[Quantity]]*Sales_data[[#This Row],[UnitPrice]]</f>
        <v>419.1</v>
      </c>
      <c r="L159" s="1">
        <f>Sales_data[[#This Row],[TotalPrice ]]*(1-Sales_data[[#This Row],[Discount]])</f>
        <v>377.19000000000005</v>
      </c>
      <c r="M159" s="1">
        <f>Sales_data[[#This Row],[Quantity]]*Sales_data[[#This Row],[UnitCost (Assummed)]]</f>
        <v>272.41500000000002</v>
      </c>
      <c r="N159" s="1">
        <f>Sales_data[[#This Row],[ Sales]]-Sales_data[[#This Row],[COGs]]</f>
        <v>104.77500000000003</v>
      </c>
      <c r="O159" s="5">
        <f>Sales_data[[#This Row],[TotalPrice ]]-Sales_data[[#This Row],[ Sales]]</f>
        <v>41.909999999999968</v>
      </c>
      <c r="P159" t="s">
        <v>33</v>
      </c>
      <c r="Q159" t="s">
        <v>34</v>
      </c>
      <c r="R159">
        <v>1</v>
      </c>
      <c r="S159" t="s">
        <v>2780</v>
      </c>
      <c r="T159" t="s">
        <v>2781</v>
      </c>
      <c r="U159" s="1">
        <v>38.81</v>
      </c>
      <c r="V159" s="2">
        <v>45015</v>
      </c>
      <c r="W159" s="2">
        <v>45022</v>
      </c>
      <c r="X159" s="7">
        <f t="shared" si="2"/>
        <v>7</v>
      </c>
      <c r="Y159" t="s">
        <v>27</v>
      </c>
    </row>
    <row r="160" spans="1:25" x14ac:dyDescent="0.3">
      <c r="A160" s="2">
        <v>45016</v>
      </c>
      <c r="B160" t="s">
        <v>38</v>
      </c>
      <c r="C160" t="s">
        <v>79</v>
      </c>
      <c r="D160">
        <v>9</v>
      </c>
      <c r="E160" s="1">
        <v>78.8</v>
      </c>
      <c r="F160" s="1">
        <f>Sales_data[[#This Row],[UnitPrice]]*(1-0.35)</f>
        <v>51.22</v>
      </c>
      <c r="G160" t="s">
        <v>55</v>
      </c>
      <c r="H160" t="s">
        <v>31</v>
      </c>
      <c r="I160" s="6">
        <v>0.1</v>
      </c>
      <c r="J160" t="s">
        <v>32</v>
      </c>
      <c r="K160" s="1">
        <f>Sales_data[[#This Row],[Quantity]]*Sales_data[[#This Row],[UnitPrice]]</f>
        <v>709.19999999999993</v>
      </c>
      <c r="L160" s="1">
        <f>Sales_data[[#This Row],[TotalPrice ]]*(1-Sales_data[[#This Row],[Discount]])</f>
        <v>638.28</v>
      </c>
      <c r="M160" s="1">
        <f>Sales_data[[#This Row],[Quantity]]*Sales_data[[#This Row],[UnitCost (Assummed)]]</f>
        <v>460.98</v>
      </c>
      <c r="N160" s="1">
        <f>Sales_data[[#This Row],[ Sales]]-Sales_data[[#This Row],[COGs]]</f>
        <v>177.29999999999995</v>
      </c>
      <c r="O160" s="5">
        <f>Sales_data[[#This Row],[TotalPrice ]]-Sales_data[[#This Row],[ Sales]]</f>
        <v>70.919999999999959</v>
      </c>
      <c r="P160" t="s">
        <v>23</v>
      </c>
      <c r="Q160" t="s">
        <v>24</v>
      </c>
      <c r="R160">
        <v>0</v>
      </c>
      <c r="S160" t="s">
        <v>2655</v>
      </c>
      <c r="T160" t="s">
        <v>1595</v>
      </c>
      <c r="U160" s="1">
        <v>9.2899999999999991</v>
      </c>
      <c r="V160" s="2">
        <v>45016</v>
      </c>
      <c r="W160" s="2">
        <v>45026</v>
      </c>
      <c r="X160" s="7">
        <f t="shared" si="2"/>
        <v>10</v>
      </c>
      <c r="Y160" t="s">
        <v>43</v>
      </c>
    </row>
    <row r="161" spans="1:25" x14ac:dyDescent="0.3">
      <c r="A161" s="2">
        <v>45016</v>
      </c>
      <c r="B161" t="s">
        <v>28</v>
      </c>
      <c r="C161" t="s">
        <v>54</v>
      </c>
      <c r="D161">
        <v>8</v>
      </c>
      <c r="E161" s="1">
        <v>591.29</v>
      </c>
      <c r="F161" s="1">
        <f>Sales_data[[#This Row],[UnitPrice]]*(1-0.35)</f>
        <v>384.33850000000001</v>
      </c>
      <c r="G161" t="s">
        <v>50</v>
      </c>
      <c r="H161" t="s">
        <v>31</v>
      </c>
      <c r="I161" s="6">
        <v>0.1</v>
      </c>
      <c r="J161" t="s">
        <v>56</v>
      </c>
      <c r="K161" s="1">
        <f>Sales_data[[#This Row],[Quantity]]*Sales_data[[#This Row],[UnitPrice]]</f>
        <v>4730.32</v>
      </c>
      <c r="L161" s="1">
        <f>Sales_data[[#This Row],[TotalPrice ]]*(1-Sales_data[[#This Row],[Discount]])</f>
        <v>4257.2879999999996</v>
      </c>
      <c r="M161" s="1">
        <f>Sales_data[[#This Row],[Quantity]]*Sales_data[[#This Row],[UnitCost (Assummed)]]</f>
        <v>3074.7080000000001</v>
      </c>
      <c r="N161" s="1">
        <f>Sales_data[[#This Row],[ Sales]]-Sales_data[[#This Row],[COGs]]</f>
        <v>1182.5799999999995</v>
      </c>
      <c r="O161" s="5">
        <f>Sales_data[[#This Row],[TotalPrice ]]-Sales_data[[#This Row],[ Sales]]</f>
        <v>473.03200000000015</v>
      </c>
      <c r="P161" t="s">
        <v>57</v>
      </c>
      <c r="Q161" t="s">
        <v>2930</v>
      </c>
      <c r="R161">
        <v>1</v>
      </c>
      <c r="S161" t="s">
        <v>2726</v>
      </c>
      <c r="T161" t="s">
        <v>2727</v>
      </c>
      <c r="U161" s="1">
        <v>45.14</v>
      </c>
      <c r="V161" s="2">
        <v>45016</v>
      </c>
      <c r="W161" s="2">
        <v>45026</v>
      </c>
      <c r="X161" s="7">
        <f t="shared" si="2"/>
        <v>10</v>
      </c>
      <c r="Y161" t="s">
        <v>37</v>
      </c>
    </row>
    <row r="162" spans="1:25" x14ac:dyDescent="0.3">
      <c r="A162" s="2">
        <v>45018</v>
      </c>
      <c r="B162" t="s">
        <v>38</v>
      </c>
      <c r="C162" t="s">
        <v>29</v>
      </c>
      <c r="D162">
        <v>11</v>
      </c>
      <c r="E162" s="1">
        <v>546.57000000000005</v>
      </c>
      <c r="F162" s="1">
        <f>Sales_data[[#This Row],[UnitPrice]]*(1-0.35)</f>
        <v>355.27050000000003</v>
      </c>
      <c r="G162" t="s">
        <v>55</v>
      </c>
      <c r="H162" t="s">
        <v>31</v>
      </c>
      <c r="I162" s="6">
        <v>0.15</v>
      </c>
      <c r="J162" t="s">
        <v>66</v>
      </c>
      <c r="K162" s="1">
        <f>Sales_data[[#This Row],[Quantity]]*Sales_data[[#This Row],[UnitPrice]]</f>
        <v>6012.27</v>
      </c>
      <c r="L162" s="1">
        <f>Sales_data[[#This Row],[TotalPrice ]]*(1-Sales_data[[#This Row],[Discount]])</f>
        <v>5110.4295000000002</v>
      </c>
      <c r="M162" s="1">
        <f>Sales_data[[#This Row],[Quantity]]*Sales_data[[#This Row],[UnitCost (Assummed)]]</f>
        <v>3907.9755000000005</v>
      </c>
      <c r="N162" s="1">
        <f>Sales_data[[#This Row],[ Sales]]-Sales_data[[#This Row],[COGs]]</f>
        <v>1202.4539999999997</v>
      </c>
      <c r="O162" s="5">
        <f>Sales_data[[#This Row],[TotalPrice ]]-Sales_data[[#This Row],[ Sales]]</f>
        <v>901.84050000000025</v>
      </c>
      <c r="P162" t="s">
        <v>57</v>
      </c>
      <c r="Q162" t="s">
        <v>34</v>
      </c>
      <c r="R162">
        <v>1</v>
      </c>
      <c r="S162" t="s">
        <v>1954</v>
      </c>
      <c r="T162" t="s">
        <v>1955</v>
      </c>
      <c r="U162" s="1">
        <v>24.77</v>
      </c>
      <c r="V162" s="2">
        <v>45018</v>
      </c>
      <c r="W162" s="2">
        <v>45020</v>
      </c>
      <c r="X162" s="7">
        <f t="shared" si="2"/>
        <v>2</v>
      </c>
      <c r="Y162" t="s">
        <v>43</v>
      </c>
    </row>
    <row r="163" spans="1:25" x14ac:dyDescent="0.3">
      <c r="A163" s="2">
        <v>45021</v>
      </c>
      <c r="B163" t="s">
        <v>44</v>
      </c>
      <c r="C163" t="s">
        <v>39</v>
      </c>
      <c r="D163">
        <v>17</v>
      </c>
      <c r="E163" s="1">
        <v>476.49</v>
      </c>
      <c r="F163" s="1">
        <f>Sales_data[[#This Row],[UnitPrice]]*(1-0.35)</f>
        <v>309.71850000000001</v>
      </c>
      <c r="G163" t="s">
        <v>55</v>
      </c>
      <c r="H163" t="s">
        <v>31</v>
      </c>
      <c r="I163" s="6">
        <v>0</v>
      </c>
      <c r="J163" t="s">
        <v>32</v>
      </c>
      <c r="K163" s="1">
        <f>Sales_data[[#This Row],[Quantity]]*Sales_data[[#This Row],[UnitPrice]]</f>
        <v>8100.33</v>
      </c>
      <c r="L163" s="1">
        <f>Sales_data[[#This Row],[TotalPrice ]]*(1-Sales_data[[#This Row],[Discount]])</f>
        <v>8100.33</v>
      </c>
      <c r="M163" s="1">
        <f>Sales_data[[#This Row],[Quantity]]*Sales_data[[#This Row],[UnitCost (Assummed)]]</f>
        <v>5265.2145</v>
      </c>
      <c r="N163" s="1">
        <f>Sales_data[[#This Row],[ Sales]]-Sales_data[[#This Row],[COGs]]</f>
        <v>2835.1154999999999</v>
      </c>
      <c r="O163" s="5">
        <f>Sales_data[[#This Row],[TotalPrice ]]-Sales_data[[#This Row],[ Sales]]</f>
        <v>0</v>
      </c>
      <c r="P163" t="s">
        <v>33</v>
      </c>
      <c r="Q163" t="s">
        <v>2930</v>
      </c>
      <c r="R163">
        <v>0</v>
      </c>
      <c r="S163" t="s">
        <v>120</v>
      </c>
      <c r="T163" t="s">
        <v>121</v>
      </c>
      <c r="U163" s="1">
        <v>17.91</v>
      </c>
      <c r="V163" s="2">
        <v>45021</v>
      </c>
      <c r="W163" s="2">
        <v>45027</v>
      </c>
      <c r="X163" s="7">
        <f t="shared" si="2"/>
        <v>6</v>
      </c>
      <c r="Y163" t="s">
        <v>49</v>
      </c>
    </row>
    <row r="164" spans="1:25" x14ac:dyDescent="0.3">
      <c r="A164" s="2">
        <v>45021</v>
      </c>
      <c r="B164" t="s">
        <v>69</v>
      </c>
      <c r="C164" t="s">
        <v>130</v>
      </c>
      <c r="D164">
        <v>3</v>
      </c>
      <c r="E164" s="1">
        <v>221</v>
      </c>
      <c r="F164" s="1">
        <f>Sales_data[[#This Row],[UnitPrice]]*(1-0.35)</f>
        <v>143.65</v>
      </c>
      <c r="G164" t="s">
        <v>20</v>
      </c>
      <c r="H164" t="s">
        <v>21</v>
      </c>
      <c r="I164" s="6">
        <v>0</v>
      </c>
      <c r="J164" t="s">
        <v>46</v>
      </c>
      <c r="K164" s="1">
        <f>Sales_data[[#This Row],[Quantity]]*Sales_data[[#This Row],[UnitPrice]]</f>
        <v>663</v>
      </c>
      <c r="L164" s="1">
        <f>Sales_data[[#This Row],[TotalPrice ]]*(1-Sales_data[[#This Row],[Discount]])</f>
        <v>663</v>
      </c>
      <c r="M164" s="1">
        <f>Sales_data[[#This Row],[Quantity]]*Sales_data[[#This Row],[UnitCost (Assummed)]]</f>
        <v>430.95000000000005</v>
      </c>
      <c r="N164" s="1">
        <f>Sales_data[[#This Row],[ Sales]]-Sales_data[[#This Row],[COGs]]</f>
        <v>232.04999999999995</v>
      </c>
      <c r="O164" s="5">
        <f>Sales_data[[#This Row],[TotalPrice ]]-Sales_data[[#This Row],[ Sales]]</f>
        <v>0</v>
      </c>
      <c r="P164" t="s">
        <v>63</v>
      </c>
      <c r="Q164" t="s">
        <v>24</v>
      </c>
      <c r="R164">
        <v>0</v>
      </c>
      <c r="S164" t="s">
        <v>257</v>
      </c>
      <c r="T164" t="s">
        <v>258</v>
      </c>
      <c r="U164" s="1">
        <v>32.31</v>
      </c>
      <c r="V164" s="2">
        <v>45021</v>
      </c>
      <c r="W164" s="2">
        <v>45024</v>
      </c>
      <c r="X164" s="7">
        <f t="shared" si="2"/>
        <v>3</v>
      </c>
      <c r="Y164" t="s">
        <v>72</v>
      </c>
    </row>
    <row r="165" spans="1:25" x14ac:dyDescent="0.3">
      <c r="A165" s="2">
        <v>45022</v>
      </c>
      <c r="B165" t="s">
        <v>18</v>
      </c>
      <c r="C165" t="s">
        <v>45</v>
      </c>
      <c r="D165">
        <v>5</v>
      </c>
      <c r="E165" s="1">
        <v>411.24</v>
      </c>
      <c r="F165" s="1">
        <f>Sales_data[[#This Row],[UnitPrice]]*(1-0.35)</f>
        <v>267.30600000000004</v>
      </c>
      <c r="G165" t="s">
        <v>30</v>
      </c>
      <c r="H165" t="s">
        <v>21</v>
      </c>
      <c r="I165" s="6">
        <v>0.15</v>
      </c>
      <c r="J165" t="s">
        <v>66</v>
      </c>
      <c r="K165" s="1">
        <f>Sales_data[[#This Row],[Quantity]]*Sales_data[[#This Row],[UnitPrice]]</f>
        <v>2056.1999999999998</v>
      </c>
      <c r="L165" s="1">
        <f>Sales_data[[#This Row],[TotalPrice ]]*(1-Sales_data[[#This Row],[Discount]])</f>
        <v>1747.7699999999998</v>
      </c>
      <c r="M165" s="1">
        <f>Sales_data[[#This Row],[Quantity]]*Sales_data[[#This Row],[UnitCost (Assummed)]]</f>
        <v>1336.5300000000002</v>
      </c>
      <c r="N165" s="1">
        <f>Sales_data[[#This Row],[ Sales]]-Sales_data[[#This Row],[COGs]]</f>
        <v>411.23999999999955</v>
      </c>
      <c r="O165" s="5">
        <f>Sales_data[[#This Row],[TotalPrice ]]-Sales_data[[#This Row],[ Sales]]</f>
        <v>308.43000000000006</v>
      </c>
      <c r="P165" t="s">
        <v>63</v>
      </c>
      <c r="Q165" t="s">
        <v>40</v>
      </c>
      <c r="R165">
        <v>1</v>
      </c>
      <c r="S165" t="s">
        <v>2176</v>
      </c>
      <c r="T165" t="s">
        <v>2177</v>
      </c>
      <c r="U165" s="1">
        <v>5.35</v>
      </c>
      <c r="V165" s="2">
        <v>45022</v>
      </c>
      <c r="W165" s="2">
        <v>45026</v>
      </c>
      <c r="X165" s="7">
        <f t="shared" si="2"/>
        <v>4</v>
      </c>
      <c r="Y165" t="s">
        <v>27</v>
      </c>
    </row>
    <row r="166" spans="1:25" x14ac:dyDescent="0.3">
      <c r="A166" s="2">
        <v>45022</v>
      </c>
      <c r="B166" t="s">
        <v>44</v>
      </c>
      <c r="C166" t="s">
        <v>45</v>
      </c>
      <c r="D166">
        <v>6</v>
      </c>
      <c r="E166" s="1">
        <v>544.33000000000004</v>
      </c>
      <c r="F166" s="1">
        <f>Sales_data[[#This Row],[UnitPrice]]*(1-0.35)</f>
        <v>353.81450000000007</v>
      </c>
      <c r="G166" t="s">
        <v>20</v>
      </c>
      <c r="H166" t="s">
        <v>21</v>
      </c>
      <c r="I166" s="6">
        <v>0.1</v>
      </c>
      <c r="J166" t="s">
        <v>51</v>
      </c>
      <c r="K166" s="1">
        <f>Sales_data[[#This Row],[Quantity]]*Sales_data[[#This Row],[UnitPrice]]</f>
        <v>3265.9800000000005</v>
      </c>
      <c r="L166" s="1">
        <f>Sales_data[[#This Row],[TotalPrice ]]*(1-Sales_data[[#This Row],[Discount]])</f>
        <v>2939.3820000000005</v>
      </c>
      <c r="M166" s="1">
        <f>Sales_data[[#This Row],[Quantity]]*Sales_data[[#This Row],[UnitCost (Assummed)]]</f>
        <v>2122.8870000000006</v>
      </c>
      <c r="N166" s="1">
        <f>Sales_data[[#This Row],[ Sales]]-Sales_data[[#This Row],[COGs]]</f>
        <v>816.49499999999989</v>
      </c>
      <c r="O166" s="5">
        <f>Sales_data[[#This Row],[TotalPrice ]]-Sales_data[[#This Row],[ Sales]]</f>
        <v>326.59799999999996</v>
      </c>
      <c r="P166" t="s">
        <v>63</v>
      </c>
      <c r="Q166" t="s">
        <v>2930</v>
      </c>
      <c r="R166">
        <v>0</v>
      </c>
      <c r="S166" t="s">
        <v>2767</v>
      </c>
      <c r="T166" t="s">
        <v>986</v>
      </c>
      <c r="U166" s="1">
        <v>11.52</v>
      </c>
      <c r="V166" s="2">
        <v>45022</v>
      </c>
      <c r="W166" s="2">
        <v>45024</v>
      </c>
      <c r="X166" s="7">
        <f t="shared" si="2"/>
        <v>2</v>
      </c>
      <c r="Y166" t="s">
        <v>49</v>
      </c>
    </row>
    <row r="167" spans="1:25" x14ac:dyDescent="0.3">
      <c r="A167" s="2">
        <v>45024</v>
      </c>
      <c r="B167" t="s">
        <v>69</v>
      </c>
      <c r="C167" t="s">
        <v>54</v>
      </c>
      <c r="D167">
        <v>15</v>
      </c>
      <c r="E167" s="1">
        <v>506.17</v>
      </c>
      <c r="F167" s="1">
        <f>Sales_data[[#This Row],[UnitPrice]]*(1-0.35)</f>
        <v>329.01050000000004</v>
      </c>
      <c r="G167" t="s">
        <v>20</v>
      </c>
      <c r="H167" t="s">
        <v>21</v>
      </c>
      <c r="I167" s="6">
        <v>0.05</v>
      </c>
      <c r="J167" t="s">
        <v>32</v>
      </c>
      <c r="K167" s="1">
        <f>Sales_data[[#This Row],[Quantity]]*Sales_data[[#This Row],[UnitPrice]]</f>
        <v>7592.55</v>
      </c>
      <c r="L167" s="1">
        <f>Sales_data[[#This Row],[TotalPrice ]]*(1-Sales_data[[#This Row],[Discount]])</f>
        <v>7212.9224999999997</v>
      </c>
      <c r="M167" s="1">
        <f>Sales_data[[#This Row],[Quantity]]*Sales_data[[#This Row],[UnitCost (Assummed)]]</f>
        <v>4935.1575000000003</v>
      </c>
      <c r="N167" s="1">
        <f>Sales_data[[#This Row],[ Sales]]-Sales_data[[#This Row],[COGs]]</f>
        <v>2277.7649999999994</v>
      </c>
      <c r="O167" s="5">
        <f>Sales_data[[#This Row],[TotalPrice ]]-Sales_data[[#This Row],[ Sales]]</f>
        <v>379.62750000000051</v>
      </c>
      <c r="P167" t="s">
        <v>23</v>
      </c>
      <c r="Q167" t="s">
        <v>2930</v>
      </c>
      <c r="R167">
        <v>0</v>
      </c>
      <c r="S167" t="s">
        <v>2442</v>
      </c>
      <c r="T167" t="s">
        <v>2443</v>
      </c>
      <c r="U167" s="1">
        <v>41.73</v>
      </c>
      <c r="V167" s="2">
        <v>45024</v>
      </c>
      <c r="W167" s="2">
        <v>45029</v>
      </c>
      <c r="X167" s="7">
        <f t="shared" si="2"/>
        <v>5</v>
      </c>
      <c r="Y167" t="s">
        <v>72</v>
      </c>
    </row>
    <row r="168" spans="1:25" x14ac:dyDescent="0.3">
      <c r="A168" s="2">
        <v>45026</v>
      </c>
      <c r="B168" t="s">
        <v>38</v>
      </c>
      <c r="C168" t="s">
        <v>45</v>
      </c>
      <c r="D168">
        <v>11</v>
      </c>
      <c r="E168" s="1">
        <v>71.209999999999994</v>
      </c>
      <c r="F168" s="1">
        <f>Sales_data[[#This Row],[UnitPrice]]*(1-0.35)</f>
        <v>46.286499999999997</v>
      </c>
      <c r="G168" t="s">
        <v>20</v>
      </c>
      <c r="H168" t="s">
        <v>31</v>
      </c>
      <c r="I168" s="6">
        <v>0.05</v>
      </c>
      <c r="J168" t="s">
        <v>56</v>
      </c>
      <c r="K168" s="1">
        <f>Sales_data[[#This Row],[Quantity]]*Sales_data[[#This Row],[UnitPrice]]</f>
        <v>783.31</v>
      </c>
      <c r="L168" s="1">
        <f>Sales_data[[#This Row],[TotalPrice ]]*(1-Sales_data[[#This Row],[Discount]])</f>
        <v>744.14449999999988</v>
      </c>
      <c r="M168" s="1">
        <f>Sales_data[[#This Row],[Quantity]]*Sales_data[[#This Row],[UnitCost (Assummed)]]</f>
        <v>509.15149999999994</v>
      </c>
      <c r="N168" s="1">
        <f>Sales_data[[#This Row],[ Sales]]-Sales_data[[#This Row],[COGs]]</f>
        <v>234.99299999999994</v>
      </c>
      <c r="O168" s="5">
        <f>Sales_data[[#This Row],[TotalPrice ]]-Sales_data[[#This Row],[ Sales]]</f>
        <v>39.165500000000065</v>
      </c>
      <c r="P168" t="s">
        <v>23</v>
      </c>
      <c r="Q168" t="s">
        <v>2930</v>
      </c>
      <c r="R168">
        <v>1</v>
      </c>
      <c r="S168" t="s">
        <v>406</v>
      </c>
      <c r="T168" t="s">
        <v>407</v>
      </c>
      <c r="U168" s="1">
        <v>44.2</v>
      </c>
      <c r="V168" s="2">
        <v>45026</v>
      </c>
      <c r="W168" s="2">
        <v>45030</v>
      </c>
      <c r="X168" s="7">
        <f t="shared" si="2"/>
        <v>4</v>
      </c>
      <c r="Y168" t="s">
        <v>43</v>
      </c>
    </row>
    <row r="169" spans="1:25" x14ac:dyDescent="0.3">
      <c r="A169" s="2">
        <v>45026</v>
      </c>
      <c r="B169" t="s">
        <v>69</v>
      </c>
      <c r="C169" t="s">
        <v>45</v>
      </c>
      <c r="D169">
        <v>6</v>
      </c>
      <c r="E169" s="1">
        <v>543.89</v>
      </c>
      <c r="F169" s="1">
        <f>Sales_data[[#This Row],[UnitPrice]]*(1-0.35)</f>
        <v>353.52850000000001</v>
      </c>
      <c r="G169" t="s">
        <v>50</v>
      </c>
      <c r="H169" t="s">
        <v>31</v>
      </c>
      <c r="I169" s="6">
        <v>0</v>
      </c>
      <c r="J169" t="s">
        <v>66</v>
      </c>
      <c r="K169" s="1">
        <f>Sales_data[[#This Row],[Quantity]]*Sales_data[[#This Row],[UnitPrice]]</f>
        <v>3263.34</v>
      </c>
      <c r="L169" s="1">
        <f>Sales_data[[#This Row],[TotalPrice ]]*(1-Sales_data[[#This Row],[Discount]])</f>
        <v>3263.34</v>
      </c>
      <c r="M169" s="1">
        <f>Sales_data[[#This Row],[Quantity]]*Sales_data[[#This Row],[UnitCost (Assummed)]]</f>
        <v>2121.1710000000003</v>
      </c>
      <c r="N169" s="1">
        <f>Sales_data[[#This Row],[ Sales]]-Sales_data[[#This Row],[COGs]]</f>
        <v>1142.1689999999999</v>
      </c>
      <c r="O169" s="5">
        <f>Sales_data[[#This Row],[TotalPrice ]]-Sales_data[[#This Row],[ Sales]]</f>
        <v>0</v>
      </c>
      <c r="P169" t="s">
        <v>63</v>
      </c>
      <c r="Q169" t="s">
        <v>2930</v>
      </c>
      <c r="R169">
        <v>1</v>
      </c>
      <c r="S169" t="s">
        <v>2557</v>
      </c>
      <c r="T169" t="s">
        <v>2558</v>
      </c>
      <c r="U169" s="1">
        <v>13.19</v>
      </c>
      <c r="V169" s="2">
        <v>45026</v>
      </c>
      <c r="W169" s="2">
        <v>45036</v>
      </c>
      <c r="X169" s="7">
        <f t="shared" si="2"/>
        <v>10</v>
      </c>
      <c r="Y169" t="s">
        <v>72</v>
      </c>
    </row>
    <row r="170" spans="1:25" x14ac:dyDescent="0.3">
      <c r="A170" s="2">
        <v>45027</v>
      </c>
      <c r="B170" t="s">
        <v>69</v>
      </c>
      <c r="C170" t="s">
        <v>130</v>
      </c>
      <c r="D170">
        <v>3</v>
      </c>
      <c r="E170" s="1">
        <v>486.52</v>
      </c>
      <c r="F170" s="1">
        <f>Sales_data[[#This Row],[UnitPrice]]*(1-0.35)</f>
        <v>316.238</v>
      </c>
      <c r="G170" t="s">
        <v>20</v>
      </c>
      <c r="H170" t="s">
        <v>21</v>
      </c>
      <c r="I170" s="6">
        <v>0.1</v>
      </c>
      <c r="J170" t="s">
        <v>51</v>
      </c>
      <c r="K170" s="1">
        <f>Sales_data[[#This Row],[Quantity]]*Sales_data[[#This Row],[UnitPrice]]</f>
        <v>1459.56</v>
      </c>
      <c r="L170" s="1">
        <f>Sales_data[[#This Row],[TotalPrice ]]*(1-Sales_data[[#This Row],[Discount]])</f>
        <v>1313.604</v>
      </c>
      <c r="M170" s="1">
        <f>Sales_data[[#This Row],[Quantity]]*Sales_data[[#This Row],[UnitCost (Assummed)]]</f>
        <v>948.71399999999994</v>
      </c>
      <c r="N170" s="1">
        <f>Sales_data[[#This Row],[ Sales]]-Sales_data[[#This Row],[COGs]]</f>
        <v>364.8900000000001</v>
      </c>
      <c r="O170" s="5">
        <f>Sales_data[[#This Row],[TotalPrice ]]-Sales_data[[#This Row],[ Sales]]</f>
        <v>145.9559999999999</v>
      </c>
      <c r="P170" t="s">
        <v>33</v>
      </c>
      <c r="Q170" t="s">
        <v>2930</v>
      </c>
      <c r="R170">
        <v>0</v>
      </c>
      <c r="S170" t="s">
        <v>450</v>
      </c>
      <c r="T170" t="s">
        <v>451</v>
      </c>
      <c r="U170" s="1">
        <v>16.5</v>
      </c>
      <c r="V170" s="2">
        <v>45027</v>
      </c>
      <c r="W170" s="2">
        <v>45036</v>
      </c>
      <c r="X170" s="7">
        <f t="shared" si="2"/>
        <v>9</v>
      </c>
      <c r="Y170" t="s">
        <v>72</v>
      </c>
    </row>
    <row r="171" spans="1:25" x14ac:dyDescent="0.3">
      <c r="A171" s="2">
        <v>45028</v>
      </c>
      <c r="B171" t="s">
        <v>38</v>
      </c>
      <c r="C171" t="s">
        <v>19</v>
      </c>
      <c r="D171">
        <v>17</v>
      </c>
      <c r="E171" s="1">
        <v>376.4</v>
      </c>
      <c r="F171" s="1">
        <f>Sales_data[[#This Row],[UnitPrice]]*(1-0.35)</f>
        <v>244.66</v>
      </c>
      <c r="G171" t="s">
        <v>50</v>
      </c>
      <c r="H171" t="s">
        <v>21</v>
      </c>
      <c r="I171" s="6">
        <v>0</v>
      </c>
      <c r="J171" t="s">
        <v>32</v>
      </c>
      <c r="K171" s="1">
        <f>Sales_data[[#This Row],[Quantity]]*Sales_data[[#This Row],[UnitPrice]]</f>
        <v>6398.7999999999993</v>
      </c>
      <c r="L171" s="1">
        <f>Sales_data[[#This Row],[TotalPrice ]]*(1-Sales_data[[#This Row],[Discount]])</f>
        <v>6398.7999999999993</v>
      </c>
      <c r="M171" s="1">
        <f>Sales_data[[#This Row],[Quantity]]*Sales_data[[#This Row],[UnitCost (Assummed)]]</f>
        <v>4159.22</v>
      </c>
      <c r="N171" s="1">
        <f>Sales_data[[#This Row],[ Sales]]-Sales_data[[#This Row],[COGs]]</f>
        <v>2239.579999999999</v>
      </c>
      <c r="O171" s="5">
        <f>Sales_data[[#This Row],[TotalPrice ]]-Sales_data[[#This Row],[ Sales]]</f>
        <v>0</v>
      </c>
      <c r="P171" t="s">
        <v>60</v>
      </c>
      <c r="Q171" t="s">
        <v>24</v>
      </c>
      <c r="R171">
        <v>0</v>
      </c>
      <c r="S171" t="s">
        <v>675</v>
      </c>
      <c r="T171" t="s">
        <v>676</v>
      </c>
      <c r="U171" s="1">
        <v>33.380000000000003</v>
      </c>
      <c r="V171" s="2">
        <v>45028</v>
      </c>
      <c r="W171" s="2">
        <v>45031</v>
      </c>
      <c r="X171" s="7">
        <f t="shared" si="2"/>
        <v>3</v>
      </c>
      <c r="Y171" t="s">
        <v>43</v>
      </c>
    </row>
    <row r="172" spans="1:25" x14ac:dyDescent="0.3">
      <c r="A172" s="2">
        <v>45028</v>
      </c>
      <c r="B172" t="s">
        <v>18</v>
      </c>
      <c r="C172" t="s">
        <v>39</v>
      </c>
      <c r="D172">
        <v>5</v>
      </c>
      <c r="E172" s="1">
        <v>365.38</v>
      </c>
      <c r="F172" s="1">
        <f>Sales_data[[#This Row],[UnitPrice]]*(1-0.35)</f>
        <v>237.49700000000001</v>
      </c>
      <c r="G172" t="s">
        <v>55</v>
      </c>
      <c r="H172" t="s">
        <v>21</v>
      </c>
      <c r="I172" s="6">
        <v>0.15</v>
      </c>
      <c r="J172" t="s">
        <v>32</v>
      </c>
      <c r="K172" s="1">
        <f>Sales_data[[#This Row],[Quantity]]*Sales_data[[#This Row],[UnitPrice]]</f>
        <v>1826.9</v>
      </c>
      <c r="L172" s="1">
        <f>Sales_data[[#This Row],[TotalPrice ]]*(1-Sales_data[[#This Row],[Discount]])</f>
        <v>1552.865</v>
      </c>
      <c r="M172" s="1">
        <f>Sales_data[[#This Row],[Quantity]]*Sales_data[[#This Row],[UnitCost (Assummed)]]</f>
        <v>1187.4850000000001</v>
      </c>
      <c r="N172" s="1">
        <f>Sales_data[[#This Row],[ Sales]]-Sales_data[[#This Row],[COGs]]</f>
        <v>365.37999999999988</v>
      </c>
      <c r="O172" s="5">
        <f>Sales_data[[#This Row],[TotalPrice ]]-Sales_data[[#This Row],[ Sales]]</f>
        <v>274.03500000000008</v>
      </c>
      <c r="P172" t="s">
        <v>60</v>
      </c>
      <c r="Q172" t="s">
        <v>34</v>
      </c>
      <c r="R172">
        <v>1</v>
      </c>
      <c r="S172" t="s">
        <v>872</v>
      </c>
      <c r="T172" t="s">
        <v>873</v>
      </c>
      <c r="U172" s="1">
        <v>5.66</v>
      </c>
      <c r="V172" s="2">
        <v>45028</v>
      </c>
      <c r="W172" s="2">
        <v>45031</v>
      </c>
      <c r="X172" s="7">
        <f t="shared" si="2"/>
        <v>3</v>
      </c>
      <c r="Y172" t="s">
        <v>27</v>
      </c>
    </row>
    <row r="173" spans="1:25" x14ac:dyDescent="0.3">
      <c r="A173" s="2">
        <v>45028</v>
      </c>
      <c r="B173" t="s">
        <v>69</v>
      </c>
      <c r="C173" t="s">
        <v>45</v>
      </c>
      <c r="D173">
        <v>15</v>
      </c>
      <c r="E173" s="1">
        <v>242.35</v>
      </c>
      <c r="F173" s="1">
        <f>Sales_data[[#This Row],[UnitPrice]]*(1-0.35)</f>
        <v>157.5275</v>
      </c>
      <c r="G173" t="s">
        <v>55</v>
      </c>
      <c r="H173" t="s">
        <v>21</v>
      </c>
      <c r="I173" s="6">
        <v>0.15</v>
      </c>
      <c r="J173" t="s">
        <v>56</v>
      </c>
      <c r="K173" s="1">
        <f>Sales_data[[#This Row],[Quantity]]*Sales_data[[#This Row],[UnitPrice]]</f>
        <v>3635.25</v>
      </c>
      <c r="L173" s="1">
        <f>Sales_data[[#This Row],[TotalPrice ]]*(1-Sales_data[[#This Row],[Discount]])</f>
        <v>3089.9625000000001</v>
      </c>
      <c r="M173" s="1">
        <f>Sales_data[[#This Row],[Quantity]]*Sales_data[[#This Row],[UnitCost (Assummed)]]</f>
        <v>2362.9124999999999</v>
      </c>
      <c r="N173" s="1">
        <f>Sales_data[[#This Row],[ Sales]]-Sales_data[[#This Row],[COGs]]</f>
        <v>727.05000000000018</v>
      </c>
      <c r="O173" s="5">
        <f>Sales_data[[#This Row],[TotalPrice ]]-Sales_data[[#This Row],[ Sales]]</f>
        <v>545.28749999999991</v>
      </c>
      <c r="P173" t="s">
        <v>63</v>
      </c>
      <c r="Q173" t="s">
        <v>40</v>
      </c>
      <c r="R173">
        <v>1</v>
      </c>
      <c r="S173" t="s">
        <v>2838</v>
      </c>
      <c r="T173" t="s">
        <v>2029</v>
      </c>
      <c r="U173" s="1">
        <v>14.92</v>
      </c>
      <c r="V173" s="2">
        <v>45028</v>
      </c>
      <c r="W173" s="2">
        <v>45035</v>
      </c>
      <c r="X173" s="7">
        <f t="shared" si="2"/>
        <v>7</v>
      </c>
      <c r="Y173" t="s">
        <v>72</v>
      </c>
    </row>
    <row r="174" spans="1:25" x14ac:dyDescent="0.3">
      <c r="A174" s="2">
        <v>45029</v>
      </c>
      <c r="B174" t="s">
        <v>18</v>
      </c>
      <c r="C174" t="s">
        <v>130</v>
      </c>
      <c r="D174">
        <v>1</v>
      </c>
      <c r="E174" s="1">
        <v>396.09</v>
      </c>
      <c r="F174" s="1">
        <f>Sales_data[[#This Row],[UnitPrice]]*(1-0.35)</f>
        <v>257.45850000000002</v>
      </c>
      <c r="G174" t="s">
        <v>55</v>
      </c>
      <c r="H174" t="s">
        <v>21</v>
      </c>
      <c r="I174" s="6">
        <v>0.15</v>
      </c>
      <c r="J174" t="s">
        <v>46</v>
      </c>
      <c r="K174" s="1">
        <f>Sales_data[[#This Row],[Quantity]]*Sales_data[[#This Row],[UnitPrice]]</f>
        <v>396.09</v>
      </c>
      <c r="L174" s="1">
        <f>Sales_data[[#This Row],[TotalPrice ]]*(1-Sales_data[[#This Row],[Discount]])</f>
        <v>336.67649999999998</v>
      </c>
      <c r="M174" s="1">
        <f>Sales_data[[#This Row],[Quantity]]*Sales_data[[#This Row],[UnitCost (Assummed)]]</f>
        <v>257.45850000000002</v>
      </c>
      <c r="N174" s="1">
        <f>Sales_data[[#This Row],[ Sales]]-Sales_data[[#This Row],[COGs]]</f>
        <v>79.217999999999961</v>
      </c>
      <c r="O174" s="5">
        <f>Sales_data[[#This Row],[TotalPrice ]]-Sales_data[[#This Row],[ Sales]]</f>
        <v>59.413499999999999</v>
      </c>
      <c r="P174" t="s">
        <v>57</v>
      </c>
      <c r="Q174" t="s">
        <v>40</v>
      </c>
      <c r="R174">
        <v>0</v>
      </c>
      <c r="S174" t="s">
        <v>862</v>
      </c>
      <c r="T174" t="s">
        <v>863</v>
      </c>
      <c r="U174" s="1">
        <v>39.380000000000003</v>
      </c>
      <c r="V174" s="2">
        <v>45029</v>
      </c>
      <c r="W174" s="2">
        <v>45035</v>
      </c>
      <c r="X174" s="7">
        <f t="shared" si="2"/>
        <v>6</v>
      </c>
      <c r="Y174" t="s">
        <v>27</v>
      </c>
    </row>
    <row r="175" spans="1:25" x14ac:dyDescent="0.3">
      <c r="A175" s="2">
        <v>45030</v>
      </c>
      <c r="B175" t="s">
        <v>28</v>
      </c>
      <c r="C175" t="s">
        <v>130</v>
      </c>
      <c r="D175">
        <v>17</v>
      </c>
      <c r="E175" s="1">
        <v>464.16</v>
      </c>
      <c r="F175" s="1">
        <f>Sales_data[[#This Row],[UnitPrice]]*(1-0.35)</f>
        <v>301.70400000000001</v>
      </c>
      <c r="G175" t="s">
        <v>30</v>
      </c>
      <c r="H175" t="s">
        <v>31</v>
      </c>
      <c r="I175" s="6">
        <v>0.15</v>
      </c>
      <c r="J175" t="s">
        <v>51</v>
      </c>
      <c r="K175" s="1">
        <f>Sales_data[[#This Row],[Quantity]]*Sales_data[[#This Row],[UnitPrice]]</f>
        <v>7890.72</v>
      </c>
      <c r="L175" s="1">
        <f>Sales_data[[#This Row],[TotalPrice ]]*(1-Sales_data[[#This Row],[Discount]])</f>
        <v>6707.1120000000001</v>
      </c>
      <c r="M175" s="1">
        <f>Sales_data[[#This Row],[Quantity]]*Sales_data[[#This Row],[UnitCost (Assummed)]]</f>
        <v>5128.9679999999998</v>
      </c>
      <c r="N175" s="1">
        <f>Sales_data[[#This Row],[ Sales]]-Sales_data[[#This Row],[COGs]]</f>
        <v>1578.1440000000002</v>
      </c>
      <c r="O175" s="5">
        <f>Sales_data[[#This Row],[TotalPrice ]]-Sales_data[[#This Row],[ Sales]]</f>
        <v>1183.6080000000002</v>
      </c>
      <c r="P175" t="s">
        <v>60</v>
      </c>
      <c r="Q175" t="s">
        <v>24</v>
      </c>
      <c r="R175">
        <v>1</v>
      </c>
      <c r="S175" t="s">
        <v>695</v>
      </c>
      <c r="T175" t="s">
        <v>696</v>
      </c>
      <c r="U175" s="1">
        <v>46.83</v>
      </c>
      <c r="V175" s="2">
        <v>45030</v>
      </c>
      <c r="W175" s="2">
        <v>45034</v>
      </c>
      <c r="X175" s="7">
        <f t="shared" si="2"/>
        <v>4</v>
      </c>
      <c r="Y175" t="s">
        <v>37</v>
      </c>
    </row>
    <row r="176" spans="1:25" x14ac:dyDescent="0.3">
      <c r="A176" s="2">
        <v>45030</v>
      </c>
      <c r="B176" t="s">
        <v>44</v>
      </c>
      <c r="C176" t="s">
        <v>79</v>
      </c>
      <c r="D176">
        <v>11</v>
      </c>
      <c r="E176" s="1">
        <v>6.72</v>
      </c>
      <c r="F176" s="1">
        <f>Sales_data[[#This Row],[UnitPrice]]*(1-0.35)</f>
        <v>4.3680000000000003</v>
      </c>
      <c r="G176" t="s">
        <v>55</v>
      </c>
      <c r="H176" t="s">
        <v>21</v>
      </c>
      <c r="I176" s="6">
        <v>0.05</v>
      </c>
      <c r="J176" t="s">
        <v>66</v>
      </c>
      <c r="K176" s="1">
        <f>Sales_data[[#This Row],[Quantity]]*Sales_data[[#This Row],[UnitPrice]]</f>
        <v>73.92</v>
      </c>
      <c r="L176" s="1">
        <f>Sales_data[[#This Row],[TotalPrice ]]*(1-Sales_data[[#This Row],[Discount]])</f>
        <v>70.224000000000004</v>
      </c>
      <c r="M176" s="1">
        <f>Sales_data[[#This Row],[Quantity]]*Sales_data[[#This Row],[UnitCost (Assummed)]]</f>
        <v>48.048000000000002</v>
      </c>
      <c r="N176" s="1">
        <f>Sales_data[[#This Row],[ Sales]]-Sales_data[[#This Row],[COGs]]</f>
        <v>22.176000000000002</v>
      </c>
      <c r="O176" s="5">
        <f>Sales_data[[#This Row],[TotalPrice ]]-Sales_data[[#This Row],[ Sales]]</f>
        <v>3.695999999999998</v>
      </c>
      <c r="P176" t="s">
        <v>63</v>
      </c>
      <c r="Q176" t="s">
        <v>34</v>
      </c>
      <c r="R176">
        <v>0</v>
      </c>
      <c r="S176" t="s">
        <v>810</v>
      </c>
      <c r="T176" t="s">
        <v>811</v>
      </c>
      <c r="U176" s="1">
        <v>34.270000000000003</v>
      </c>
      <c r="V176" s="2">
        <v>45030</v>
      </c>
      <c r="W176" s="2">
        <v>45035</v>
      </c>
      <c r="X176" s="7">
        <f t="shared" si="2"/>
        <v>5</v>
      </c>
      <c r="Y176" t="s">
        <v>49</v>
      </c>
    </row>
    <row r="177" spans="1:25" x14ac:dyDescent="0.3">
      <c r="A177" s="2">
        <v>45030</v>
      </c>
      <c r="B177" t="s">
        <v>18</v>
      </c>
      <c r="C177" t="s">
        <v>19</v>
      </c>
      <c r="D177">
        <v>20</v>
      </c>
      <c r="E177" s="1">
        <v>87.47</v>
      </c>
      <c r="F177" s="1">
        <f>Sales_data[[#This Row],[UnitPrice]]*(1-0.35)</f>
        <v>56.855499999999999</v>
      </c>
      <c r="G177" t="s">
        <v>20</v>
      </c>
      <c r="H177" t="s">
        <v>31</v>
      </c>
      <c r="I177" s="6">
        <v>0</v>
      </c>
      <c r="J177" t="s">
        <v>51</v>
      </c>
      <c r="K177" s="1">
        <f>Sales_data[[#This Row],[Quantity]]*Sales_data[[#This Row],[UnitPrice]]</f>
        <v>1749.4</v>
      </c>
      <c r="L177" s="1">
        <f>Sales_data[[#This Row],[TotalPrice ]]*(1-Sales_data[[#This Row],[Discount]])</f>
        <v>1749.4</v>
      </c>
      <c r="M177" s="1">
        <f>Sales_data[[#This Row],[Quantity]]*Sales_data[[#This Row],[UnitCost (Assummed)]]</f>
        <v>1137.1099999999999</v>
      </c>
      <c r="N177" s="1">
        <f>Sales_data[[#This Row],[ Sales]]-Sales_data[[#This Row],[COGs]]</f>
        <v>612.29000000000019</v>
      </c>
      <c r="O177" s="5">
        <f>Sales_data[[#This Row],[TotalPrice ]]-Sales_data[[#This Row],[ Sales]]</f>
        <v>0</v>
      </c>
      <c r="P177" t="s">
        <v>23</v>
      </c>
      <c r="Q177" t="s">
        <v>40</v>
      </c>
      <c r="R177">
        <v>0</v>
      </c>
      <c r="S177" t="s">
        <v>1462</v>
      </c>
      <c r="T177" t="s">
        <v>1463</v>
      </c>
      <c r="U177" s="1">
        <v>48.48</v>
      </c>
      <c r="V177" s="2">
        <v>45030</v>
      </c>
      <c r="W177" s="2">
        <v>45039</v>
      </c>
      <c r="X177" s="7">
        <f t="shared" si="2"/>
        <v>9</v>
      </c>
      <c r="Y177" t="s">
        <v>27</v>
      </c>
    </row>
    <row r="178" spans="1:25" x14ac:dyDescent="0.3">
      <c r="A178" s="2">
        <v>45030</v>
      </c>
      <c r="B178" t="s">
        <v>44</v>
      </c>
      <c r="C178" t="s">
        <v>29</v>
      </c>
      <c r="D178">
        <v>6</v>
      </c>
      <c r="E178" s="1">
        <v>196.31</v>
      </c>
      <c r="F178" s="1">
        <f>Sales_data[[#This Row],[UnitPrice]]*(1-0.35)</f>
        <v>127.6015</v>
      </c>
      <c r="G178" t="s">
        <v>50</v>
      </c>
      <c r="H178" t="s">
        <v>31</v>
      </c>
      <c r="I178" s="6">
        <v>0.1</v>
      </c>
      <c r="J178" t="s">
        <v>51</v>
      </c>
      <c r="K178" s="1">
        <f>Sales_data[[#This Row],[Quantity]]*Sales_data[[#This Row],[UnitPrice]]</f>
        <v>1177.8600000000001</v>
      </c>
      <c r="L178" s="1">
        <f>Sales_data[[#This Row],[TotalPrice ]]*(1-Sales_data[[#This Row],[Discount]])</f>
        <v>1060.0740000000001</v>
      </c>
      <c r="M178" s="1">
        <f>Sales_data[[#This Row],[Quantity]]*Sales_data[[#This Row],[UnitCost (Assummed)]]</f>
        <v>765.60900000000004</v>
      </c>
      <c r="N178" s="1">
        <f>Sales_data[[#This Row],[ Sales]]-Sales_data[[#This Row],[COGs]]</f>
        <v>294.46500000000003</v>
      </c>
      <c r="O178" s="5">
        <f>Sales_data[[#This Row],[TotalPrice ]]-Sales_data[[#This Row],[ Sales]]</f>
        <v>117.78600000000006</v>
      </c>
      <c r="P178" t="s">
        <v>23</v>
      </c>
      <c r="Q178" t="s">
        <v>40</v>
      </c>
      <c r="R178">
        <v>0</v>
      </c>
      <c r="S178" t="s">
        <v>2414</v>
      </c>
      <c r="T178" t="s">
        <v>2415</v>
      </c>
      <c r="U178" s="1">
        <v>38.65</v>
      </c>
      <c r="V178" s="2">
        <v>45030</v>
      </c>
      <c r="W178" s="2">
        <v>45033</v>
      </c>
      <c r="X178" s="7">
        <f t="shared" si="2"/>
        <v>3</v>
      </c>
      <c r="Y178" t="s">
        <v>49</v>
      </c>
    </row>
    <row r="179" spans="1:25" x14ac:dyDescent="0.3">
      <c r="A179" s="2">
        <v>45031</v>
      </c>
      <c r="B179" t="s">
        <v>69</v>
      </c>
      <c r="C179" t="s">
        <v>19</v>
      </c>
      <c r="D179">
        <v>16</v>
      </c>
      <c r="E179" s="1">
        <v>489.94</v>
      </c>
      <c r="F179" s="1">
        <f>Sales_data[[#This Row],[UnitPrice]]*(1-0.35)</f>
        <v>318.46100000000001</v>
      </c>
      <c r="G179" t="s">
        <v>50</v>
      </c>
      <c r="H179" t="s">
        <v>31</v>
      </c>
      <c r="I179" s="6">
        <v>0.1</v>
      </c>
      <c r="J179" t="s">
        <v>46</v>
      </c>
      <c r="K179" s="1">
        <f>Sales_data[[#This Row],[Quantity]]*Sales_data[[#This Row],[UnitPrice]]</f>
        <v>7839.04</v>
      </c>
      <c r="L179" s="1">
        <f>Sales_data[[#This Row],[TotalPrice ]]*(1-Sales_data[[#This Row],[Discount]])</f>
        <v>7055.1360000000004</v>
      </c>
      <c r="M179" s="1">
        <f>Sales_data[[#This Row],[Quantity]]*Sales_data[[#This Row],[UnitCost (Assummed)]]</f>
        <v>5095.3760000000002</v>
      </c>
      <c r="N179" s="1">
        <f>Sales_data[[#This Row],[ Sales]]-Sales_data[[#This Row],[COGs]]</f>
        <v>1959.7600000000002</v>
      </c>
      <c r="O179" s="5">
        <f>Sales_data[[#This Row],[TotalPrice ]]-Sales_data[[#This Row],[ Sales]]</f>
        <v>783.90399999999954</v>
      </c>
      <c r="P179" t="s">
        <v>63</v>
      </c>
      <c r="Q179" t="s">
        <v>34</v>
      </c>
      <c r="R179">
        <v>0</v>
      </c>
      <c r="S179" t="s">
        <v>470</v>
      </c>
      <c r="T179" t="s">
        <v>170</v>
      </c>
      <c r="U179" s="1">
        <v>9.69</v>
      </c>
      <c r="V179" s="2">
        <v>45031</v>
      </c>
      <c r="W179" s="2">
        <v>45041</v>
      </c>
      <c r="X179" s="7">
        <f t="shared" si="2"/>
        <v>10</v>
      </c>
      <c r="Y179" t="s">
        <v>72</v>
      </c>
    </row>
    <row r="180" spans="1:25" x14ac:dyDescent="0.3">
      <c r="A180" s="2">
        <v>45031</v>
      </c>
      <c r="B180" t="s">
        <v>69</v>
      </c>
      <c r="C180" t="s">
        <v>79</v>
      </c>
      <c r="D180">
        <v>8</v>
      </c>
      <c r="E180" s="1">
        <v>304.14999999999998</v>
      </c>
      <c r="F180" s="1">
        <f>Sales_data[[#This Row],[UnitPrice]]*(1-0.35)</f>
        <v>197.69749999999999</v>
      </c>
      <c r="G180" t="s">
        <v>20</v>
      </c>
      <c r="H180" t="s">
        <v>21</v>
      </c>
      <c r="I180" s="6">
        <v>0.05</v>
      </c>
      <c r="J180" t="s">
        <v>51</v>
      </c>
      <c r="K180" s="1">
        <f>Sales_data[[#This Row],[Quantity]]*Sales_data[[#This Row],[UnitPrice]]</f>
        <v>2433.1999999999998</v>
      </c>
      <c r="L180" s="1">
        <f>Sales_data[[#This Row],[TotalPrice ]]*(1-Sales_data[[#This Row],[Discount]])</f>
        <v>2311.5399999999995</v>
      </c>
      <c r="M180" s="1">
        <f>Sales_data[[#This Row],[Quantity]]*Sales_data[[#This Row],[UnitCost (Assummed)]]</f>
        <v>1581.58</v>
      </c>
      <c r="N180" s="1">
        <f>Sales_data[[#This Row],[ Sales]]-Sales_data[[#This Row],[COGs]]</f>
        <v>729.95999999999958</v>
      </c>
      <c r="O180" s="5">
        <f>Sales_data[[#This Row],[TotalPrice ]]-Sales_data[[#This Row],[ Sales]]</f>
        <v>121.66000000000031</v>
      </c>
      <c r="P180" t="s">
        <v>60</v>
      </c>
      <c r="Q180" t="s">
        <v>2930</v>
      </c>
      <c r="R180">
        <v>0</v>
      </c>
      <c r="S180" t="s">
        <v>2687</v>
      </c>
      <c r="T180" t="s">
        <v>2688</v>
      </c>
      <c r="U180" s="1">
        <v>41.73</v>
      </c>
      <c r="V180" s="2">
        <v>45031</v>
      </c>
      <c r="W180" s="2">
        <v>45034</v>
      </c>
      <c r="X180" s="7">
        <f t="shared" si="2"/>
        <v>3</v>
      </c>
      <c r="Y180" t="s">
        <v>72</v>
      </c>
    </row>
    <row r="181" spans="1:25" x14ac:dyDescent="0.3">
      <c r="A181" s="2">
        <v>45033</v>
      </c>
      <c r="B181" t="s">
        <v>28</v>
      </c>
      <c r="C181" t="s">
        <v>19</v>
      </c>
      <c r="D181">
        <v>20</v>
      </c>
      <c r="E181" s="1">
        <v>353.97</v>
      </c>
      <c r="F181" s="1">
        <f>Sales_data[[#This Row],[UnitPrice]]*(1-0.35)</f>
        <v>230.08050000000003</v>
      </c>
      <c r="G181" t="s">
        <v>20</v>
      </c>
      <c r="H181" t="s">
        <v>21</v>
      </c>
      <c r="I181" s="6">
        <v>0.15</v>
      </c>
      <c r="J181" t="s">
        <v>46</v>
      </c>
      <c r="K181" s="1">
        <f>Sales_data[[#This Row],[Quantity]]*Sales_data[[#This Row],[UnitPrice]]</f>
        <v>7079.4000000000005</v>
      </c>
      <c r="L181" s="1">
        <f>Sales_data[[#This Row],[TotalPrice ]]*(1-Sales_data[[#This Row],[Discount]])</f>
        <v>6017.4900000000007</v>
      </c>
      <c r="M181" s="1">
        <f>Sales_data[[#This Row],[Quantity]]*Sales_data[[#This Row],[UnitCost (Assummed)]]</f>
        <v>4601.6100000000006</v>
      </c>
      <c r="N181" s="1">
        <f>Sales_data[[#This Row],[ Sales]]-Sales_data[[#This Row],[COGs]]</f>
        <v>1415.88</v>
      </c>
      <c r="O181" s="5">
        <f>Sales_data[[#This Row],[TotalPrice ]]-Sales_data[[#This Row],[ Sales]]</f>
        <v>1061.9099999999999</v>
      </c>
      <c r="P181" t="s">
        <v>63</v>
      </c>
      <c r="Q181" t="s">
        <v>40</v>
      </c>
      <c r="R181">
        <v>1</v>
      </c>
      <c r="S181" t="s">
        <v>1126</v>
      </c>
      <c r="T181" t="s">
        <v>1127</v>
      </c>
      <c r="U181" s="1">
        <v>22.05</v>
      </c>
      <c r="V181" s="2">
        <v>45033</v>
      </c>
      <c r="W181" s="2">
        <v>45036</v>
      </c>
      <c r="X181" s="7">
        <f t="shared" si="2"/>
        <v>3</v>
      </c>
      <c r="Y181" t="s">
        <v>37</v>
      </c>
    </row>
    <row r="182" spans="1:25" x14ac:dyDescent="0.3">
      <c r="A182" s="2">
        <v>45033</v>
      </c>
      <c r="B182" t="s">
        <v>44</v>
      </c>
      <c r="C182" t="s">
        <v>39</v>
      </c>
      <c r="D182">
        <v>5</v>
      </c>
      <c r="E182" s="1">
        <v>547.53</v>
      </c>
      <c r="F182" s="1">
        <f>Sales_data[[#This Row],[UnitPrice]]*(1-0.35)</f>
        <v>355.89449999999999</v>
      </c>
      <c r="G182" t="s">
        <v>30</v>
      </c>
      <c r="H182" t="s">
        <v>31</v>
      </c>
      <c r="I182" s="6">
        <v>0.1</v>
      </c>
      <c r="J182" t="s">
        <v>22</v>
      </c>
      <c r="K182" s="1">
        <f>Sales_data[[#This Row],[Quantity]]*Sales_data[[#This Row],[UnitPrice]]</f>
        <v>2737.6499999999996</v>
      </c>
      <c r="L182" s="1">
        <f>Sales_data[[#This Row],[TotalPrice ]]*(1-Sales_data[[#This Row],[Discount]])</f>
        <v>2463.8849999999998</v>
      </c>
      <c r="M182" s="1">
        <f>Sales_data[[#This Row],[Quantity]]*Sales_data[[#This Row],[UnitCost (Assummed)]]</f>
        <v>1779.4724999999999</v>
      </c>
      <c r="N182" s="1">
        <f>Sales_data[[#This Row],[ Sales]]-Sales_data[[#This Row],[COGs]]</f>
        <v>684.41249999999991</v>
      </c>
      <c r="O182" s="5">
        <f>Sales_data[[#This Row],[TotalPrice ]]-Sales_data[[#This Row],[ Sales]]</f>
        <v>273.76499999999987</v>
      </c>
      <c r="P182" t="s">
        <v>60</v>
      </c>
      <c r="Q182" t="s">
        <v>2930</v>
      </c>
      <c r="R182">
        <v>0</v>
      </c>
      <c r="S182" t="s">
        <v>1421</v>
      </c>
      <c r="T182" t="s">
        <v>1422</v>
      </c>
      <c r="U182" s="1">
        <v>24.68</v>
      </c>
      <c r="V182" s="2">
        <v>45033</v>
      </c>
      <c r="W182" s="2">
        <v>45037</v>
      </c>
      <c r="X182" s="7">
        <f t="shared" si="2"/>
        <v>4</v>
      </c>
      <c r="Y182" t="s">
        <v>49</v>
      </c>
    </row>
    <row r="183" spans="1:25" x14ac:dyDescent="0.3">
      <c r="A183" s="2">
        <v>45034</v>
      </c>
      <c r="B183" t="s">
        <v>18</v>
      </c>
      <c r="C183" t="s">
        <v>19</v>
      </c>
      <c r="D183">
        <v>2</v>
      </c>
      <c r="E183" s="1">
        <v>129.43</v>
      </c>
      <c r="F183" s="1">
        <f>Sales_data[[#This Row],[UnitPrice]]*(1-0.35)</f>
        <v>84.129500000000007</v>
      </c>
      <c r="G183" t="s">
        <v>55</v>
      </c>
      <c r="H183" t="s">
        <v>31</v>
      </c>
      <c r="I183" s="6">
        <v>0.05</v>
      </c>
      <c r="J183" t="s">
        <v>32</v>
      </c>
      <c r="K183" s="1">
        <f>Sales_data[[#This Row],[Quantity]]*Sales_data[[#This Row],[UnitPrice]]</f>
        <v>258.86</v>
      </c>
      <c r="L183" s="1">
        <f>Sales_data[[#This Row],[TotalPrice ]]*(1-Sales_data[[#This Row],[Discount]])</f>
        <v>245.917</v>
      </c>
      <c r="M183" s="1">
        <f>Sales_data[[#This Row],[Quantity]]*Sales_data[[#This Row],[UnitCost (Assummed)]]</f>
        <v>168.25900000000001</v>
      </c>
      <c r="N183" s="1">
        <f>Sales_data[[#This Row],[ Sales]]-Sales_data[[#This Row],[COGs]]</f>
        <v>77.657999999999987</v>
      </c>
      <c r="O183" s="5">
        <f>Sales_data[[#This Row],[TotalPrice ]]-Sales_data[[#This Row],[ Sales]]</f>
        <v>12.943000000000012</v>
      </c>
      <c r="P183" t="s">
        <v>60</v>
      </c>
      <c r="Q183" t="s">
        <v>24</v>
      </c>
      <c r="R183">
        <v>0</v>
      </c>
      <c r="S183" t="s">
        <v>2011</v>
      </c>
      <c r="T183" t="s">
        <v>2012</v>
      </c>
      <c r="U183" s="1">
        <v>6.91</v>
      </c>
      <c r="V183" s="2">
        <v>45034</v>
      </c>
      <c r="W183" s="2">
        <v>45037</v>
      </c>
      <c r="X183" s="7">
        <f t="shared" si="2"/>
        <v>3</v>
      </c>
      <c r="Y183" t="s">
        <v>27</v>
      </c>
    </row>
    <row r="184" spans="1:25" x14ac:dyDescent="0.3">
      <c r="A184" s="2">
        <v>45034</v>
      </c>
      <c r="B184" t="s">
        <v>38</v>
      </c>
      <c r="C184" t="s">
        <v>79</v>
      </c>
      <c r="D184">
        <v>16</v>
      </c>
      <c r="E184" s="1">
        <v>477.91</v>
      </c>
      <c r="F184" s="1">
        <f>Sales_data[[#This Row],[UnitPrice]]*(1-0.35)</f>
        <v>310.64150000000001</v>
      </c>
      <c r="G184" t="s">
        <v>30</v>
      </c>
      <c r="H184" t="s">
        <v>21</v>
      </c>
      <c r="I184" s="6">
        <v>0</v>
      </c>
      <c r="J184" t="s">
        <v>51</v>
      </c>
      <c r="K184" s="1">
        <f>Sales_data[[#This Row],[Quantity]]*Sales_data[[#This Row],[UnitPrice]]</f>
        <v>7646.56</v>
      </c>
      <c r="L184" s="1">
        <f>Sales_data[[#This Row],[TotalPrice ]]*(1-Sales_data[[#This Row],[Discount]])</f>
        <v>7646.56</v>
      </c>
      <c r="M184" s="1">
        <f>Sales_data[[#This Row],[Quantity]]*Sales_data[[#This Row],[UnitCost (Assummed)]]</f>
        <v>4970.2640000000001</v>
      </c>
      <c r="N184" s="1">
        <f>Sales_data[[#This Row],[ Sales]]-Sales_data[[#This Row],[COGs]]</f>
        <v>2676.2960000000003</v>
      </c>
      <c r="O184" s="5">
        <f>Sales_data[[#This Row],[TotalPrice ]]-Sales_data[[#This Row],[ Sales]]</f>
        <v>0</v>
      </c>
      <c r="P184" t="s">
        <v>57</v>
      </c>
      <c r="Q184" t="s">
        <v>40</v>
      </c>
      <c r="R184">
        <v>0</v>
      </c>
      <c r="S184" t="s">
        <v>2798</v>
      </c>
      <c r="T184" t="s">
        <v>2799</v>
      </c>
      <c r="U184" s="1">
        <v>21.89</v>
      </c>
      <c r="V184" s="2">
        <v>45034</v>
      </c>
      <c r="W184" s="2">
        <v>45039</v>
      </c>
      <c r="X184" s="7">
        <f t="shared" si="2"/>
        <v>5</v>
      </c>
      <c r="Y184" t="s">
        <v>43</v>
      </c>
    </row>
    <row r="185" spans="1:25" x14ac:dyDescent="0.3">
      <c r="A185" s="2">
        <v>45034</v>
      </c>
      <c r="B185" t="s">
        <v>28</v>
      </c>
      <c r="C185" t="s">
        <v>29</v>
      </c>
      <c r="D185">
        <v>9</v>
      </c>
      <c r="E185" s="1">
        <v>509.44</v>
      </c>
      <c r="F185" s="1">
        <f>Sales_data[[#This Row],[UnitPrice]]*(1-0.35)</f>
        <v>331.13600000000002</v>
      </c>
      <c r="G185" t="s">
        <v>20</v>
      </c>
      <c r="H185" t="s">
        <v>31</v>
      </c>
      <c r="I185" s="6">
        <v>0.15</v>
      </c>
      <c r="J185" t="s">
        <v>22</v>
      </c>
      <c r="K185" s="1">
        <f>Sales_data[[#This Row],[Quantity]]*Sales_data[[#This Row],[UnitPrice]]</f>
        <v>4584.96</v>
      </c>
      <c r="L185" s="1">
        <f>Sales_data[[#This Row],[TotalPrice ]]*(1-Sales_data[[#This Row],[Discount]])</f>
        <v>3897.2159999999999</v>
      </c>
      <c r="M185" s="1">
        <f>Sales_data[[#This Row],[Quantity]]*Sales_data[[#This Row],[UnitCost (Assummed)]]</f>
        <v>2980.2240000000002</v>
      </c>
      <c r="N185" s="1">
        <f>Sales_data[[#This Row],[ Sales]]-Sales_data[[#This Row],[COGs]]</f>
        <v>916.99199999999973</v>
      </c>
      <c r="O185" s="5">
        <f>Sales_data[[#This Row],[TotalPrice ]]-Sales_data[[#This Row],[ Sales]]</f>
        <v>687.74400000000014</v>
      </c>
      <c r="P185" t="s">
        <v>57</v>
      </c>
      <c r="Q185" t="s">
        <v>34</v>
      </c>
      <c r="R185">
        <v>0</v>
      </c>
      <c r="S185" t="s">
        <v>2878</v>
      </c>
      <c r="T185" t="s">
        <v>2879</v>
      </c>
      <c r="U185" s="1">
        <v>13</v>
      </c>
      <c r="V185" s="2">
        <v>45034</v>
      </c>
      <c r="W185" s="2">
        <v>45043</v>
      </c>
      <c r="X185" s="7">
        <f t="shared" si="2"/>
        <v>9</v>
      </c>
      <c r="Y185" t="s">
        <v>37</v>
      </c>
    </row>
    <row r="186" spans="1:25" x14ac:dyDescent="0.3">
      <c r="A186" s="2">
        <v>45036</v>
      </c>
      <c r="B186" t="s">
        <v>38</v>
      </c>
      <c r="C186" t="s">
        <v>39</v>
      </c>
      <c r="D186">
        <v>6</v>
      </c>
      <c r="E186" s="1">
        <v>529.1</v>
      </c>
      <c r="F186" s="1">
        <f>Sales_data[[#This Row],[UnitPrice]]*(1-0.35)</f>
        <v>343.91500000000002</v>
      </c>
      <c r="G186" t="s">
        <v>55</v>
      </c>
      <c r="H186" t="s">
        <v>21</v>
      </c>
      <c r="I186" s="6">
        <v>0</v>
      </c>
      <c r="J186" t="s">
        <v>22</v>
      </c>
      <c r="K186" s="1">
        <f>Sales_data[[#This Row],[Quantity]]*Sales_data[[#This Row],[UnitPrice]]</f>
        <v>3174.6000000000004</v>
      </c>
      <c r="L186" s="1">
        <f>Sales_data[[#This Row],[TotalPrice ]]*(1-Sales_data[[#This Row],[Discount]])</f>
        <v>3174.6000000000004</v>
      </c>
      <c r="M186" s="1">
        <f>Sales_data[[#This Row],[Quantity]]*Sales_data[[#This Row],[UnitCost (Assummed)]]</f>
        <v>2063.4900000000002</v>
      </c>
      <c r="N186" s="1">
        <f>Sales_data[[#This Row],[ Sales]]-Sales_data[[#This Row],[COGs]]</f>
        <v>1111.1100000000001</v>
      </c>
      <c r="O186" s="5">
        <f>Sales_data[[#This Row],[TotalPrice ]]-Sales_data[[#This Row],[ Sales]]</f>
        <v>0</v>
      </c>
      <c r="P186" t="s">
        <v>60</v>
      </c>
      <c r="Q186" t="s">
        <v>40</v>
      </c>
      <c r="R186">
        <v>0</v>
      </c>
      <c r="S186" t="s">
        <v>2808</v>
      </c>
      <c r="T186" t="s">
        <v>2809</v>
      </c>
      <c r="U186" s="1">
        <v>5.13</v>
      </c>
      <c r="V186" s="2">
        <v>45036</v>
      </c>
      <c r="W186" s="2">
        <v>45043</v>
      </c>
      <c r="X186" s="7">
        <f t="shared" si="2"/>
        <v>7</v>
      </c>
      <c r="Y186" t="s">
        <v>43</v>
      </c>
    </row>
    <row r="187" spans="1:25" x14ac:dyDescent="0.3">
      <c r="A187" s="2">
        <v>45038</v>
      </c>
      <c r="B187" t="s">
        <v>28</v>
      </c>
      <c r="C187" t="s">
        <v>79</v>
      </c>
      <c r="D187">
        <v>19</v>
      </c>
      <c r="E187" s="1">
        <v>537.70000000000005</v>
      </c>
      <c r="F187" s="1">
        <f>Sales_data[[#This Row],[UnitPrice]]*(1-0.35)</f>
        <v>349.50500000000005</v>
      </c>
      <c r="G187" t="s">
        <v>55</v>
      </c>
      <c r="H187" t="s">
        <v>21</v>
      </c>
      <c r="I187" s="6">
        <v>0</v>
      </c>
      <c r="J187" t="s">
        <v>66</v>
      </c>
      <c r="K187" s="1">
        <f>Sales_data[[#This Row],[Quantity]]*Sales_data[[#This Row],[UnitPrice]]</f>
        <v>10216.300000000001</v>
      </c>
      <c r="L187" s="1">
        <f>Sales_data[[#This Row],[TotalPrice ]]*(1-Sales_data[[#This Row],[Discount]])</f>
        <v>10216.300000000001</v>
      </c>
      <c r="M187" s="1">
        <f>Sales_data[[#This Row],[Quantity]]*Sales_data[[#This Row],[UnitCost (Assummed)]]</f>
        <v>6640.5950000000012</v>
      </c>
      <c r="N187" s="1">
        <f>Sales_data[[#This Row],[ Sales]]-Sales_data[[#This Row],[COGs]]</f>
        <v>3575.7049999999999</v>
      </c>
      <c r="O187" s="5">
        <f>Sales_data[[#This Row],[TotalPrice ]]-Sales_data[[#This Row],[ Sales]]</f>
        <v>0</v>
      </c>
      <c r="P187" t="s">
        <v>23</v>
      </c>
      <c r="Q187" t="s">
        <v>34</v>
      </c>
      <c r="R187">
        <v>0</v>
      </c>
      <c r="S187" t="s">
        <v>1746</v>
      </c>
      <c r="T187" t="s">
        <v>1747</v>
      </c>
      <c r="U187" s="1">
        <v>45.83</v>
      </c>
      <c r="V187" s="2">
        <v>45038</v>
      </c>
      <c r="W187" s="2">
        <v>45048</v>
      </c>
      <c r="X187" s="7">
        <f t="shared" si="2"/>
        <v>10</v>
      </c>
      <c r="Y187" t="s">
        <v>37</v>
      </c>
    </row>
    <row r="188" spans="1:25" x14ac:dyDescent="0.3">
      <c r="A188" s="2">
        <v>45038</v>
      </c>
      <c r="B188" t="s">
        <v>44</v>
      </c>
      <c r="C188" t="s">
        <v>79</v>
      </c>
      <c r="D188">
        <v>1</v>
      </c>
      <c r="E188" s="1">
        <v>173.44</v>
      </c>
      <c r="F188" s="1">
        <f>Sales_data[[#This Row],[UnitPrice]]*(1-0.35)</f>
        <v>112.736</v>
      </c>
      <c r="G188" t="s">
        <v>30</v>
      </c>
      <c r="H188" t="s">
        <v>31</v>
      </c>
      <c r="I188" s="6">
        <v>0</v>
      </c>
      <c r="J188" t="s">
        <v>66</v>
      </c>
      <c r="K188" s="1">
        <f>Sales_data[[#This Row],[Quantity]]*Sales_data[[#This Row],[UnitPrice]]</f>
        <v>173.44</v>
      </c>
      <c r="L188" s="1">
        <f>Sales_data[[#This Row],[TotalPrice ]]*(1-Sales_data[[#This Row],[Discount]])</f>
        <v>173.44</v>
      </c>
      <c r="M188" s="1">
        <f>Sales_data[[#This Row],[Quantity]]*Sales_data[[#This Row],[UnitCost (Assummed)]]</f>
        <v>112.736</v>
      </c>
      <c r="N188" s="1">
        <f>Sales_data[[#This Row],[ Sales]]-Sales_data[[#This Row],[COGs]]</f>
        <v>60.703999999999994</v>
      </c>
      <c r="O188" s="5">
        <f>Sales_data[[#This Row],[TotalPrice ]]-Sales_data[[#This Row],[ Sales]]</f>
        <v>0</v>
      </c>
      <c r="P188" t="s">
        <v>33</v>
      </c>
      <c r="Q188" t="s">
        <v>24</v>
      </c>
      <c r="R188">
        <v>0</v>
      </c>
      <c r="S188" t="s">
        <v>2118</v>
      </c>
      <c r="T188" t="s">
        <v>2119</v>
      </c>
      <c r="U188" s="1">
        <v>32.83</v>
      </c>
      <c r="V188" s="2">
        <v>45038</v>
      </c>
      <c r="W188" s="2">
        <v>45040</v>
      </c>
      <c r="X188" s="7">
        <f t="shared" si="2"/>
        <v>2</v>
      </c>
      <c r="Y188" t="s">
        <v>49</v>
      </c>
    </row>
    <row r="189" spans="1:25" x14ac:dyDescent="0.3">
      <c r="A189" s="2">
        <v>45039</v>
      </c>
      <c r="B189" t="s">
        <v>69</v>
      </c>
      <c r="C189" t="s">
        <v>45</v>
      </c>
      <c r="D189">
        <v>17</v>
      </c>
      <c r="E189" s="1">
        <v>332.38</v>
      </c>
      <c r="F189" s="1">
        <f>Sales_data[[#This Row],[UnitPrice]]*(1-0.35)</f>
        <v>216.047</v>
      </c>
      <c r="G189" t="s">
        <v>30</v>
      </c>
      <c r="H189" t="s">
        <v>31</v>
      </c>
      <c r="I189" s="6">
        <v>0.1</v>
      </c>
      <c r="J189" t="s">
        <v>46</v>
      </c>
      <c r="K189" s="1">
        <f>Sales_data[[#This Row],[Quantity]]*Sales_data[[#This Row],[UnitPrice]]</f>
        <v>5650.46</v>
      </c>
      <c r="L189" s="1">
        <f>Sales_data[[#This Row],[TotalPrice ]]*(1-Sales_data[[#This Row],[Discount]])</f>
        <v>5085.4139999999998</v>
      </c>
      <c r="M189" s="1">
        <f>Sales_data[[#This Row],[Quantity]]*Sales_data[[#This Row],[UnitCost (Assummed)]]</f>
        <v>3672.799</v>
      </c>
      <c r="N189" s="1">
        <f>Sales_data[[#This Row],[ Sales]]-Sales_data[[#This Row],[COGs]]</f>
        <v>1412.6149999999998</v>
      </c>
      <c r="O189" s="5">
        <f>Sales_data[[#This Row],[TotalPrice ]]-Sales_data[[#This Row],[ Sales]]</f>
        <v>565.04600000000028</v>
      </c>
      <c r="P189" t="s">
        <v>57</v>
      </c>
      <c r="Q189" t="s">
        <v>34</v>
      </c>
      <c r="R189">
        <v>1</v>
      </c>
      <c r="S189" t="s">
        <v>349</v>
      </c>
      <c r="T189" t="s">
        <v>350</v>
      </c>
      <c r="U189" s="1">
        <v>33.81</v>
      </c>
      <c r="V189" s="2">
        <v>45039</v>
      </c>
      <c r="W189" s="2">
        <v>45048</v>
      </c>
      <c r="X189" s="7">
        <f t="shared" si="2"/>
        <v>9</v>
      </c>
      <c r="Y189" t="s">
        <v>72</v>
      </c>
    </row>
    <row r="190" spans="1:25" x14ac:dyDescent="0.3">
      <c r="A190" s="2">
        <v>45039</v>
      </c>
      <c r="B190" t="s">
        <v>44</v>
      </c>
      <c r="C190" t="s">
        <v>79</v>
      </c>
      <c r="D190">
        <v>9</v>
      </c>
      <c r="E190" s="1">
        <v>340.44</v>
      </c>
      <c r="F190" s="1">
        <f>Sales_data[[#This Row],[UnitPrice]]*(1-0.35)</f>
        <v>221.286</v>
      </c>
      <c r="G190" t="s">
        <v>55</v>
      </c>
      <c r="H190" t="s">
        <v>31</v>
      </c>
      <c r="I190" s="6">
        <v>0.05</v>
      </c>
      <c r="J190" t="s">
        <v>51</v>
      </c>
      <c r="K190" s="1">
        <f>Sales_data[[#This Row],[Quantity]]*Sales_data[[#This Row],[UnitPrice]]</f>
        <v>3063.96</v>
      </c>
      <c r="L190" s="1">
        <f>Sales_data[[#This Row],[TotalPrice ]]*(1-Sales_data[[#This Row],[Discount]])</f>
        <v>2910.7619999999997</v>
      </c>
      <c r="M190" s="1">
        <f>Sales_data[[#This Row],[Quantity]]*Sales_data[[#This Row],[UnitCost (Assummed)]]</f>
        <v>1991.5740000000001</v>
      </c>
      <c r="N190" s="1">
        <f>Sales_data[[#This Row],[ Sales]]-Sales_data[[#This Row],[COGs]]</f>
        <v>919.18799999999965</v>
      </c>
      <c r="O190" s="5">
        <f>Sales_data[[#This Row],[TotalPrice ]]-Sales_data[[#This Row],[ Sales]]</f>
        <v>153.19800000000032</v>
      </c>
      <c r="P190" t="s">
        <v>60</v>
      </c>
      <c r="Q190" t="s">
        <v>24</v>
      </c>
      <c r="R190">
        <v>1</v>
      </c>
      <c r="S190" t="s">
        <v>2703</v>
      </c>
      <c r="T190" t="s">
        <v>2704</v>
      </c>
      <c r="U190" s="1">
        <v>36.68</v>
      </c>
      <c r="V190" s="2">
        <v>45039</v>
      </c>
      <c r="W190" s="2">
        <v>45049</v>
      </c>
      <c r="X190" s="7">
        <f t="shared" si="2"/>
        <v>10</v>
      </c>
      <c r="Y190" t="s">
        <v>49</v>
      </c>
    </row>
    <row r="191" spans="1:25" x14ac:dyDescent="0.3">
      <c r="A191" s="2">
        <v>45041</v>
      </c>
      <c r="B191" t="s">
        <v>44</v>
      </c>
      <c r="C191" t="s">
        <v>19</v>
      </c>
      <c r="D191">
        <v>13</v>
      </c>
      <c r="E191" s="1">
        <v>206.11</v>
      </c>
      <c r="F191" s="1">
        <f>Sales_data[[#This Row],[UnitPrice]]*(1-0.35)</f>
        <v>133.97150000000002</v>
      </c>
      <c r="G191" t="s">
        <v>20</v>
      </c>
      <c r="H191" t="s">
        <v>31</v>
      </c>
      <c r="I191" s="6">
        <v>0.15</v>
      </c>
      <c r="J191" t="s">
        <v>66</v>
      </c>
      <c r="K191" s="1">
        <f>Sales_data[[#This Row],[Quantity]]*Sales_data[[#This Row],[UnitPrice]]</f>
        <v>2679.4300000000003</v>
      </c>
      <c r="L191" s="1">
        <f>Sales_data[[#This Row],[TotalPrice ]]*(1-Sales_data[[#This Row],[Discount]])</f>
        <v>2277.5155</v>
      </c>
      <c r="M191" s="1">
        <f>Sales_data[[#This Row],[Quantity]]*Sales_data[[#This Row],[UnitCost (Assummed)]]</f>
        <v>1741.6295000000002</v>
      </c>
      <c r="N191" s="1">
        <f>Sales_data[[#This Row],[ Sales]]-Sales_data[[#This Row],[COGs]]</f>
        <v>535.88599999999974</v>
      </c>
      <c r="O191" s="5">
        <f>Sales_data[[#This Row],[TotalPrice ]]-Sales_data[[#This Row],[ Sales]]</f>
        <v>401.91450000000032</v>
      </c>
      <c r="P191" t="s">
        <v>33</v>
      </c>
      <c r="Q191" t="s">
        <v>34</v>
      </c>
      <c r="R191">
        <v>1</v>
      </c>
      <c r="S191" t="s">
        <v>832</v>
      </c>
      <c r="T191" t="s">
        <v>833</v>
      </c>
      <c r="U191" s="1">
        <v>22.59</v>
      </c>
      <c r="V191" s="2">
        <v>45041</v>
      </c>
      <c r="W191" s="2">
        <v>45047</v>
      </c>
      <c r="X191" s="7">
        <f t="shared" si="2"/>
        <v>6</v>
      </c>
      <c r="Y191" t="s">
        <v>49</v>
      </c>
    </row>
    <row r="192" spans="1:25" x14ac:dyDescent="0.3">
      <c r="A192" s="2">
        <v>45042</v>
      </c>
      <c r="B192" t="s">
        <v>28</v>
      </c>
      <c r="C192" t="s">
        <v>19</v>
      </c>
      <c r="D192">
        <v>17</v>
      </c>
      <c r="E192" s="1">
        <v>260.25</v>
      </c>
      <c r="F192" s="1">
        <f>Sales_data[[#This Row],[UnitPrice]]*(1-0.35)</f>
        <v>169.16249999999999</v>
      </c>
      <c r="G192" t="s">
        <v>55</v>
      </c>
      <c r="H192" t="s">
        <v>21</v>
      </c>
      <c r="I192" s="6">
        <v>0.1</v>
      </c>
      <c r="J192" t="s">
        <v>46</v>
      </c>
      <c r="K192" s="1">
        <f>Sales_data[[#This Row],[Quantity]]*Sales_data[[#This Row],[UnitPrice]]</f>
        <v>4424.25</v>
      </c>
      <c r="L192" s="1">
        <f>Sales_data[[#This Row],[TotalPrice ]]*(1-Sales_data[[#This Row],[Discount]])</f>
        <v>3981.8250000000003</v>
      </c>
      <c r="M192" s="1">
        <f>Sales_data[[#This Row],[Quantity]]*Sales_data[[#This Row],[UnitCost (Assummed)]]</f>
        <v>2875.7624999999998</v>
      </c>
      <c r="N192" s="1">
        <f>Sales_data[[#This Row],[ Sales]]-Sales_data[[#This Row],[COGs]]</f>
        <v>1106.0625000000005</v>
      </c>
      <c r="O192" s="5">
        <f>Sales_data[[#This Row],[TotalPrice ]]-Sales_data[[#This Row],[ Sales]]</f>
        <v>442.42499999999973</v>
      </c>
      <c r="P192" t="s">
        <v>57</v>
      </c>
      <c r="Q192" t="s">
        <v>34</v>
      </c>
      <c r="R192">
        <v>0</v>
      </c>
      <c r="S192" t="s">
        <v>1046</v>
      </c>
      <c r="T192" t="s">
        <v>1047</v>
      </c>
      <c r="U192" s="1">
        <v>23.26</v>
      </c>
      <c r="V192" s="2">
        <v>45042</v>
      </c>
      <c r="W192" s="2">
        <v>45044</v>
      </c>
      <c r="X192" s="7">
        <f t="shared" si="2"/>
        <v>2</v>
      </c>
      <c r="Y192" t="s">
        <v>37</v>
      </c>
    </row>
    <row r="193" spans="1:25" x14ac:dyDescent="0.3">
      <c r="A193" s="2">
        <v>45042</v>
      </c>
      <c r="B193" t="s">
        <v>28</v>
      </c>
      <c r="C193" t="s">
        <v>19</v>
      </c>
      <c r="D193">
        <v>17</v>
      </c>
      <c r="E193" s="1">
        <v>504.63</v>
      </c>
      <c r="F193" s="1">
        <f>Sales_data[[#This Row],[UnitPrice]]*(1-0.35)</f>
        <v>328.0095</v>
      </c>
      <c r="G193" t="s">
        <v>30</v>
      </c>
      <c r="H193" t="s">
        <v>21</v>
      </c>
      <c r="I193" s="6">
        <v>0.1</v>
      </c>
      <c r="J193" t="s">
        <v>51</v>
      </c>
      <c r="K193" s="1">
        <f>Sales_data[[#This Row],[Quantity]]*Sales_data[[#This Row],[UnitPrice]]</f>
        <v>8578.7099999999991</v>
      </c>
      <c r="L193" s="1">
        <f>Sales_data[[#This Row],[TotalPrice ]]*(1-Sales_data[[#This Row],[Discount]])</f>
        <v>7720.838999999999</v>
      </c>
      <c r="M193" s="1">
        <f>Sales_data[[#This Row],[Quantity]]*Sales_data[[#This Row],[UnitCost (Assummed)]]</f>
        <v>5576.1615000000002</v>
      </c>
      <c r="N193" s="1">
        <f>Sales_data[[#This Row],[ Sales]]-Sales_data[[#This Row],[COGs]]</f>
        <v>2144.6774999999989</v>
      </c>
      <c r="O193" s="5">
        <f>Sales_data[[#This Row],[TotalPrice ]]-Sales_data[[#This Row],[ Sales]]</f>
        <v>857.87100000000009</v>
      </c>
      <c r="P193" t="s">
        <v>23</v>
      </c>
      <c r="Q193" t="s">
        <v>40</v>
      </c>
      <c r="R193">
        <v>1</v>
      </c>
      <c r="S193" t="s">
        <v>2315</v>
      </c>
      <c r="T193" t="s">
        <v>2316</v>
      </c>
      <c r="U193" s="1">
        <v>48.33</v>
      </c>
      <c r="V193" s="2">
        <v>45042</v>
      </c>
      <c r="W193" s="2">
        <v>45052</v>
      </c>
      <c r="X193" s="7">
        <f t="shared" si="2"/>
        <v>10</v>
      </c>
      <c r="Y193" t="s">
        <v>37</v>
      </c>
    </row>
    <row r="194" spans="1:25" x14ac:dyDescent="0.3">
      <c r="A194" s="2">
        <v>45043</v>
      </c>
      <c r="B194" t="s">
        <v>44</v>
      </c>
      <c r="C194" t="s">
        <v>79</v>
      </c>
      <c r="D194">
        <v>8</v>
      </c>
      <c r="E194" s="1">
        <v>536.42999999999995</v>
      </c>
      <c r="F194" s="1">
        <f>Sales_data[[#This Row],[UnitPrice]]*(1-0.35)</f>
        <v>348.67949999999996</v>
      </c>
      <c r="G194" t="s">
        <v>20</v>
      </c>
      <c r="H194" t="s">
        <v>31</v>
      </c>
      <c r="I194" s="6">
        <v>0</v>
      </c>
      <c r="J194" t="s">
        <v>51</v>
      </c>
      <c r="K194" s="1">
        <f>Sales_data[[#This Row],[Quantity]]*Sales_data[[#This Row],[UnitPrice]]</f>
        <v>4291.4399999999996</v>
      </c>
      <c r="L194" s="1">
        <f>Sales_data[[#This Row],[TotalPrice ]]*(1-Sales_data[[#This Row],[Discount]])</f>
        <v>4291.4399999999996</v>
      </c>
      <c r="M194" s="1">
        <f>Sales_data[[#This Row],[Quantity]]*Sales_data[[#This Row],[UnitCost (Assummed)]]</f>
        <v>2789.4359999999997</v>
      </c>
      <c r="N194" s="1">
        <f>Sales_data[[#This Row],[ Sales]]-Sales_data[[#This Row],[COGs]]</f>
        <v>1502.0039999999999</v>
      </c>
      <c r="O194" s="5">
        <f>Sales_data[[#This Row],[TotalPrice ]]-Sales_data[[#This Row],[ Sales]]</f>
        <v>0</v>
      </c>
      <c r="P194" t="s">
        <v>63</v>
      </c>
      <c r="Q194" t="s">
        <v>2930</v>
      </c>
      <c r="R194">
        <v>1</v>
      </c>
      <c r="S194" t="s">
        <v>466</v>
      </c>
      <c r="T194" t="s">
        <v>467</v>
      </c>
      <c r="U194" s="1">
        <v>14.58</v>
      </c>
      <c r="V194" s="2">
        <v>45043</v>
      </c>
      <c r="W194" s="2">
        <v>45053</v>
      </c>
      <c r="X194" s="7">
        <f t="shared" ref="X194:X257" si="3">DATEDIF( V194,W194,"d")</f>
        <v>10</v>
      </c>
      <c r="Y194" t="s">
        <v>49</v>
      </c>
    </row>
    <row r="195" spans="1:25" x14ac:dyDescent="0.3">
      <c r="A195" s="2">
        <v>45043</v>
      </c>
      <c r="B195" t="s">
        <v>44</v>
      </c>
      <c r="C195" t="s">
        <v>19</v>
      </c>
      <c r="D195">
        <v>9</v>
      </c>
      <c r="E195" s="1">
        <v>554.48</v>
      </c>
      <c r="F195" s="1">
        <f>Sales_data[[#This Row],[UnitPrice]]*(1-0.35)</f>
        <v>360.41200000000003</v>
      </c>
      <c r="G195" t="s">
        <v>50</v>
      </c>
      <c r="H195" t="s">
        <v>21</v>
      </c>
      <c r="I195" s="6">
        <v>0</v>
      </c>
      <c r="J195" t="s">
        <v>51</v>
      </c>
      <c r="K195" s="1">
        <f>Sales_data[[#This Row],[Quantity]]*Sales_data[[#This Row],[UnitPrice]]</f>
        <v>4990.32</v>
      </c>
      <c r="L195" s="1">
        <f>Sales_data[[#This Row],[TotalPrice ]]*(1-Sales_data[[#This Row],[Discount]])</f>
        <v>4990.32</v>
      </c>
      <c r="M195" s="1">
        <f>Sales_data[[#This Row],[Quantity]]*Sales_data[[#This Row],[UnitCost (Assummed)]]</f>
        <v>3243.7080000000005</v>
      </c>
      <c r="N195" s="1">
        <f>Sales_data[[#This Row],[ Sales]]-Sales_data[[#This Row],[COGs]]</f>
        <v>1746.6119999999992</v>
      </c>
      <c r="O195" s="5">
        <f>Sales_data[[#This Row],[TotalPrice ]]-Sales_data[[#This Row],[ Sales]]</f>
        <v>0</v>
      </c>
      <c r="P195" t="s">
        <v>23</v>
      </c>
      <c r="Q195" t="s">
        <v>2930</v>
      </c>
      <c r="R195">
        <v>0</v>
      </c>
      <c r="S195" t="s">
        <v>1114</v>
      </c>
      <c r="T195" t="s">
        <v>1115</v>
      </c>
      <c r="U195" s="1">
        <v>48.26</v>
      </c>
      <c r="V195" s="2">
        <v>45043</v>
      </c>
      <c r="W195" s="2">
        <v>45047</v>
      </c>
      <c r="X195" s="7">
        <f t="shared" si="3"/>
        <v>4</v>
      </c>
      <c r="Y195" t="s">
        <v>49</v>
      </c>
    </row>
    <row r="196" spans="1:25" x14ac:dyDescent="0.3">
      <c r="A196" s="2">
        <v>45043</v>
      </c>
      <c r="B196" t="s">
        <v>69</v>
      </c>
      <c r="C196" t="s">
        <v>79</v>
      </c>
      <c r="D196">
        <v>2</v>
      </c>
      <c r="E196" s="1">
        <v>107.32</v>
      </c>
      <c r="F196" s="1">
        <f>Sales_data[[#This Row],[UnitPrice]]*(1-0.35)</f>
        <v>69.757999999999996</v>
      </c>
      <c r="G196" t="s">
        <v>20</v>
      </c>
      <c r="H196" t="s">
        <v>31</v>
      </c>
      <c r="I196" s="6">
        <v>0.05</v>
      </c>
      <c r="J196" t="s">
        <v>32</v>
      </c>
      <c r="K196" s="1">
        <f>Sales_data[[#This Row],[Quantity]]*Sales_data[[#This Row],[UnitPrice]]</f>
        <v>214.64</v>
      </c>
      <c r="L196" s="1">
        <f>Sales_data[[#This Row],[TotalPrice ]]*(1-Sales_data[[#This Row],[Discount]])</f>
        <v>203.90799999999999</v>
      </c>
      <c r="M196" s="1">
        <f>Sales_data[[#This Row],[Quantity]]*Sales_data[[#This Row],[UnitCost (Assummed)]]</f>
        <v>139.51599999999999</v>
      </c>
      <c r="N196" s="1">
        <f>Sales_data[[#This Row],[ Sales]]-Sales_data[[#This Row],[COGs]]</f>
        <v>64.391999999999996</v>
      </c>
      <c r="O196" s="5">
        <f>Sales_data[[#This Row],[TotalPrice ]]-Sales_data[[#This Row],[ Sales]]</f>
        <v>10.731999999999999</v>
      </c>
      <c r="P196" t="s">
        <v>57</v>
      </c>
      <c r="Q196" t="s">
        <v>2930</v>
      </c>
      <c r="R196">
        <v>0</v>
      </c>
      <c r="S196" t="s">
        <v>1504</v>
      </c>
      <c r="T196" t="s">
        <v>1505</v>
      </c>
      <c r="U196" s="1">
        <v>47.33</v>
      </c>
      <c r="V196" s="2">
        <v>45043</v>
      </c>
      <c r="W196" s="2">
        <v>45045</v>
      </c>
      <c r="X196" s="7">
        <f t="shared" si="3"/>
        <v>2</v>
      </c>
      <c r="Y196" t="s">
        <v>72</v>
      </c>
    </row>
    <row r="197" spans="1:25" x14ac:dyDescent="0.3">
      <c r="A197" s="2">
        <v>45043</v>
      </c>
      <c r="B197" t="s">
        <v>69</v>
      </c>
      <c r="C197" t="s">
        <v>54</v>
      </c>
      <c r="D197">
        <v>16</v>
      </c>
      <c r="E197" s="1">
        <v>37.4</v>
      </c>
      <c r="F197" s="1">
        <f>Sales_data[[#This Row],[UnitPrice]]*(1-0.35)</f>
        <v>24.31</v>
      </c>
      <c r="G197" t="s">
        <v>30</v>
      </c>
      <c r="H197" t="s">
        <v>21</v>
      </c>
      <c r="I197" s="6">
        <v>0.05</v>
      </c>
      <c r="J197" t="s">
        <v>66</v>
      </c>
      <c r="K197" s="1">
        <f>Sales_data[[#This Row],[Quantity]]*Sales_data[[#This Row],[UnitPrice]]</f>
        <v>598.4</v>
      </c>
      <c r="L197" s="1">
        <f>Sales_data[[#This Row],[TotalPrice ]]*(1-Sales_data[[#This Row],[Discount]])</f>
        <v>568.4799999999999</v>
      </c>
      <c r="M197" s="1">
        <f>Sales_data[[#This Row],[Quantity]]*Sales_data[[#This Row],[UnitCost (Assummed)]]</f>
        <v>388.96</v>
      </c>
      <c r="N197" s="1">
        <f>Sales_data[[#This Row],[ Sales]]-Sales_data[[#This Row],[COGs]]</f>
        <v>179.51999999999992</v>
      </c>
      <c r="O197" s="5">
        <f>Sales_data[[#This Row],[TotalPrice ]]-Sales_data[[#This Row],[ Sales]]</f>
        <v>29.920000000000073</v>
      </c>
      <c r="P197" t="s">
        <v>57</v>
      </c>
      <c r="Q197" t="s">
        <v>24</v>
      </c>
      <c r="R197">
        <v>0</v>
      </c>
      <c r="S197" t="s">
        <v>2196</v>
      </c>
      <c r="T197" t="s">
        <v>2197</v>
      </c>
      <c r="U197" s="1">
        <v>49.55</v>
      </c>
      <c r="V197" s="2">
        <v>45043</v>
      </c>
      <c r="W197" s="2">
        <v>45047</v>
      </c>
      <c r="X197" s="7">
        <f t="shared" si="3"/>
        <v>4</v>
      </c>
      <c r="Y197" t="s">
        <v>72</v>
      </c>
    </row>
    <row r="198" spans="1:25" x14ac:dyDescent="0.3">
      <c r="A198" s="2">
        <v>45044</v>
      </c>
      <c r="B198" t="s">
        <v>69</v>
      </c>
      <c r="C198" t="s">
        <v>39</v>
      </c>
      <c r="D198">
        <v>2</v>
      </c>
      <c r="E198" s="1">
        <v>210.71</v>
      </c>
      <c r="F198" s="1">
        <f>Sales_data[[#This Row],[UnitPrice]]*(1-0.35)</f>
        <v>136.9615</v>
      </c>
      <c r="G198" t="s">
        <v>55</v>
      </c>
      <c r="H198" t="s">
        <v>21</v>
      </c>
      <c r="I198" s="6">
        <v>0.15</v>
      </c>
      <c r="J198" t="s">
        <v>56</v>
      </c>
      <c r="K198" s="1">
        <f>Sales_data[[#This Row],[Quantity]]*Sales_data[[#This Row],[UnitPrice]]</f>
        <v>421.42</v>
      </c>
      <c r="L198" s="1">
        <f>Sales_data[[#This Row],[TotalPrice ]]*(1-Sales_data[[#This Row],[Discount]])</f>
        <v>358.20699999999999</v>
      </c>
      <c r="M198" s="1">
        <f>Sales_data[[#This Row],[Quantity]]*Sales_data[[#This Row],[UnitCost (Assummed)]]</f>
        <v>273.923</v>
      </c>
      <c r="N198" s="1">
        <f>Sales_data[[#This Row],[ Sales]]-Sales_data[[#This Row],[COGs]]</f>
        <v>84.283999999999992</v>
      </c>
      <c r="O198" s="5">
        <f>Sales_data[[#This Row],[TotalPrice ]]-Sales_data[[#This Row],[ Sales]]</f>
        <v>63.213000000000022</v>
      </c>
      <c r="P198" t="s">
        <v>57</v>
      </c>
      <c r="Q198" t="s">
        <v>34</v>
      </c>
      <c r="R198">
        <v>0</v>
      </c>
      <c r="S198" t="s">
        <v>679</v>
      </c>
      <c r="T198" t="s">
        <v>680</v>
      </c>
      <c r="U198" s="1">
        <v>7.78</v>
      </c>
      <c r="V198" s="2">
        <v>45044</v>
      </c>
      <c r="W198" s="2">
        <v>45054</v>
      </c>
      <c r="X198" s="7">
        <f t="shared" si="3"/>
        <v>10</v>
      </c>
      <c r="Y198" t="s">
        <v>72</v>
      </c>
    </row>
    <row r="199" spans="1:25" x14ac:dyDescent="0.3">
      <c r="A199" s="2">
        <v>45044</v>
      </c>
      <c r="B199" t="s">
        <v>69</v>
      </c>
      <c r="C199" t="s">
        <v>79</v>
      </c>
      <c r="D199">
        <v>20</v>
      </c>
      <c r="E199" s="1">
        <v>476.69</v>
      </c>
      <c r="F199" s="1">
        <f>Sales_data[[#This Row],[UnitPrice]]*(1-0.35)</f>
        <v>309.8485</v>
      </c>
      <c r="G199" t="s">
        <v>20</v>
      </c>
      <c r="H199" t="s">
        <v>21</v>
      </c>
      <c r="I199" s="6">
        <v>0.05</v>
      </c>
      <c r="J199" t="s">
        <v>66</v>
      </c>
      <c r="K199" s="1">
        <f>Sales_data[[#This Row],[Quantity]]*Sales_data[[#This Row],[UnitPrice]]</f>
        <v>9533.7999999999993</v>
      </c>
      <c r="L199" s="1">
        <f>Sales_data[[#This Row],[TotalPrice ]]*(1-Sales_data[[#This Row],[Discount]])</f>
        <v>9057.1099999999988</v>
      </c>
      <c r="M199" s="1">
        <f>Sales_data[[#This Row],[Quantity]]*Sales_data[[#This Row],[UnitCost (Assummed)]]</f>
        <v>6196.97</v>
      </c>
      <c r="N199" s="1">
        <f>Sales_data[[#This Row],[ Sales]]-Sales_data[[#This Row],[COGs]]</f>
        <v>2860.1399999999985</v>
      </c>
      <c r="O199" s="5">
        <f>Sales_data[[#This Row],[TotalPrice ]]-Sales_data[[#This Row],[ Sales]]</f>
        <v>476.69000000000051</v>
      </c>
      <c r="P199" t="s">
        <v>23</v>
      </c>
      <c r="Q199" t="s">
        <v>40</v>
      </c>
      <c r="R199">
        <v>0</v>
      </c>
      <c r="S199" t="s">
        <v>2321</v>
      </c>
      <c r="T199" t="s">
        <v>2322</v>
      </c>
      <c r="U199" s="1">
        <v>10.199999999999999</v>
      </c>
      <c r="V199" s="2">
        <v>45044</v>
      </c>
      <c r="W199" s="2">
        <v>45049</v>
      </c>
      <c r="X199" s="7">
        <f t="shared" si="3"/>
        <v>5</v>
      </c>
      <c r="Y199" t="s">
        <v>72</v>
      </c>
    </row>
    <row r="200" spans="1:25" x14ac:dyDescent="0.3">
      <c r="A200" s="2">
        <v>45045</v>
      </c>
      <c r="B200" t="s">
        <v>69</v>
      </c>
      <c r="C200" t="s">
        <v>39</v>
      </c>
      <c r="D200">
        <v>7</v>
      </c>
      <c r="E200" s="1">
        <v>235.94</v>
      </c>
      <c r="F200" s="1">
        <f>Sales_data[[#This Row],[UnitPrice]]*(1-0.35)</f>
        <v>153.36099999999999</v>
      </c>
      <c r="G200" t="s">
        <v>55</v>
      </c>
      <c r="H200" t="s">
        <v>21</v>
      </c>
      <c r="I200" s="6">
        <v>0.1</v>
      </c>
      <c r="J200" t="s">
        <v>32</v>
      </c>
      <c r="K200" s="1">
        <f>Sales_data[[#This Row],[Quantity]]*Sales_data[[#This Row],[UnitPrice]]</f>
        <v>1651.58</v>
      </c>
      <c r="L200" s="1">
        <f>Sales_data[[#This Row],[TotalPrice ]]*(1-Sales_data[[#This Row],[Discount]])</f>
        <v>1486.422</v>
      </c>
      <c r="M200" s="1">
        <f>Sales_data[[#This Row],[Quantity]]*Sales_data[[#This Row],[UnitCost (Assummed)]]</f>
        <v>1073.527</v>
      </c>
      <c r="N200" s="1">
        <f>Sales_data[[#This Row],[ Sales]]-Sales_data[[#This Row],[COGs]]</f>
        <v>412.89499999999998</v>
      </c>
      <c r="O200" s="5">
        <f>Sales_data[[#This Row],[TotalPrice ]]-Sales_data[[#This Row],[ Sales]]</f>
        <v>165.1579999999999</v>
      </c>
      <c r="P200" t="s">
        <v>33</v>
      </c>
      <c r="Q200" t="s">
        <v>24</v>
      </c>
      <c r="R200">
        <v>0</v>
      </c>
      <c r="S200" t="s">
        <v>1176</v>
      </c>
      <c r="T200" t="s">
        <v>1177</v>
      </c>
      <c r="U200" s="1">
        <v>8.44</v>
      </c>
      <c r="V200" s="2">
        <v>45045</v>
      </c>
      <c r="W200" s="2">
        <v>45050</v>
      </c>
      <c r="X200" s="7">
        <f t="shared" si="3"/>
        <v>5</v>
      </c>
      <c r="Y200" t="s">
        <v>72</v>
      </c>
    </row>
    <row r="201" spans="1:25" x14ac:dyDescent="0.3">
      <c r="A201" s="2">
        <v>45045</v>
      </c>
      <c r="B201" t="s">
        <v>38</v>
      </c>
      <c r="C201" t="s">
        <v>45</v>
      </c>
      <c r="D201">
        <v>9</v>
      </c>
      <c r="E201" s="1">
        <v>90.87</v>
      </c>
      <c r="F201" s="1">
        <f>Sales_data[[#This Row],[UnitPrice]]*(1-0.35)</f>
        <v>59.065500000000007</v>
      </c>
      <c r="G201" t="s">
        <v>55</v>
      </c>
      <c r="H201" t="s">
        <v>31</v>
      </c>
      <c r="I201" s="6">
        <v>0.15</v>
      </c>
      <c r="J201" t="s">
        <v>51</v>
      </c>
      <c r="K201" s="1">
        <f>Sales_data[[#This Row],[Quantity]]*Sales_data[[#This Row],[UnitPrice]]</f>
        <v>817.83</v>
      </c>
      <c r="L201" s="1">
        <f>Sales_data[[#This Row],[TotalPrice ]]*(1-Sales_data[[#This Row],[Discount]])</f>
        <v>695.15549999999996</v>
      </c>
      <c r="M201" s="1">
        <f>Sales_data[[#This Row],[Quantity]]*Sales_data[[#This Row],[UnitCost (Assummed)]]</f>
        <v>531.58950000000004</v>
      </c>
      <c r="N201" s="1">
        <f>Sales_data[[#This Row],[ Sales]]-Sales_data[[#This Row],[COGs]]</f>
        <v>163.56599999999992</v>
      </c>
      <c r="O201" s="5">
        <f>Sales_data[[#This Row],[TotalPrice ]]-Sales_data[[#This Row],[ Sales]]</f>
        <v>122.67450000000008</v>
      </c>
      <c r="P201" t="s">
        <v>60</v>
      </c>
      <c r="Q201" t="s">
        <v>40</v>
      </c>
      <c r="R201">
        <v>0</v>
      </c>
      <c r="S201" t="s">
        <v>1726</v>
      </c>
      <c r="T201" t="s">
        <v>1727</v>
      </c>
      <c r="U201" s="1">
        <v>26.56</v>
      </c>
      <c r="V201" s="2">
        <v>45045</v>
      </c>
      <c r="W201" s="2">
        <v>45054</v>
      </c>
      <c r="X201" s="7">
        <f t="shared" si="3"/>
        <v>9</v>
      </c>
      <c r="Y201" t="s">
        <v>43</v>
      </c>
    </row>
    <row r="202" spans="1:25" x14ac:dyDescent="0.3">
      <c r="A202" s="2">
        <v>45045</v>
      </c>
      <c r="B202" t="s">
        <v>44</v>
      </c>
      <c r="C202" t="s">
        <v>54</v>
      </c>
      <c r="D202">
        <v>15</v>
      </c>
      <c r="E202" s="1">
        <v>293.33999999999997</v>
      </c>
      <c r="F202" s="1">
        <f>Sales_data[[#This Row],[UnitPrice]]*(1-0.35)</f>
        <v>190.67099999999999</v>
      </c>
      <c r="G202" t="s">
        <v>55</v>
      </c>
      <c r="H202" t="s">
        <v>31</v>
      </c>
      <c r="I202" s="6">
        <v>0.1</v>
      </c>
      <c r="J202" t="s">
        <v>22</v>
      </c>
      <c r="K202" s="1">
        <f>Sales_data[[#This Row],[Quantity]]*Sales_data[[#This Row],[UnitPrice]]</f>
        <v>4400.0999999999995</v>
      </c>
      <c r="L202" s="1">
        <f>Sales_data[[#This Row],[TotalPrice ]]*(1-Sales_data[[#This Row],[Discount]])</f>
        <v>3960.0899999999997</v>
      </c>
      <c r="M202" s="1">
        <f>Sales_data[[#This Row],[Quantity]]*Sales_data[[#This Row],[UnitCost (Assummed)]]</f>
        <v>2860.0650000000001</v>
      </c>
      <c r="N202" s="1">
        <f>Sales_data[[#This Row],[ Sales]]-Sales_data[[#This Row],[COGs]]</f>
        <v>1100.0249999999996</v>
      </c>
      <c r="O202" s="5">
        <f>Sales_data[[#This Row],[TotalPrice ]]-Sales_data[[#This Row],[ Sales]]</f>
        <v>440.00999999999976</v>
      </c>
      <c r="P202" t="s">
        <v>57</v>
      </c>
      <c r="Q202" t="s">
        <v>40</v>
      </c>
      <c r="R202">
        <v>0</v>
      </c>
      <c r="S202" t="s">
        <v>1804</v>
      </c>
      <c r="T202" t="s">
        <v>1805</v>
      </c>
      <c r="U202" s="1">
        <v>21.03</v>
      </c>
      <c r="V202" s="2">
        <v>45045</v>
      </c>
      <c r="W202" s="2">
        <v>45047</v>
      </c>
      <c r="X202" s="7">
        <f t="shared" si="3"/>
        <v>2</v>
      </c>
      <c r="Y202" t="s">
        <v>49</v>
      </c>
    </row>
    <row r="203" spans="1:25" x14ac:dyDescent="0.3">
      <c r="A203" s="2">
        <v>45046</v>
      </c>
      <c r="B203" t="s">
        <v>18</v>
      </c>
      <c r="C203" t="s">
        <v>130</v>
      </c>
      <c r="D203">
        <v>17</v>
      </c>
      <c r="E203" s="1">
        <v>369.52</v>
      </c>
      <c r="F203" s="1">
        <f>Sales_data[[#This Row],[UnitPrice]]*(1-0.35)</f>
        <v>240.18799999999999</v>
      </c>
      <c r="G203" t="s">
        <v>50</v>
      </c>
      <c r="H203" t="s">
        <v>21</v>
      </c>
      <c r="I203" s="6">
        <v>0</v>
      </c>
      <c r="J203" t="s">
        <v>51</v>
      </c>
      <c r="K203" s="1">
        <f>Sales_data[[#This Row],[Quantity]]*Sales_data[[#This Row],[UnitPrice]]</f>
        <v>6281.84</v>
      </c>
      <c r="L203" s="1">
        <f>Sales_data[[#This Row],[TotalPrice ]]*(1-Sales_data[[#This Row],[Discount]])</f>
        <v>6281.84</v>
      </c>
      <c r="M203" s="1">
        <f>Sales_data[[#This Row],[Quantity]]*Sales_data[[#This Row],[UnitCost (Assummed)]]</f>
        <v>4083.1959999999999</v>
      </c>
      <c r="N203" s="1">
        <f>Sales_data[[#This Row],[ Sales]]-Sales_data[[#This Row],[COGs]]</f>
        <v>2198.6440000000002</v>
      </c>
      <c r="O203" s="5">
        <f>Sales_data[[#This Row],[TotalPrice ]]-Sales_data[[#This Row],[ Sales]]</f>
        <v>0</v>
      </c>
      <c r="P203" t="s">
        <v>33</v>
      </c>
      <c r="Q203" t="s">
        <v>2930</v>
      </c>
      <c r="R203">
        <v>0</v>
      </c>
      <c r="S203" t="s">
        <v>1178</v>
      </c>
      <c r="T203" t="s">
        <v>1179</v>
      </c>
      <c r="U203" s="1">
        <v>17.12</v>
      </c>
      <c r="V203" s="2">
        <v>45046</v>
      </c>
      <c r="W203" s="2">
        <v>45052</v>
      </c>
      <c r="X203" s="7">
        <f t="shared" si="3"/>
        <v>6</v>
      </c>
      <c r="Y203" t="s">
        <v>27</v>
      </c>
    </row>
    <row r="204" spans="1:25" x14ac:dyDescent="0.3">
      <c r="A204" s="2">
        <v>45048</v>
      </c>
      <c r="B204" t="s">
        <v>44</v>
      </c>
      <c r="C204" t="s">
        <v>130</v>
      </c>
      <c r="D204">
        <v>13</v>
      </c>
      <c r="E204" s="1">
        <v>134.19999999999999</v>
      </c>
      <c r="F204" s="1">
        <f>Sales_data[[#This Row],[UnitPrice]]*(1-0.35)</f>
        <v>87.22999999999999</v>
      </c>
      <c r="G204" t="s">
        <v>30</v>
      </c>
      <c r="H204" t="s">
        <v>21</v>
      </c>
      <c r="I204" s="6">
        <v>0.05</v>
      </c>
      <c r="J204" t="s">
        <v>22</v>
      </c>
      <c r="K204" s="1">
        <f>Sales_data[[#This Row],[Quantity]]*Sales_data[[#This Row],[UnitPrice]]</f>
        <v>1744.6</v>
      </c>
      <c r="L204" s="1">
        <f>Sales_data[[#This Row],[TotalPrice ]]*(1-Sales_data[[#This Row],[Discount]])</f>
        <v>1657.37</v>
      </c>
      <c r="M204" s="1">
        <f>Sales_data[[#This Row],[Quantity]]*Sales_data[[#This Row],[UnitCost (Assummed)]]</f>
        <v>1133.9899999999998</v>
      </c>
      <c r="N204" s="1">
        <f>Sales_data[[#This Row],[ Sales]]-Sales_data[[#This Row],[COGs]]</f>
        <v>523.38000000000011</v>
      </c>
      <c r="O204" s="5">
        <f>Sales_data[[#This Row],[TotalPrice ]]-Sales_data[[#This Row],[ Sales]]</f>
        <v>87.230000000000018</v>
      </c>
      <c r="P204" t="s">
        <v>57</v>
      </c>
      <c r="Q204" t="s">
        <v>40</v>
      </c>
      <c r="R204">
        <v>0</v>
      </c>
      <c r="S204" t="s">
        <v>539</v>
      </c>
      <c r="T204" t="s">
        <v>540</v>
      </c>
      <c r="U204" s="1">
        <v>9.6</v>
      </c>
      <c r="V204" s="2">
        <v>45048</v>
      </c>
      <c r="W204" s="2">
        <v>45056</v>
      </c>
      <c r="X204" s="7">
        <f t="shared" si="3"/>
        <v>8</v>
      </c>
      <c r="Y204" t="s">
        <v>49</v>
      </c>
    </row>
    <row r="205" spans="1:25" x14ac:dyDescent="0.3">
      <c r="A205" s="2">
        <v>45048</v>
      </c>
      <c r="B205" t="s">
        <v>69</v>
      </c>
      <c r="C205" t="s">
        <v>54</v>
      </c>
      <c r="D205">
        <v>16</v>
      </c>
      <c r="E205" s="1">
        <v>483.09</v>
      </c>
      <c r="F205" s="1">
        <f>Sales_data[[#This Row],[UnitPrice]]*(1-0.35)</f>
        <v>314.00849999999997</v>
      </c>
      <c r="G205" t="s">
        <v>50</v>
      </c>
      <c r="H205" t="s">
        <v>21</v>
      </c>
      <c r="I205" s="6">
        <v>0.05</v>
      </c>
      <c r="J205" t="s">
        <v>32</v>
      </c>
      <c r="K205" s="1">
        <f>Sales_data[[#This Row],[Quantity]]*Sales_data[[#This Row],[UnitPrice]]</f>
        <v>7729.44</v>
      </c>
      <c r="L205" s="1">
        <f>Sales_data[[#This Row],[TotalPrice ]]*(1-Sales_data[[#This Row],[Discount]])</f>
        <v>7342.9679999999989</v>
      </c>
      <c r="M205" s="1">
        <f>Sales_data[[#This Row],[Quantity]]*Sales_data[[#This Row],[UnitCost (Assummed)]]</f>
        <v>5024.1359999999995</v>
      </c>
      <c r="N205" s="1">
        <f>Sales_data[[#This Row],[ Sales]]-Sales_data[[#This Row],[COGs]]</f>
        <v>2318.8319999999994</v>
      </c>
      <c r="O205" s="5">
        <f>Sales_data[[#This Row],[TotalPrice ]]-Sales_data[[#This Row],[ Sales]]</f>
        <v>386.47200000000066</v>
      </c>
      <c r="P205" t="s">
        <v>60</v>
      </c>
      <c r="Q205" t="s">
        <v>2930</v>
      </c>
      <c r="R205">
        <v>1</v>
      </c>
      <c r="S205" t="s">
        <v>2744</v>
      </c>
      <c r="T205" t="s">
        <v>2510</v>
      </c>
      <c r="U205" s="1">
        <v>37.659999999999997</v>
      </c>
      <c r="V205" s="2">
        <v>45048</v>
      </c>
      <c r="W205" s="2">
        <v>45051</v>
      </c>
      <c r="X205" s="7">
        <f t="shared" si="3"/>
        <v>3</v>
      </c>
      <c r="Y205" t="s">
        <v>72</v>
      </c>
    </row>
    <row r="206" spans="1:25" x14ac:dyDescent="0.3">
      <c r="A206" s="2">
        <v>45049</v>
      </c>
      <c r="B206" t="s">
        <v>38</v>
      </c>
      <c r="C206" t="s">
        <v>39</v>
      </c>
      <c r="D206">
        <v>2</v>
      </c>
      <c r="E206" s="1">
        <v>97.5</v>
      </c>
      <c r="F206" s="1">
        <f>Sales_data[[#This Row],[UnitPrice]]*(1-0.35)</f>
        <v>63.375</v>
      </c>
      <c r="G206" t="s">
        <v>55</v>
      </c>
      <c r="H206" t="s">
        <v>31</v>
      </c>
      <c r="I206" s="6">
        <v>0.1</v>
      </c>
      <c r="J206" t="s">
        <v>32</v>
      </c>
      <c r="K206" s="1">
        <f>Sales_data[[#This Row],[Quantity]]*Sales_data[[#This Row],[UnitPrice]]</f>
        <v>195</v>
      </c>
      <c r="L206" s="1">
        <f>Sales_data[[#This Row],[TotalPrice ]]*(1-Sales_data[[#This Row],[Discount]])</f>
        <v>175.5</v>
      </c>
      <c r="M206" s="1">
        <f>Sales_data[[#This Row],[Quantity]]*Sales_data[[#This Row],[UnitCost (Assummed)]]</f>
        <v>126.75</v>
      </c>
      <c r="N206" s="1">
        <f>Sales_data[[#This Row],[ Sales]]-Sales_data[[#This Row],[COGs]]</f>
        <v>48.75</v>
      </c>
      <c r="O206" s="5">
        <f>Sales_data[[#This Row],[TotalPrice ]]-Sales_data[[#This Row],[ Sales]]</f>
        <v>19.5</v>
      </c>
      <c r="P206" t="s">
        <v>63</v>
      </c>
      <c r="Q206" t="s">
        <v>2930</v>
      </c>
      <c r="R206">
        <v>1</v>
      </c>
      <c r="S206" t="s">
        <v>758</v>
      </c>
      <c r="T206" t="s">
        <v>759</v>
      </c>
      <c r="U206" s="1">
        <v>46.37</v>
      </c>
      <c r="V206" s="2">
        <v>45049</v>
      </c>
      <c r="W206" s="2">
        <v>45052</v>
      </c>
      <c r="X206" s="7">
        <f t="shared" si="3"/>
        <v>3</v>
      </c>
      <c r="Y206" t="s">
        <v>43</v>
      </c>
    </row>
    <row r="207" spans="1:25" x14ac:dyDescent="0.3">
      <c r="A207" s="2">
        <v>45050</v>
      </c>
      <c r="B207" t="s">
        <v>18</v>
      </c>
      <c r="C207" t="s">
        <v>29</v>
      </c>
      <c r="D207">
        <v>20</v>
      </c>
      <c r="E207" s="1">
        <v>42.12</v>
      </c>
      <c r="F207" s="1">
        <f>Sales_data[[#This Row],[UnitPrice]]*(1-0.35)</f>
        <v>27.378</v>
      </c>
      <c r="G207" t="s">
        <v>20</v>
      </c>
      <c r="H207" t="s">
        <v>21</v>
      </c>
      <c r="I207" s="6">
        <v>0.15</v>
      </c>
      <c r="J207" t="s">
        <v>32</v>
      </c>
      <c r="K207" s="1">
        <f>Sales_data[[#This Row],[Quantity]]*Sales_data[[#This Row],[UnitPrice]]</f>
        <v>842.4</v>
      </c>
      <c r="L207" s="1">
        <f>Sales_data[[#This Row],[TotalPrice ]]*(1-Sales_data[[#This Row],[Discount]])</f>
        <v>716.04</v>
      </c>
      <c r="M207" s="1">
        <f>Sales_data[[#This Row],[Quantity]]*Sales_data[[#This Row],[UnitCost (Assummed)]]</f>
        <v>547.55999999999995</v>
      </c>
      <c r="N207" s="1">
        <f>Sales_data[[#This Row],[ Sales]]-Sales_data[[#This Row],[COGs]]</f>
        <v>168.48000000000002</v>
      </c>
      <c r="O207" s="5">
        <f>Sales_data[[#This Row],[TotalPrice ]]-Sales_data[[#This Row],[ Sales]]</f>
        <v>126.36000000000001</v>
      </c>
      <c r="P207" t="s">
        <v>57</v>
      </c>
      <c r="Q207" t="s">
        <v>2930</v>
      </c>
      <c r="R207">
        <v>0</v>
      </c>
      <c r="S207" t="s">
        <v>2135</v>
      </c>
      <c r="T207" t="s">
        <v>2136</v>
      </c>
      <c r="U207" s="1">
        <v>43.22</v>
      </c>
      <c r="V207" s="2">
        <v>45050</v>
      </c>
      <c r="W207" s="2">
        <v>45058</v>
      </c>
      <c r="X207" s="7">
        <f t="shared" si="3"/>
        <v>8</v>
      </c>
      <c r="Y207" t="s">
        <v>27</v>
      </c>
    </row>
    <row r="208" spans="1:25" x14ac:dyDescent="0.3">
      <c r="A208" s="2">
        <v>45051</v>
      </c>
      <c r="B208" t="s">
        <v>69</v>
      </c>
      <c r="C208" t="s">
        <v>45</v>
      </c>
      <c r="D208">
        <v>16</v>
      </c>
      <c r="E208" s="1">
        <v>541.96</v>
      </c>
      <c r="F208" s="1">
        <f>Sales_data[[#This Row],[UnitPrice]]*(1-0.35)</f>
        <v>352.27400000000006</v>
      </c>
      <c r="G208" t="s">
        <v>50</v>
      </c>
      <c r="H208" t="s">
        <v>31</v>
      </c>
      <c r="I208" s="6">
        <v>0.1</v>
      </c>
      <c r="J208" t="s">
        <v>22</v>
      </c>
      <c r="K208" s="1">
        <f>Sales_data[[#This Row],[Quantity]]*Sales_data[[#This Row],[UnitPrice]]</f>
        <v>8671.36</v>
      </c>
      <c r="L208" s="1">
        <f>Sales_data[[#This Row],[TotalPrice ]]*(1-Sales_data[[#This Row],[Discount]])</f>
        <v>7804.2240000000011</v>
      </c>
      <c r="M208" s="1">
        <f>Sales_data[[#This Row],[Quantity]]*Sales_data[[#This Row],[UnitCost (Assummed)]]</f>
        <v>5636.3840000000009</v>
      </c>
      <c r="N208" s="1">
        <f>Sales_data[[#This Row],[ Sales]]-Sales_data[[#This Row],[COGs]]</f>
        <v>2167.84</v>
      </c>
      <c r="O208" s="5">
        <f>Sales_data[[#This Row],[TotalPrice ]]-Sales_data[[#This Row],[ Sales]]</f>
        <v>867.13599999999951</v>
      </c>
      <c r="P208" t="s">
        <v>63</v>
      </c>
      <c r="Q208" t="s">
        <v>34</v>
      </c>
      <c r="R208">
        <v>1</v>
      </c>
      <c r="S208" t="s">
        <v>1796</v>
      </c>
      <c r="T208" t="s">
        <v>1797</v>
      </c>
      <c r="U208" s="1">
        <v>9.93</v>
      </c>
      <c r="V208" s="2">
        <v>45051</v>
      </c>
      <c r="W208" s="2">
        <v>45059</v>
      </c>
      <c r="X208" s="7">
        <f t="shared" si="3"/>
        <v>8</v>
      </c>
      <c r="Y208" t="s">
        <v>72</v>
      </c>
    </row>
    <row r="209" spans="1:25" x14ac:dyDescent="0.3">
      <c r="A209" s="2">
        <v>45052</v>
      </c>
      <c r="B209" t="s">
        <v>38</v>
      </c>
      <c r="C209" t="s">
        <v>19</v>
      </c>
      <c r="D209">
        <v>18</v>
      </c>
      <c r="E209" s="1">
        <v>414.77</v>
      </c>
      <c r="F209" s="1">
        <f>Sales_data[[#This Row],[UnitPrice]]*(1-0.35)</f>
        <v>269.60050000000001</v>
      </c>
      <c r="G209" t="s">
        <v>50</v>
      </c>
      <c r="H209" t="s">
        <v>21</v>
      </c>
      <c r="I209" s="6">
        <v>0.1</v>
      </c>
      <c r="J209" t="s">
        <v>22</v>
      </c>
      <c r="K209" s="1">
        <f>Sales_data[[#This Row],[Quantity]]*Sales_data[[#This Row],[UnitPrice]]</f>
        <v>7465.86</v>
      </c>
      <c r="L209" s="1">
        <f>Sales_data[[#This Row],[TotalPrice ]]*(1-Sales_data[[#This Row],[Discount]])</f>
        <v>6719.2739999999994</v>
      </c>
      <c r="M209" s="1">
        <f>Sales_data[[#This Row],[Quantity]]*Sales_data[[#This Row],[UnitCost (Assummed)]]</f>
        <v>4852.8090000000002</v>
      </c>
      <c r="N209" s="1">
        <f>Sales_data[[#This Row],[ Sales]]-Sales_data[[#This Row],[COGs]]</f>
        <v>1866.4649999999992</v>
      </c>
      <c r="O209" s="5">
        <f>Sales_data[[#This Row],[TotalPrice ]]-Sales_data[[#This Row],[ Sales]]</f>
        <v>746.58600000000024</v>
      </c>
      <c r="P209" t="s">
        <v>57</v>
      </c>
      <c r="Q209" t="s">
        <v>2930</v>
      </c>
      <c r="R209">
        <v>1</v>
      </c>
      <c r="S209" t="s">
        <v>1065</v>
      </c>
      <c r="T209" t="s">
        <v>1066</v>
      </c>
      <c r="U209" s="1">
        <v>28.55</v>
      </c>
      <c r="V209" s="2">
        <v>45052</v>
      </c>
      <c r="W209" s="2">
        <v>45061</v>
      </c>
      <c r="X209" s="7">
        <f t="shared" si="3"/>
        <v>9</v>
      </c>
      <c r="Y209" t="s">
        <v>43</v>
      </c>
    </row>
    <row r="210" spans="1:25" x14ac:dyDescent="0.3">
      <c r="A210" s="2">
        <v>45052</v>
      </c>
      <c r="B210" t="s">
        <v>18</v>
      </c>
      <c r="C210" t="s">
        <v>39</v>
      </c>
      <c r="D210">
        <v>14</v>
      </c>
      <c r="E210" s="1">
        <v>175.66</v>
      </c>
      <c r="F210" s="1">
        <f>Sales_data[[#This Row],[UnitPrice]]*(1-0.35)</f>
        <v>114.179</v>
      </c>
      <c r="G210" t="s">
        <v>20</v>
      </c>
      <c r="H210" t="s">
        <v>21</v>
      </c>
      <c r="I210" s="6">
        <v>0.05</v>
      </c>
      <c r="J210" t="s">
        <v>66</v>
      </c>
      <c r="K210" s="1">
        <f>Sales_data[[#This Row],[Quantity]]*Sales_data[[#This Row],[UnitPrice]]</f>
        <v>2459.2399999999998</v>
      </c>
      <c r="L210" s="1">
        <f>Sales_data[[#This Row],[TotalPrice ]]*(1-Sales_data[[#This Row],[Discount]])</f>
        <v>2336.2779999999998</v>
      </c>
      <c r="M210" s="1">
        <f>Sales_data[[#This Row],[Quantity]]*Sales_data[[#This Row],[UnitCost (Assummed)]]</f>
        <v>1598.5060000000001</v>
      </c>
      <c r="N210" s="1">
        <f>Sales_data[[#This Row],[ Sales]]-Sales_data[[#This Row],[COGs]]</f>
        <v>737.77199999999971</v>
      </c>
      <c r="O210" s="5">
        <f>Sales_data[[#This Row],[TotalPrice ]]-Sales_data[[#This Row],[ Sales]]</f>
        <v>122.96199999999999</v>
      </c>
      <c r="P210" t="s">
        <v>63</v>
      </c>
      <c r="Q210" t="s">
        <v>34</v>
      </c>
      <c r="R210">
        <v>0</v>
      </c>
      <c r="S210" t="s">
        <v>1643</v>
      </c>
      <c r="T210" t="s">
        <v>1644</v>
      </c>
      <c r="U210" s="1">
        <v>26.12</v>
      </c>
      <c r="V210" s="2">
        <v>45052</v>
      </c>
      <c r="W210" s="2">
        <v>45060</v>
      </c>
      <c r="X210" s="7">
        <f t="shared" si="3"/>
        <v>8</v>
      </c>
      <c r="Y210" t="s">
        <v>27</v>
      </c>
    </row>
    <row r="211" spans="1:25" x14ac:dyDescent="0.3">
      <c r="A211" s="2">
        <v>45053</v>
      </c>
      <c r="B211" t="s">
        <v>38</v>
      </c>
      <c r="C211" t="s">
        <v>29</v>
      </c>
      <c r="D211">
        <v>7</v>
      </c>
      <c r="E211" s="1">
        <v>82.91</v>
      </c>
      <c r="F211" s="1">
        <f>Sales_data[[#This Row],[UnitPrice]]*(1-0.35)</f>
        <v>53.891500000000001</v>
      </c>
      <c r="G211" t="s">
        <v>30</v>
      </c>
      <c r="H211" t="s">
        <v>31</v>
      </c>
      <c r="I211" s="6">
        <v>0.05</v>
      </c>
      <c r="J211" t="s">
        <v>22</v>
      </c>
      <c r="K211" s="1">
        <f>Sales_data[[#This Row],[Quantity]]*Sales_data[[#This Row],[UnitPrice]]</f>
        <v>580.37</v>
      </c>
      <c r="L211" s="1">
        <f>Sales_data[[#This Row],[TotalPrice ]]*(1-Sales_data[[#This Row],[Discount]])</f>
        <v>551.35149999999999</v>
      </c>
      <c r="M211" s="1">
        <f>Sales_data[[#This Row],[Quantity]]*Sales_data[[#This Row],[UnitCost (Assummed)]]</f>
        <v>377.2405</v>
      </c>
      <c r="N211" s="1">
        <f>Sales_data[[#This Row],[ Sales]]-Sales_data[[#This Row],[COGs]]</f>
        <v>174.11099999999999</v>
      </c>
      <c r="O211" s="5">
        <f>Sales_data[[#This Row],[TotalPrice ]]-Sales_data[[#This Row],[ Sales]]</f>
        <v>29.018500000000017</v>
      </c>
      <c r="P211" t="s">
        <v>60</v>
      </c>
      <c r="Q211" t="s">
        <v>40</v>
      </c>
      <c r="R211">
        <v>1</v>
      </c>
      <c r="S211" t="s">
        <v>2623</v>
      </c>
      <c r="T211" t="s">
        <v>2624</v>
      </c>
      <c r="U211" s="1">
        <v>17.03</v>
      </c>
      <c r="V211" s="2">
        <v>45053</v>
      </c>
      <c r="W211" s="2">
        <v>45063</v>
      </c>
      <c r="X211" s="7">
        <f t="shared" si="3"/>
        <v>10</v>
      </c>
      <c r="Y211" t="s">
        <v>43</v>
      </c>
    </row>
    <row r="212" spans="1:25" x14ac:dyDescent="0.3">
      <c r="A212" s="2">
        <v>45055</v>
      </c>
      <c r="B212" t="s">
        <v>44</v>
      </c>
      <c r="C212" t="s">
        <v>79</v>
      </c>
      <c r="D212">
        <v>1</v>
      </c>
      <c r="E212" s="1">
        <v>472.07</v>
      </c>
      <c r="F212" s="1">
        <f>Sales_data[[#This Row],[UnitPrice]]*(1-0.35)</f>
        <v>306.84550000000002</v>
      </c>
      <c r="G212" t="s">
        <v>30</v>
      </c>
      <c r="H212" t="s">
        <v>21</v>
      </c>
      <c r="I212" s="6">
        <v>0.1</v>
      </c>
      <c r="J212" t="s">
        <v>51</v>
      </c>
      <c r="K212" s="1">
        <f>Sales_data[[#This Row],[Quantity]]*Sales_data[[#This Row],[UnitPrice]]</f>
        <v>472.07</v>
      </c>
      <c r="L212" s="1">
        <f>Sales_data[[#This Row],[TotalPrice ]]*(1-Sales_data[[#This Row],[Discount]])</f>
        <v>424.863</v>
      </c>
      <c r="M212" s="1">
        <f>Sales_data[[#This Row],[Quantity]]*Sales_data[[#This Row],[UnitCost (Assummed)]]</f>
        <v>306.84550000000002</v>
      </c>
      <c r="N212" s="1">
        <f>Sales_data[[#This Row],[ Sales]]-Sales_data[[#This Row],[COGs]]</f>
        <v>118.01749999999998</v>
      </c>
      <c r="O212" s="5">
        <f>Sales_data[[#This Row],[TotalPrice ]]-Sales_data[[#This Row],[ Sales]]</f>
        <v>47.206999999999994</v>
      </c>
      <c r="P212" t="s">
        <v>23</v>
      </c>
      <c r="Q212" t="s">
        <v>24</v>
      </c>
      <c r="R212">
        <v>0</v>
      </c>
      <c r="S212" t="s">
        <v>112</v>
      </c>
      <c r="T212" t="s">
        <v>113</v>
      </c>
      <c r="U212" s="1">
        <v>33.17</v>
      </c>
      <c r="V212" s="2">
        <v>45055</v>
      </c>
      <c r="W212" s="2">
        <v>45063</v>
      </c>
      <c r="X212" s="7">
        <f t="shared" si="3"/>
        <v>8</v>
      </c>
      <c r="Y212" t="s">
        <v>49</v>
      </c>
    </row>
    <row r="213" spans="1:25" x14ac:dyDescent="0.3">
      <c r="A213" s="2">
        <v>45056</v>
      </c>
      <c r="B213" t="s">
        <v>38</v>
      </c>
      <c r="C213" t="s">
        <v>39</v>
      </c>
      <c r="D213">
        <v>14</v>
      </c>
      <c r="E213" s="1">
        <v>346.18</v>
      </c>
      <c r="F213" s="1">
        <f>Sales_data[[#This Row],[UnitPrice]]*(1-0.35)</f>
        <v>225.01700000000002</v>
      </c>
      <c r="G213" t="s">
        <v>20</v>
      </c>
      <c r="H213" t="s">
        <v>21</v>
      </c>
      <c r="I213" s="6">
        <v>0.1</v>
      </c>
      <c r="J213" t="s">
        <v>32</v>
      </c>
      <c r="K213" s="1">
        <f>Sales_data[[#This Row],[Quantity]]*Sales_data[[#This Row],[UnitPrice]]</f>
        <v>4846.5200000000004</v>
      </c>
      <c r="L213" s="1">
        <f>Sales_data[[#This Row],[TotalPrice ]]*(1-Sales_data[[#This Row],[Discount]])</f>
        <v>4361.8680000000004</v>
      </c>
      <c r="M213" s="1">
        <f>Sales_data[[#This Row],[Quantity]]*Sales_data[[#This Row],[UnitCost (Assummed)]]</f>
        <v>3150.2380000000003</v>
      </c>
      <c r="N213" s="1">
        <f>Sales_data[[#This Row],[ Sales]]-Sales_data[[#This Row],[COGs]]</f>
        <v>1211.6300000000001</v>
      </c>
      <c r="O213" s="5">
        <f>Sales_data[[#This Row],[TotalPrice ]]-Sales_data[[#This Row],[ Sales]]</f>
        <v>484.65200000000004</v>
      </c>
      <c r="P213" t="s">
        <v>23</v>
      </c>
      <c r="Q213" t="s">
        <v>40</v>
      </c>
      <c r="R213">
        <v>0</v>
      </c>
      <c r="S213" t="s">
        <v>41</v>
      </c>
      <c r="T213" t="s">
        <v>42</v>
      </c>
      <c r="U213" s="1">
        <v>20.46</v>
      </c>
      <c r="V213" s="2">
        <v>45056</v>
      </c>
      <c r="W213" s="2">
        <v>45065</v>
      </c>
      <c r="X213" s="7">
        <f t="shared" si="3"/>
        <v>9</v>
      </c>
      <c r="Y213" t="s">
        <v>43</v>
      </c>
    </row>
    <row r="214" spans="1:25" x14ac:dyDescent="0.3">
      <c r="A214" s="2">
        <v>45056</v>
      </c>
      <c r="B214" t="s">
        <v>18</v>
      </c>
      <c r="C214" t="s">
        <v>130</v>
      </c>
      <c r="D214">
        <v>18</v>
      </c>
      <c r="E214" s="1">
        <v>206.8</v>
      </c>
      <c r="F214" s="1">
        <f>Sales_data[[#This Row],[UnitPrice]]*(1-0.35)</f>
        <v>134.42000000000002</v>
      </c>
      <c r="G214" t="s">
        <v>30</v>
      </c>
      <c r="H214" t="s">
        <v>31</v>
      </c>
      <c r="I214" s="6">
        <v>0.05</v>
      </c>
      <c r="J214" t="s">
        <v>46</v>
      </c>
      <c r="K214" s="1">
        <f>Sales_data[[#This Row],[Quantity]]*Sales_data[[#This Row],[UnitPrice]]</f>
        <v>3722.4</v>
      </c>
      <c r="L214" s="1">
        <f>Sales_data[[#This Row],[TotalPrice ]]*(1-Sales_data[[#This Row],[Discount]])</f>
        <v>3536.2799999999997</v>
      </c>
      <c r="M214" s="1">
        <f>Sales_data[[#This Row],[Quantity]]*Sales_data[[#This Row],[UnitCost (Assummed)]]</f>
        <v>2419.5600000000004</v>
      </c>
      <c r="N214" s="1">
        <f>Sales_data[[#This Row],[ Sales]]-Sales_data[[#This Row],[COGs]]</f>
        <v>1116.7199999999993</v>
      </c>
      <c r="O214" s="5">
        <f>Sales_data[[#This Row],[TotalPrice ]]-Sales_data[[#This Row],[ Sales]]</f>
        <v>186.12000000000035</v>
      </c>
      <c r="P214" t="s">
        <v>60</v>
      </c>
      <c r="Q214" t="s">
        <v>24</v>
      </c>
      <c r="R214">
        <v>1</v>
      </c>
      <c r="S214" t="s">
        <v>1442</v>
      </c>
      <c r="T214" t="s">
        <v>1443</v>
      </c>
      <c r="U214" s="1">
        <v>39.25</v>
      </c>
      <c r="V214" s="2">
        <v>45056</v>
      </c>
      <c r="W214" s="2">
        <v>45059</v>
      </c>
      <c r="X214" s="7">
        <f t="shared" si="3"/>
        <v>3</v>
      </c>
      <c r="Y214" t="s">
        <v>27</v>
      </c>
    </row>
    <row r="215" spans="1:25" x14ac:dyDescent="0.3">
      <c r="A215" s="2">
        <v>45056</v>
      </c>
      <c r="B215" t="s">
        <v>44</v>
      </c>
      <c r="C215" t="s">
        <v>79</v>
      </c>
      <c r="D215">
        <v>11</v>
      </c>
      <c r="E215" s="1">
        <v>529.20000000000005</v>
      </c>
      <c r="F215" s="1">
        <f>Sales_data[[#This Row],[UnitPrice]]*(1-0.35)</f>
        <v>343.98</v>
      </c>
      <c r="G215" t="s">
        <v>30</v>
      </c>
      <c r="H215" t="s">
        <v>21</v>
      </c>
      <c r="I215" s="6">
        <v>0.05</v>
      </c>
      <c r="J215" t="s">
        <v>66</v>
      </c>
      <c r="K215" s="1">
        <f>Sales_data[[#This Row],[Quantity]]*Sales_data[[#This Row],[UnitPrice]]</f>
        <v>5821.2000000000007</v>
      </c>
      <c r="L215" s="1">
        <f>Sales_data[[#This Row],[TotalPrice ]]*(1-Sales_data[[#This Row],[Discount]])</f>
        <v>5530.14</v>
      </c>
      <c r="M215" s="1">
        <f>Sales_data[[#This Row],[Quantity]]*Sales_data[[#This Row],[UnitCost (Assummed)]]</f>
        <v>3783.78</v>
      </c>
      <c r="N215" s="1">
        <f>Sales_data[[#This Row],[ Sales]]-Sales_data[[#This Row],[COGs]]</f>
        <v>1746.3600000000001</v>
      </c>
      <c r="O215" s="5">
        <f>Sales_data[[#This Row],[TotalPrice ]]-Sales_data[[#This Row],[ Sales]]</f>
        <v>291.0600000000004</v>
      </c>
      <c r="P215" t="s">
        <v>57</v>
      </c>
      <c r="Q215" t="s">
        <v>2930</v>
      </c>
      <c r="R215">
        <v>1</v>
      </c>
      <c r="S215" t="s">
        <v>1782</v>
      </c>
      <c r="T215" t="s">
        <v>1783</v>
      </c>
      <c r="U215" s="1">
        <v>16.78</v>
      </c>
      <c r="V215" s="2">
        <v>45056</v>
      </c>
      <c r="W215" s="2">
        <v>45066</v>
      </c>
      <c r="X215" s="7">
        <f t="shared" si="3"/>
        <v>10</v>
      </c>
      <c r="Y215" t="s">
        <v>49</v>
      </c>
    </row>
    <row r="216" spans="1:25" x14ac:dyDescent="0.3">
      <c r="A216" s="2">
        <v>45056</v>
      </c>
      <c r="B216" t="s">
        <v>44</v>
      </c>
      <c r="C216" t="s">
        <v>79</v>
      </c>
      <c r="D216">
        <v>2</v>
      </c>
      <c r="E216" s="1">
        <v>536.17999999999995</v>
      </c>
      <c r="F216" s="1">
        <f>Sales_data[[#This Row],[UnitPrice]]*(1-0.35)</f>
        <v>348.517</v>
      </c>
      <c r="G216" t="s">
        <v>20</v>
      </c>
      <c r="H216" t="s">
        <v>31</v>
      </c>
      <c r="I216" s="6">
        <v>0.1</v>
      </c>
      <c r="J216" t="s">
        <v>46</v>
      </c>
      <c r="K216" s="1">
        <f>Sales_data[[#This Row],[Quantity]]*Sales_data[[#This Row],[UnitPrice]]</f>
        <v>1072.3599999999999</v>
      </c>
      <c r="L216" s="1">
        <f>Sales_data[[#This Row],[TotalPrice ]]*(1-Sales_data[[#This Row],[Discount]])</f>
        <v>965.12399999999991</v>
      </c>
      <c r="M216" s="1">
        <f>Sales_data[[#This Row],[Quantity]]*Sales_data[[#This Row],[UnitCost (Assummed)]]</f>
        <v>697.03399999999999</v>
      </c>
      <c r="N216" s="1">
        <f>Sales_data[[#This Row],[ Sales]]-Sales_data[[#This Row],[COGs]]</f>
        <v>268.08999999999992</v>
      </c>
      <c r="O216" s="5">
        <f>Sales_data[[#This Row],[TotalPrice ]]-Sales_data[[#This Row],[ Sales]]</f>
        <v>107.23599999999999</v>
      </c>
      <c r="P216" t="s">
        <v>57</v>
      </c>
      <c r="Q216" t="s">
        <v>24</v>
      </c>
      <c r="R216">
        <v>0</v>
      </c>
      <c r="S216" t="s">
        <v>1947</v>
      </c>
      <c r="T216" t="s">
        <v>1948</v>
      </c>
      <c r="U216" s="1">
        <v>34.75</v>
      </c>
      <c r="V216" s="2">
        <v>45056</v>
      </c>
      <c r="W216" s="2">
        <v>45059</v>
      </c>
      <c r="X216" s="7">
        <f t="shared" si="3"/>
        <v>3</v>
      </c>
      <c r="Y216" t="s">
        <v>49</v>
      </c>
    </row>
    <row r="217" spans="1:25" x14ac:dyDescent="0.3">
      <c r="A217" s="2">
        <v>45056</v>
      </c>
      <c r="B217" t="s">
        <v>18</v>
      </c>
      <c r="C217" t="s">
        <v>29</v>
      </c>
      <c r="D217">
        <v>18</v>
      </c>
      <c r="E217" s="1">
        <v>580.41999999999996</v>
      </c>
      <c r="F217" s="1">
        <f>Sales_data[[#This Row],[UnitPrice]]*(1-0.35)</f>
        <v>377.27299999999997</v>
      </c>
      <c r="G217" t="s">
        <v>30</v>
      </c>
      <c r="H217" t="s">
        <v>21</v>
      </c>
      <c r="I217" s="6">
        <v>0.05</v>
      </c>
      <c r="J217" t="s">
        <v>66</v>
      </c>
      <c r="K217" s="1">
        <f>Sales_data[[#This Row],[Quantity]]*Sales_data[[#This Row],[UnitPrice]]</f>
        <v>10447.56</v>
      </c>
      <c r="L217" s="1">
        <f>Sales_data[[#This Row],[TotalPrice ]]*(1-Sales_data[[#This Row],[Discount]])</f>
        <v>9925.1819999999989</v>
      </c>
      <c r="M217" s="1">
        <f>Sales_data[[#This Row],[Quantity]]*Sales_data[[#This Row],[UnitCost (Assummed)]]</f>
        <v>6790.9139999999998</v>
      </c>
      <c r="N217" s="1">
        <f>Sales_data[[#This Row],[ Sales]]-Sales_data[[#This Row],[COGs]]</f>
        <v>3134.2679999999991</v>
      </c>
      <c r="O217" s="5">
        <f>Sales_data[[#This Row],[TotalPrice ]]-Sales_data[[#This Row],[ Sales]]</f>
        <v>522.37800000000061</v>
      </c>
      <c r="P217" t="s">
        <v>23</v>
      </c>
      <c r="Q217" t="s">
        <v>34</v>
      </c>
      <c r="R217">
        <v>0</v>
      </c>
      <c r="S217" t="s">
        <v>2792</v>
      </c>
      <c r="T217" t="s">
        <v>2793</v>
      </c>
      <c r="U217" s="1">
        <v>37.81</v>
      </c>
      <c r="V217" s="2">
        <v>45056</v>
      </c>
      <c r="W217" s="2">
        <v>45063</v>
      </c>
      <c r="X217" s="7">
        <f t="shared" si="3"/>
        <v>7</v>
      </c>
      <c r="Y217" t="s">
        <v>27</v>
      </c>
    </row>
    <row r="218" spans="1:25" x14ac:dyDescent="0.3">
      <c r="A218" s="2">
        <v>45057</v>
      </c>
      <c r="B218" t="s">
        <v>69</v>
      </c>
      <c r="C218" t="s">
        <v>19</v>
      </c>
      <c r="D218">
        <v>3</v>
      </c>
      <c r="E218" s="1">
        <v>304.61</v>
      </c>
      <c r="F218" s="1">
        <f>Sales_data[[#This Row],[UnitPrice]]*(1-0.35)</f>
        <v>197.99650000000003</v>
      </c>
      <c r="G218" t="s">
        <v>20</v>
      </c>
      <c r="H218" t="s">
        <v>21</v>
      </c>
      <c r="I218" s="6">
        <v>0.05</v>
      </c>
      <c r="J218" t="s">
        <v>66</v>
      </c>
      <c r="K218" s="1">
        <f>Sales_data[[#This Row],[Quantity]]*Sales_data[[#This Row],[UnitPrice]]</f>
        <v>913.83</v>
      </c>
      <c r="L218" s="1">
        <f>Sales_data[[#This Row],[TotalPrice ]]*(1-Sales_data[[#This Row],[Discount]])</f>
        <v>868.13850000000002</v>
      </c>
      <c r="M218" s="1">
        <f>Sales_data[[#This Row],[Quantity]]*Sales_data[[#This Row],[UnitCost (Assummed)]]</f>
        <v>593.98950000000013</v>
      </c>
      <c r="N218" s="1">
        <f>Sales_data[[#This Row],[ Sales]]-Sales_data[[#This Row],[COGs]]</f>
        <v>274.14899999999989</v>
      </c>
      <c r="O218" s="5">
        <f>Sales_data[[#This Row],[TotalPrice ]]-Sales_data[[#This Row],[ Sales]]</f>
        <v>45.691500000000019</v>
      </c>
      <c r="P218" t="s">
        <v>63</v>
      </c>
      <c r="Q218" t="s">
        <v>34</v>
      </c>
      <c r="R218">
        <v>0</v>
      </c>
      <c r="S218" t="s">
        <v>2884</v>
      </c>
      <c r="T218" t="s">
        <v>2885</v>
      </c>
      <c r="U218" s="1">
        <v>47.14</v>
      </c>
      <c r="V218" s="2">
        <v>45057</v>
      </c>
      <c r="W218" s="2">
        <v>45061</v>
      </c>
      <c r="X218" s="7">
        <f t="shared" si="3"/>
        <v>4</v>
      </c>
      <c r="Y218" t="s">
        <v>72</v>
      </c>
    </row>
    <row r="219" spans="1:25" x14ac:dyDescent="0.3">
      <c r="A219" s="2">
        <v>45058</v>
      </c>
      <c r="B219" t="s">
        <v>44</v>
      </c>
      <c r="C219" t="s">
        <v>130</v>
      </c>
      <c r="D219">
        <v>10</v>
      </c>
      <c r="E219" s="1">
        <v>50.1</v>
      </c>
      <c r="F219" s="1">
        <f>Sales_data[[#This Row],[UnitPrice]]*(1-0.35)</f>
        <v>32.565000000000005</v>
      </c>
      <c r="G219" t="s">
        <v>30</v>
      </c>
      <c r="H219" t="s">
        <v>21</v>
      </c>
      <c r="I219" s="6">
        <v>0.1</v>
      </c>
      <c r="J219" t="s">
        <v>66</v>
      </c>
      <c r="K219" s="1">
        <f>Sales_data[[#This Row],[Quantity]]*Sales_data[[#This Row],[UnitPrice]]</f>
        <v>501</v>
      </c>
      <c r="L219" s="1">
        <f>Sales_data[[#This Row],[TotalPrice ]]*(1-Sales_data[[#This Row],[Discount]])</f>
        <v>450.90000000000003</v>
      </c>
      <c r="M219" s="1">
        <f>Sales_data[[#This Row],[Quantity]]*Sales_data[[#This Row],[UnitCost (Assummed)]]</f>
        <v>325.65000000000003</v>
      </c>
      <c r="N219" s="1">
        <f>Sales_data[[#This Row],[ Sales]]-Sales_data[[#This Row],[COGs]]</f>
        <v>125.25</v>
      </c>
      <c r="O219" s="5">
        <f>Sales_data[[#This Row],[TotalPrice ]]-Sales_data[[#This Row],[ Sales]]</f>
        <v>50.099999999999966</v>
      </c>
      <c r="P219" t="s">
        <v>63</v>
      </c>
      <c r="Q219" t="s">
        <v>24</v>
      </c>
      <c r="R219">
        <v>1</v>
      </c>
      <c r="S219" t="s">
        <v>1660</v>
      </c>
      <c r="T219" t="s">
        <v>1222</v>
      </c>
      <c r="U219" s="1">
        <v>23.43</v>
      </c>
      <c r="V219" s="2">
        <v>45058</v>
      </c>
      <c r="W219" s="2">
        <v>45065</v>
      </c>
      <c r="X219" s="7">
        <f t="shared" si="3"/>
        <v>7</v>
      </c>
      <c r="Y219" t="s">
        <v>49</v>
      </c>
    </row>
    <row r="220" spans="1:25" x14ac:dyDescent="0.3">
      <c r="A220" s="2">
        <v>45058</v>
      </c>
      <c r="B220" t="s">
        <v>28</v>
      </c>
      <c r="C220" t="s">
        <v>45</v>
      </c>
      <c r="D220">
        <v>9</v>
      </c>
      <c r="E220" s="1">
        <v>251.43</v>
      </c>
      <c r="F220" s="1">
        <f>Sales_data[[#This Row],[UnitPrice]]*(1-0.35)</f>
        <v>163.42950000000002</v>
      </c>
      <c r="G220" t="s">
        <v>50</v>
      </c>
      <c r="H220" t="s">
        <v>31</v>
      </c>
      <c r="I220" s="6">
        <v>0.1</v>
      </c>
      <c r="J220" t="s">
        <v>46</v>
      </c>
      <c r="K220" s="1">
        <f>Sales_data[[#This Row],[Quantity]]*Sales_data[[#This Row],[UnitPrice]]</f>
        <v>2262.87</v>
      </c>
      <c r="L220" s="1">
        <f>Sales_data[[#This Row],[TotalPrice ]]*(1-Sales_data[[#This Row],[Discount]])</f>
        <v>2036.5829999999999</v>
      </c>
      <c r="M220" s="1">
        <f>Sales_data[[#This Row],[Quantity]]*Sales_data[[#This Row],[UnitCost (Assummed)]]</f>
        <v>1470.8655000000001</v>
      </c>
      <c r="N220" s="1">
        <f>Sales_data[[#This Row],[ Sales]]-Sales_data[[#This Row],[COGs]]</f>
        <v>565.71749999999975</v>
      </c>
      <c r="O220" s="5">
        <f>Sales_data[[#This Row],[TotalPrice ]]-Sales_data[[#This Row],[ Sales]]</f>
        <v>226.28700000000003</v>
      </c>
      <c r="P220" t="s">
        <v>57</v>
      </c>
      <c r="Q220" t="s">
        <v>2930</v>
      </c>
      <c r="R220">
        <v>0</v>
      </c>
      <c r="S220" t="s">
        <v>1912</v>
      </c>
      <c r="T220" t="s">
        <v>1913</v>
      </c>
      <c r="U220" s="1">
        <v>22.57</v>
      </c>
      <c r="V220" s="2">
        <v>45058</v>
      </c>
      <c r="W220" s="2">
        <v>45063</v>
      </c>
      <c r="X220" s="7">
        <f t="shared" si="3"/>
        <v>5</v>
      </c>
      <c r="Y220" t="s">
        <v>37</v>
      </c>
    </row>
    <row r="221" spans="1:25" x14ac:dyDescent="0.3">
      <c r="A221" s="2">
        <v>45058</v>
      </c>
      <c r="B221" t="s">
        <v>28</v>
      </c>
      <c r="C221" t="s">
        <v>54</v>
      </c>
      <c r="D221">
        <v>2</v>
      </c>
      <c r="E221" s="1">
        <v>334.48</v>
      </c>
      <c r="F221" s="1">
        <f>Sales_data[[#This Row],[UnitPrice]]*(1-0.35)</f>
        <v>217.41200000000001</v>
      </c>
      <c r="G221" t="s">
        <v>20</v>
      </c>
      <c r="H221" t="s">
        <v>21</v>
      </c>
      <c r="I221" s="6">
        <v>0</v>
      </c>
      <c r="J221" t="s">
        <v>32</v>
      </c>
      <c r="K221" s="1">
        <f>Sales_data[[#This Row],[Quantity]]*Sales_data[[#This Row],[UnitPrice]]</f>
        <v>668.96</v>
      </c>
      <c r="L221" s="1">
        <f>Sales_data[[#This Row],[TotalPrice ]]*(1-Sales_data[[#This Row],[Discount]])</f>
        <v>668.96</v>
      </c>
      <c r="M221" s="1">
        <f>Sales_data[[#This Row],[Quantity]]*Sales_data[[#This Row],[UnitCost (Assummed)]]</f>
        <v>434.82400000000001</v>
      </c>
      <c r="N221" s="1">
        <f>Sales_data[[#This Row],[ Sales]]-Sales_data[[#This Row],[COGs]]</f>
        <v>234.13600000000002</v>
      </c>
      <c r="O221" s="5">
        <f>Sales_data[[#This Row],[TotalPrice ]]-Sales_data[[#This Row],[ Sales]]</f>
        <v>0</v>
      </c>
      <c r="P221" t="s">
        <v>60</v>
      </c>
      <c r="Q221" t="s">
        <v>2930</v>
      </c>
      <c r="R221">
        <v>0</v>
      </c>
      <c r="S221" t="s">
        <v>2448</v>
      </c>
      <c r="T221" t="s">
        <v>2449</v>
      </c>
      <c r="U221" s="1">
        <v>31.53</v>
      </c>
      <c r="V221" s="2">
        <v>45058</v>
      </c>
      <c r="W221" s="2">
        <v>45066</v>
      </c>
      <c r="X221" s="7">
        <f t="shared" si="3"/>
        <v>8</v>
      </c>
      <c r="Y221" t="s">
        <v>37</v>
      </c>
    </row>
    <row r="222" spans="1:25" x14ac:dyDescent="0.3">
      <c r="A222" s="2">
        <v>45058</v>
      </c>
      <c r="B222" t="s">
        <v>28</v>
      </c>
      <c r="C222" t="s">
        <v>79</v>
      </c>
      <c r="D222">
        <v>4</v>
      </c>
      <c r="E222" s="1">
        <v>397.02</v>
      </c>
      <c r="F222" s="1">
        <f>Sales_data[[#This Row],[UnitPrice]]*(1-0.35)</f>
        <v>258.06299999999999</v>
      </c>
      <c r="G222" t="s">
        <v>30</v>
      </c>
      <c r="H222" t="s">
        <v>21</v>
      </c>
      <c r="I222" s="6">
        <v>0</v>
      </c>
      <c r="J222" t="s">
        <v>46</v>
      </c>
      <c r="K222" s="1">
        <f>Sales_data[[#This Row],[Quantity]]*Sales_data[[#This Row],[UnitPrice]]</f>
        <v>1588.08</v>
      </c>
      <c r="L222" s="1">
        <f>Sales_data[[#This Row],[TotalPrice ]]*(1-Sales_data[[#This Row],[Discount]])</f>
        <v>1588.08</v>
      </c>
      <c r="M222" s="1">
        <f>Sales_data[[#This Row],[Quantity]]*Sales_data[[#This Row],[UnitCost (Assummed)]]</f>
        <v>1032.252</v>
      </c>
      <c r="N222" s="1">
        <f>Sales_data[[#This Row],[ Sales]]-Sales_data[[#This Row],[COGs]]</f>
        <v>555.82799999999997</v>
      </c>
      <c r="O222" s="5">
        <f>Sales_data[[#This Row],[TotalPrice ]]-Sales_data[[#This Row],[ Sales]]</f>
        <v>0</v>
      </c>
      <c r="P222" t="s">
        <v>63</v>
      </c>
      <c r="Q222" t="s">
        <v>24</v>
      </c>
      <c r="R222">
        <v>0</v>
      </c>
      <c r="S222" t="s">
        <v>2699</v>
      </c>
      <c r="T222" t="s">
        <v>2700</v>
      </c>
      <c r="U222" s="1">
        <v>23.25</v>
      </c>
      <c r="V222" s="2">
        <v>45058</v>
      </c>
      <c r="W222" s="2">
        <v>45066</v>
      </c>
      <c r="X222" s="7">
        <f t="shared" si="3"/>
        <v>8</v>
      </c>
      <c r="Y222" t="s">
        <v>37</v>
      </c>
    </row>
    <row r="223" spans="1:25" x14ac:dyDescent="0.3">
      <c r="A223" s="2">
        <v>45059</v>
      </c>
      <c r="B223" t="s">
        <v>18</v>
      </c>
      <c r="C223" t="s">
        <v>19</v>
      </c>
      <c r="D223">
        <v>7</v>
      </c>
      <c r="E223" s="1">
        <v>82.77</v>
      </c>
      <c r="F223" s="1">
        <f>Sales_data[[#This Row],[UnitPrice]]*(1-0.35)</f>
        <v>53.8005</v>
      </c>
      <c r="G223" t="s">
        <v>55</v>
      </c>
      <c r="H223" t="s">
        <v>21</v>
      </c>
      <c r="I223" s="6">
        <v>0.15</v>
      </c>
      <c r="J223" t="s">
        <v>46</v>
      </c>
      <c r="K223" s="1">
        <f>Sales_data[[#This Row],[Quantity]]*Sales_data[[#This Row],[UnitPrice]]</f>
        <v>579.39</v>
      </c>
      <c r="L223" s="1">
        <f>Sales_data[[#This Row],[TotalPrice ]]*(1-Sales_data[[#This Row],[Discount]])</f>
        <v>492.48149999999998</v>
      </c>
      <c r="M223" s="1">
        <f>Sales_data[[#This Row],[Quantity]]*Sales_data[[#This Row],[UnitCost (Assummed)]]</f>
        <v>376.6035</v>
      </c>
      <c r="N223" s="1">
        <f>Sales_data[[#This Row],[ Sales]]-Sales_data[[#This Row],[COGs]]</f>
        <v>115.87799999999999</v>
      </c>
      <c r="O223" s="5">
        <f>Sales_data[[#This Row],[TotalPrice ]]-Sales_data[[#This Row],[ Sales]]</f>
        <v>86.908500000000004</v>
      </c>
      <c r="P223" t="s">
        <v>60</v>
      </c>
      <c r="Q223" t="s">
        <v>34</v>
      </c>
      <c r="R223">
        <v>1</v>
      </c>
      <c r="S223" t="s">
        <v>503</v>
      </c>
      <c r="T223" t="s">
        <v>504</v>
      </c>
      <c r="U223" s="1">
        <v>15.66</v>
      </c>
      <c r="V223" s="2">
        <v>45059</v>
      </c>
      <c r="W223" s="2">
        <v>45063</v>
      </c>
      <c r="X223" s="7">
        <f t="shared" si="3"/>
        <v>4</v>
      </c>
      <c r="Y223" t="s">
        <v>27</v>
      </c>
    </row>
    <row r="224" spans="1:25" x14ac:dyDescent="0.3">
      <c r="A224" s="2">
        <v>45059</v>
      </c>
      <c r="B224" t="s">
        <v>28</v>
      </c>
      <c r="C224" t="s">
        <v>19</v>
      </c>
      <c r="D224">
        <v>18</v>
      </c>
      <c r="E224" s="1">
        <v>331.45</v>
      </c>
      <c r="F224" s="1">
        <f>Sales_data[[#This Row],[UnitPrice]]*(1-0.35)</f>
        <v>215.4425</v>
      </c>
      <c r="G224" t="s">
        <v>55</v>
      </c>
      <c r="H224" t="s">
        <v>31</v>
      </c>
      <c r="I224" s="6">
        <v>0.15</v>
      </c>
      <c r="J224" t="s">
        <v>32</v>
      </c>
      <c r="K224" s="1">
        <f>Sales_data[[#This Row],[Quantity]]*Sales_data[[#This Row],[UnitPrice]]</f>
        <v>5966.0999999999995</v>
      </c>
      <c r="L224" s="1">
        <f>Sales_data[[#This Row],[TotalPrice ]]*(1-Sales_data[[#This Row],[Discount]])</f>
        <v>5071.1849999999995</v>
      </c>
      <c r="M224" s="1">
        <f>Sales_data[[#This Row],[Quantity]]*Sales_data[[#This Row],[UnitCost (Assummed)]]</f>
        <v>3877.9650000000001</v>
      </c>
      <c r="N224" s="1">
        <f>Sales_data[[#This Row],[ Sales]]-Sales_data[[#This Row],[COGs]]</f>
        <v>1193.2199999999993</v>
      </c>
      <c r="O224" s="5">
        <f>Sales_data[[#This Row],[TotalPrice ]]-Sales_data[[#This Row],[ Sales]]</f>
        <v>894.91499999999996</v>
      </c>
      <c r="P224" t="s">
        <v>63</v>
      </c>
      <c r="Q224" t="s">
        <v>40</v>
      </c>
      <c r="R224">
        <v>1</v>
      </c>
      <c r="S224" t="s">
        <v>2768</v>
      </c>
      <c r="T224" t="s">
        <v>2147</v>
      </c>
      <c r="U224" s="1">
        <v>32.92</v>
      </c>
      <c r="V224" s="2">
        <v>45059</v>
      </c>
      <c r="W224" s="2">
        <v>45064</v>
      </c>
      <c r="X224" s="7">
        <f t="shared" si="3"/>
        <v>5</v>
      </c>
      <c r="Y224" t="s">
        <v>37</v>
      </c>
    </row>
    <row r="225" spans="1:25" x14ac:dyDescent="0.3">
      <c r="A225" s="2">
        <v>45060</v>
      </c>
      <c r="B225" t="s">
        <v>28</v>
      </c>
      <c r="C225" t="s">
        <v>54</v>
      </c>
      <c r="D225">
        <v>13</v>
      </c>
      <c r="E225" s="1">
        <v>291.10000000000002</v>
      </c>
      <c r="F225" s="1">
        <f>Sales_data[[#This Row],[UnitPrice]]*(1-0.35)</f>
        <v>189.21500000000003</v>
      </c>
      <c r="G225" t="s">
        <v>30</v>
      </c>
      <c r="H225" t="s">
        <v>21</v>
      </c>
      <c r="I225" s="6">
        <v>0</v>
      </c>
      <c r="J225" t="s">
        <v>32</v>
      </c>
      <c r="K225" s="1">
        <f>Sales_data[[#This Row],[Quantity]]*Sales_data[[#This Row],[UnitPrice]]</f>
        <v>3784.3</v>
      </c>
      <c r="L225" s="1">
        <f>Sales_data[[#This Row],[TotalPrice ]]*(1-Sales_data[[#This Row],[Discount]])</f>
        <v>3784.3</v>
      </c>
      <c r="M225" s="1">
        <f>Sales_data[[#This Row],[Quantity]]*Sales_data[[#This Row],[UnitCost (Assummed)]]</f>
        <v>2459.7950000000005</v>
      </c>
      <c r="N225" s="1">
        <f>Sales_data[[#This Row],[ Sales]]-Sales_data[[#This Row],[COGs]]</f>
        <v>1324.5049999999997</v>
      </c>
      <c r="O225" s="5">
        <f>Sales_data[[#This Row],[TotalPrice ]]-Sales_data[[#This Row],[ Sales]]</f>
        <v>0</v>
      </c>
      <c r="P225" t="s">
        <v>23</v>
      </c>
      <c r="Q225" t="s">
        <v>24</v>
      </c>
      <c r="R225">
        <v>0</v>
      </c>
      <c r="S225" t="s">
        <v>374</v>
      </c>
      <c r="T225" t="s">
        <v>375</v>
      </c>
      <c r="U225" s="1">
        <v>7.66</v>
      </c>
      <c r="V225" s="2">
        <v>45060</v>
      </c>
      <c r="W225" s="2">
        <v>45065</v>
      </c>
      <c r="X225" s="7">
        <f t="shared" si="3"/>
        <v>5</v>
      </c>
      <c r="Y225" t="s">
        <v>37</v>
      </c>
    </row>
    <row r="226" spans="1:25" x14ac:dyDescent="0.3">
      <c r="A226" s="2">
        <v>45062</v>
      </c>
      <c r="B226" t="s">
        <v>18</v>
      </c>
      <c r="C226" t="s">
        <v>79</v>
      </c>
      <c r="D226">
        <v>4</v>
      </c>
      <c r="E226" s="1">
        <v>85.16</v>
      </c>
      <c r="F226" s="1">
        <f>Sales_data[[#This Row],[UnitPrice]]*(1-0.35)</f>
        <v>55.353999999999999</v>
      </c>
      <c r="G226" t="s">
        <v>55</v>
      </c>
      <c r="H226" t="s">
        <v>21</v>
      </c>
      <c r="I226" s="6">
        <v>0.1</v>
      </c>
      <c r="J226" t="s">
        <v>51</v>
      </c>
      <c r="K226" s="1">
        <f>Sales_data[[#This Row],[Quantity]]*Sales_data[[#This Row],[UnitPrice]]</f>
        <v>340.64</v>
      </c>
      <c r="L226" s="1">
        <f>Sales_data[[#This Row],[TotalPrice ]]*(1-Sales_data[[#This Row],[Discount]])</f>
        <v>306.57600000000002</v>
      </c>
      <c r="M226" s="1">
        <f>Sales_data[[#This Row],[Quantity]]*Sales_data[[#This Row],[UnitCost (Assummed)]]</f>
        <v>221.416</v>
      </c>
      <c r="N226" s="1">
        <f>Sales_data[[#This Row],[ Sales]]-Sales_data[[#This Row],[COGs]]</f>
        <v>85.160000000000025</v>
      </c>
      <c r="O226" s="5">
        <f>Sales_data[[#This Row],[TotalPrice ]]-Sales_data[[#This Row],[ Sales]]</f>
        <v>34.063999999999965</v>
      </c>
      <c r="P226" t="s">
        <v>57</v>
      </c>
      <c r="Q226" t="s">
        <v>2930</v>
      </c>
      <c r="R226">
        <v>0</v>
      </c>
      <c r="S226" t="s">
        <v>485</v>
      </c>
      <c r="T226" t="s">
        <v>486</v>
      </c>
      <c r="U226" s="1">
        <v>38.51</v>
      </c>
      <c r="V226" s="2">
        <v>45062</v>
      </c>
      <c r="W226" s="2">
        <v>45069</v>
      </c>
      <c r="X226" s="7">
        <f t="shared" si="3"/>
        <v>7</v>
      </c>
      <c r="Y226" t="s">
        <v>27</v>
      </c>
    </row>
    <row r="227" spans="1:25" x14ac:dyDescent="0.3">
      <c r="A227" s="2">
        <v>45063</v>
      </c>
      <c r="B227" t="s">
        <v>28</v>
      </c>
      <c r="C227" t="s">
        <v>45</v>
      </c>
      <c r="D227">
        <v>1</v>
      </c>
      <c r="E227" s="1">
        <v>396.35</v>
      </c>
      <c r="F227" s="1">
        <f>Sales_data[[#This Row],[UnitPrice]]*(1-0.35)</f>
        <v>257.6275</v>
      </c>
      <c r="G227" t="s">
        <v>20</v>
      </c>
      <c r="H227" t="s">
        <v>31</v>
      </c>
      <c r="I227" s="6">
        <v>0.15</v>
      </c>
      <c r="J227" t="s">
        <v>46</v>
      </c>
      <c r="K227" s="1">
        <f>Sales_data[[#This Row],[Quantity]]*Sales_data[[#This Row],[UnitPrice]]</f>
        <v>396.35</v>
      </c>
      <c r="L227" s="1">
        <f>Sales_data[[#This Row],[TotalPrice ]]*(1-Sales_data[[#This Row],[Discount]])</f>
        <v>336.89750000000004</v>
      </c>
      <c r="M227" s="1">
        <f>Sales_data[[#This Row],[Quantity]]*Sales_data[[#This Row],[UnitCost (Assummed)]]</f>
        <v>257.6275</v>
      </c>
      <c r="N227" s="1">
        <f>Sales_data[[#This Row],[ Sales]]-Sales_data[[#This Row],[COGs]]</f>
        <v>79.270000000000039</v>
      </c>
      <c r="O227" s="5">
        <f>Sales_data[[#This Row],[TotalPrice ]]-Sales_data[[#This Row],[ Sales]]</f>
        <v>59.452499999999986</v>
      </c>
      <c r="P227" t="s">
        <v>60</v>
      </c>
      <c r="Q227" t="s">
        <v>34</v>
      </c>
      <c r="R227">
        <v>1</v>
      </c>
      <c r="S227" t="s">
        <v>1405</v>
      </c>
      <c r="T227" t="s">
        <v>1406</v>
      </c>
      <c r="U227" s="1">
        <v>19.89</v>
      </c>
      <c r="V227" s="2">
        <v>45063</v>
      </c>
      <c r="W227" s="2">
        <v>45071</v>
      </c>
      <c r="X227" s="7">
        <f t="shared" si="3"/>
        <v>8</v>
      </c>
      <c r="Y227" t="s">
        <v>37</v>
      </c>
    </row>
    <row r="228" spans="1:25" x14ac:dyDescent="0.3">
      <c r="A228" s="2">
        <v>45063</v>
      </c>
      <c r="B228" t="s">
        <v>18</v>
      </c>
      <c r="C228" t="s">
        <v>39</v>
      </c>
      <c r="D228">
        <v>7</v>
      </c>
      <c r="E228" s="1">
        <v>87.88</v>
      </c>
      <c r="F228" s="1">
        <f>Sales_data[[#This Row],[UnitPrice]]*(1-0.35)</f>
        <v>57.122</v>
      </c>
      <c r="G228" t="s">
        <v>50</v>
      </c>
      <c r="H228" t="s">
        <v>21</v>
      </c>
      <c r="I228" s="6">
        <v>0.15</v>
      </c>
      <c r="J228" t="s">
        <v>32</v>
      </c>
      <c r="K228" s="1">
        <f>Sales_data[[#This Row],[Quantity]]*Sales_data[[#This Row],[UnitPrice]]</f>
        <v>615.16</v>
      </c>
      <c r="L228" s="1">
        <f>Sales_data[[#This Row],[TotalPrice ]]*(1-Sales_data[[#This Row],[Discount]])</f>
        <v>522.88599999999997</v>
      </c>
      <c r="M228" s="1">
        <f>Sales_data[[#This Row],[Quantity]]*Sales_data[[#This Row],[UnitCost (Assummed)]]</f>
        <v>399.85399999999998</v>
      </c>
      <c r="N228" s="1">
        <f>Sales_data[[#This Row],[ Sales]]-Sales_data[[#This Row],[COGs]]</f>
        <v>123.03199999999998</v>
      </c>
      <c r="O228" s="5">
        <f>Sales_data[[#This Row],[TotalPrice ]]-Sales_data[[#This Row],[ Sales]]</f>
        <v>92.274000000000001</v>
      </c>
      <c r="P228" t="s">
        <v>23</v>
      </c>
      <c r="Q228" t="s">
        <v>40</v>
      </c>
      <c r="R228">
        <v>1</v>
      </c>
      <c r="S228" t="s">
        <v>2041</v>
      </c>
      <c r="T228" t="s">
        <v>2042</v>
      </c>
      <c r="U228" s="1">
        <v>22.2</v>
      </c>
      <c r="V228" s="2">
        <v>45063</v>
      </c>
      <c r="W228" s="2">
        <v>45072</v>
      </c>
      <c r="X228" s="7">
        <f t="shared" si="3"/>
        <v>9</v>
      </c>
      <c r="Y228" t="s">
        <v>27</v>
      </c>
    </row>
    <row r="229" spans="1:25" x14ac:dyDescent="0.3">
      <c r="A229" s="2">
        <v>45065</v>
      </c>
      <c r="B229" t="s">
        <v>28</v>
      </c>
      <c r="C229" t="s">
        <v>54</v>
      </c>
      <c r="D229">
        <v>11</v>
      </c>
      <c r="E229" s="1">
        <v>237.99</v>
      </c>
      <c r="F229" s="1">
        <f>Sales_data[[#This Row],[UnitPrice]]*(1-0.35)</f>
        <v>154.6935</v>
      </c>
      <c r="G229" t="s">
        <v>55</v>
      </c>
      <c r="H229" t="s">
        <v>21</v>
      </c>
      <c r="I229" s="6">
        <v>0.05</v>
      </c>
      <c r="J229" t="s">
        <v>66</v>
      </c>
      <c r="K229" s="1">
        <f>Sales_data[[#This Row],[Quantity]]*Sales_data[[#This Row],[UnitPrice]]</f>
        <v>2617.8900000000003</v>
      </c>
      <c r="L229" s="1">
        <f>Sales_data[[#This Row],[TotalPrice ]]*(1-Sales_data[[#This Row],[Discount]])</f>
        <v>2486.9955</v>
      </c>
      <c r="M229" s="1">
        <f>Sales_data[[#This Row],[Quantity]]*Sales_data[[#This Row],[UnitCost (Assummed)]]</f>
        <v>1701.6285</v>
      </c>
      <c r="N229" s="1">
        <f>Sales_data[[#This Row],[ Sales]]-Sales_data[[#This Row],[COGs]]</f>
        <v>785.36699999999996</v>
      </c>
      <c r="O229" s="5">
        <f>Sales_data[[#This Row],[TotalPrice ]]-Sales_data[[#This Row],[ Sales]]</f>
        <v>130.89450000000033</v>
      </c>
      <c r="P229" t="s">
        <v>60</v>
      </c>
      <c r="Q229" t="s">
        <v>24</v>
      </c>
      <c r="R229">
        <v>0</v>
      </c>
      <c r="S229" t="s">
        <v>2082</v>
      </c>
      <c r="T229" t="s">
        <v>2083</v>
      </c>
      <c r="U229" s="1">
        <v>44.7</v>
      </c>
      <c r="V229" s="2">
        <v>45065</v>
      </c>
      <c r="W229" s="2">
        <v>45074</v>
      </c>
      <c r="X229" s="7">
        <f t="shared" si="3"/>
        <v>9</v>
      </c>
      <c r="Y229" t="s">
        <v>37</v>
      </c>
    </row>
    <row r="230" spans="1:25" x14ac:dyDescent="0.3">
      <c r="A230" s="2">
        <v>45066</v>
      </c>
      <c r="B230" t="s">
        <v>44</v>
      </c>
      <c r="C230" t="s">
        <v>130</v>
      </c>
      <c r="D230">
        <v>4</v>
      </c>
      <c r="E230" s="1">
        <v>459.31</v>
      </c>
      <c r="F230" s="1">
        <f>Sales_data[[#This Row],[UnitPrice]]*(1-0.35)</f>
        <v>298.55150000000003</v>
      </c>
      <c r="G230" t="s">
        <v>55</v>
      </c>
      <c r="H230" t="s">
        <v>21</v>
      </c>
      <c r="I230" s="6">
        <v>0.15</v>
      </c>
      <c r="J230" t="s">
        <v>51</v>
      </c>
      <c r="K230" s="1">
        <f>Sales_data[[#This Row],[Quantity]]*Sales_data[[#This Row],[UnitPrice]]</f>
        <v>1837.24</v>
      </c>
      <c r="L230" s="1">
        <f>Sales_data[[#This Row],[TotalPrice ]]*(1-Sales_data[[#This Row],[Discount]])</f>
        <v>1561.654</v>
      </c>
      <c r="M230" s="1">
        <f>Sales_data[[#This Row],[Quantity]]*Sales_data[[#This Row],[UnitCost (Assummed)]]</f>
        <v>1194.2060000000001</v>
      </c>
      <c r="N230" s="1">
        <f>Sales_data[[#This Row],[ Sales]]-Sales_data[[#This Row],[COGs]]</f>
        <v>367.44799999999987</v>
      </c>
      <c r="O230" s="5">
        <f>Sales_data[[#This Row],[TotalPrice ]]-Sales_data[[#This Row],[ Sales]]</f>
        <v>275.58600000000001</v>
      </c>
      <c r="P230" t="s">
        <v>33</v>
      </c>
      <c r="Q230" t="s">
        <v>40</v>
      </c>
      <c r="R230">
        <v>1</v>
      </c>
      <c r="S230" t="s">
        <v>141</v>
      </c>
      <c r="T230" t="s">
        <v>142</v>
      </c>
      <c r="U230" s="1">
        <v>27.39</v>
      </c>
      <c r="V230" s="2">
        <v>45066</v>
      </c>
      <c r="W230" s="2">
        <v>45073</v>
      </c>
      <c r="X230" s="7">
        <f t="shared" si="3"/>
        <v>7</v>
      </c>
      <c r="Y230" t="s">
        <v>49</v>
      </c>
    </row>
    <row r="231" spans="1:25" x14ac:dyDescent="0.3">
      <c r="A231" s="2">
        <v>45066</v>
      </c>
      <c r="B231" t="s">
        <v>28</v>
      </c>
      <c r="C231" t="s">
        <v>54</v>
      </c>
      <c r="D231">
        <v>13</v>
      </c>
      <c r="E231" s="1">
        <v>90.86</v>
      </c>
      <c r="F231" s="1">
        <f>Sales_data[[#This Row],[UnitPrice]]*(1-0.35)</f>
        <v>59.059000000000005</v>
      </c>
      <c r="G231" t="s">
        <v>30</v>
      </c>
      <c r="H231" t="s">
        <v>21</v>
      </c>
      <c r="I231" s="6">
        <v>0</v>
      </c>
      <c r="J231" t="s">
        <v>51</v>
      </c>
      <c r="K231" s="1">
        <f>Sales_data[[#This Row],[Quantity]]*Sales_data[[#This Row],[UnitPrice]]</f>
        <v>1181.18</v>
      </c>
      <c r="L231" s="1">
        <f>Sales_data[[#This Row],[TotalPrice ]]*(1-Sales_data[[#This Row],[Discount]])</f>
        <v>1181.18</v>
      </c>
      <c r="M231" s="1">
        <f>Sales_data[[#This Row],[Quantity]]*Sales_data[[#This Row],[UnitCost (Assummed)]]</f>
        <v>767.76700000000005</v>
      </c>
      <c r="N231" s="1">
        <f>Sales_data[[#This Row],[ Sales]]-Sales_data[[#This Row],[COGs]]</f>
        <v>413.41300000000001</v>
      </c>
      <c r="O231" s="5">
        <f>Sales_data[[#This Row],[TotalPrice ]]-Sales_data[[#This Row],[ Sales]]</f>
        <v>0</v>
      </c>
      <c r="P231" t="s">
        <v>33</v>
      </c>
      <c r="Q231" t="s">
        <v>34</v>
      </c>
      <c r="R231">
        <v>0</v>
      </c>
      <c r="S231" t="s">
        <v>842</v>
      </c>
      <c r="T231" t="s">
        <v>843</v>
      </c>
      <c r="U231" s="1">
        <v>16.739999999999998</v>
      </c>
      <c r="V231" s="2">
        <v>45066</v>
      </c>
      <c r="W231" s="2">
        <v>45071</v>
      </c>
      <c r="X231" s="7">
        <f t="shared" si="3"/>
        <v>5</v>
      </c>
      <c r="Y231" t="s">
        <v>37</v>
      </c>
    </row>
    <row r="232" spans="1:25" x14ac:dyDescent="0.3">
      <c r="A232" s="2">
        <v>45066</v>
      </c>
      <c r="B232" t="s">
        <v>38</v>
      </c>
      <c r="C232" t="s">
        <v>39</v>
      </c>
      <c r="D232">
        <v>4</v>
      </c>
      <c r="E232" s="1">
        <v>334.57</v>
      </c>
      <c r="F232" s="1">
        <f>Sales_data[[#This Row],[UnitPrice]]*(1-0.35)</f>
        <v>217.47050000000002</v>
      </c>
      <c r="G232" t="s">
        <v>50</v>
      </c>
      <c r="H232" t="s">
        <v>31</v>
      </c>
      <c r="I232" s="6">
        <v>0.15</v>
      </c>
      <c r="J232" t="s">
        <v>51</v>
      </c>
      <c r="K232" s="1">
        <f>Sales_data[[#This Row],[Quantity]]*Sales_data[[#This Row],[UnitPrice]]</f>
        <v>1338.28</v>
      </c>
      <c r="L232" s="1">
        <f>Sales_data[[#This Row],[TotalPrice ]]*(1-Sales_data[[#This Row],[Discount]])</f>
        <v>1137.538</v>
      </c>
      <c r="M232" s="1">
        <f>Sales_data[[#This Row],[Quantity]]*Sales_data[[#This Row],[UnitCost (Assummed)]]</f>
        <v>869.88200000000006</v>
      </c>
      <c r="N232" s="1">
        <f>Sales_data[[#This Row],[ Sales]]-Sales_data[[#This Row],[COGs]]</f>
        <v>267.65599999999995</v>
      </c>
      <c r="O232" s="5">
        <f>Sales_data[[#This Row],[TotalPrice ]]-Sales_data[[#This Row],[ Sales]]</f>
        <v>200.74199999999996</v>
      </c>
      <c r="P232" t="s">
        <v>33</v>
      </c>
      <c r="Q232" t="s">
        <v>2930</v>
      </c>
      <c r="R232">
        <v>0</v>
      </c>
      <c r="S232" t="s">
        <v>2258</v>
      </c>
      <c r="T232" t="s">
        <v>2259</v>
      </c>
      <c r="U232" s="1">
        <v>11.49</v>
      </c>
      <c r="V232" s="2">
        <v>45066</v>
      </c>
      <c r="W232" s="2">
        <v>45073</v>
      </c>
      <c r="X232" s="7">
        <f t="shared" si="3"/>
        <v>7</v>
      </c>
      <c r="Y232" t="s">
        <v>43</v>
      </c>
    </row>
    <row r="233" spans="1:25" x14ac:dyDescent="0.3">
      <c r="A233" s="2">
        <v>45067</v>
      </c>
      <c r="B233" t="s">
        <v>69</v>
      </c>
      <c r="C233" t="s">
        <v>39</v>
      </c>
      <c r="D233">
        <v>6</v>
      </c>
      <c r="E233" s="1">
        <v>294.97000000000003</v>
      </c>
      <c r="F233" s="1">
        <f>Sales_data[[#This Row],[UnitPrice]]*(1-0.35)</f>
        <v>191.73050000000003</v>
      </c>
      <c r="G233" t="s">
        <v>30</v>
      </c>
      <c r="H233" t="s">
        <v>21</v>
      </c>
      <c r="I233" s="6">
        <v>0.05</v>
      </c>
      <c r="J233" t="s">
        <v>66</v>
      </c>
      <c r="K233" s="1">
        <f>Sales_data[[#This Row],[Quantity]]*Sales_data[[#This Row],[UnitPrice]]</f>
        <v>1769.8200000000002</v>
      </c>
      <c r="L233" s="1">
        <f>Sales_data[[#This Row],[TotalPrice ]]*(1-Sales_data[[#This Row],[Discount]])</f>
        <v>1681.3290000000002</v>
      </c>
      <c r="M233" s="1">
        <f>Sales_data[[#This Row],[Quantity]]*Sales_data[[#This Row],[UnitCost (Assummed)]]</f>
        <v>1150.3830000000003</v>
      </c>
      <c r="N233" s="1">
        <f>Sales_data[[#This Row],[ Sales]]-Sales_data[[#This Row],[COGs]]</f>
        <v>530.94599999999991</v>
      </c>
      <c r="O233" s="5">
        <f>Sales_data[[#This Row],[TotalPrice ]]-Sales_data[[#This Row],[ Sales]]</f>
        <v>88.490999999999985</v>
      </c>
      <c r="P233" t="s">
        <v>57</v>
      </c>
      <c r="Q233" t="s">
        <v>40</v>
      </c>
      <c r="R233">
        <v>0</v>
      </c>
      <c r="S233" t="s">
        <v>2168</v>
      </c>
      <c r="T233" t="s">
        <v>2169</v>
      </c>
      <c r="U233" s="1">
        <v>48.08</v>
      </c>
      <c r="V233" s="2">
        <v>45067</v>
      </c>
      <c r="W233" s="2">
        <v>45075</v>
      </c>
      <c r="X233" s="7">
        <f t="shared" si="3"/>
        <v>8</v>
      </c>
      <c r="Y233" t="s">
        <v>72</v>
      </c>
    </row>
    <row r="234" spans="1:25" x14ac:dyDescent="0.3">
      <c r="A234" s="2">
        <v>45067</v>
      </c>
      <c r="B234" t="s">
        <v>18</v>
      </c>
      <c r="C234" t="s">
        <v>79</v>
      </c>
      <c r="D234">
        <v>1</v>
      </c>
      <c r="E234" s="1">
        <v>418.98</v>
      </c>
      <c r="F234" s="1">
        <f>Sales_data[[#This Row],[UnitPrice]]*(1-0.35)</f>
        <v>272.33700000000005</v>
      </c>
      <c r="G234" t="s">
        <v>20</v>
      </c>
      <c r="H234" t="s">
        <v>31</v>
      </c>
      <c r="I234" s="6">
        <v>0.1</v>
      </c>
      <c r="J234" t="s">
        <v>51</v>
      </c>
      <c r="K234" s="1">
        <f>Sales_data[[#This Row],[Quantity]]*Sales_data[[#This Row],[UnitPrice]]</f>
        <v>418.98</v>
      </c>
      <c r="L234" s="1">
        <f>Sales_data[[#This Row],[TotalPrice ]]*(1-Sales_data[[#This Row],[Discount]])</f>
        <v>377.08200000000005</v>
      </c>
      <c r="M234" s="1">
        <f>Sales_data[[#This Row],[Quantity]]*Sales_data[[#This Row],[UnitCost (Assummed)]]</f>
        <v>272.33700000000005</v>
      </c>
      <c r="N234" s="1">
        <f>Sales_data[[#This Row],[ Sales]]-Sales_data[[#This Row],[COGs]]</f>
        <v>104.745</v>
      </c>
      <c r="O234" s="5">
        <f>Sales_data[[#This Row],[TotalPrice ]]-Sales_data[[#This Row],[ Sales]]</f>
        <v>41.897999999999968</v>
      </c>
      <c r="P234" t="s">
        <v>33</v>
      </c>
      <c r="Q234" t="s">
        <v>24</v>
      </c>
      <c r="R234">
        <v>0</v>
      </c>
      <c r="S234" t="s">
        <v>2198</v>
      </c>
      <c r="T234" t="s">
        <v>2199</v>
      </c>
      <c r="U234" s="1">
        <v>43.72</v>
      </c>
      <c r="V234" s="2">
        <v>45067</v>
      </c>
      <c r="W234" s="2">
        <v>45072</v>
      </c>
      <c r="X234" s="7">
        <f t="shared" si="3"/>
        <v>5</v>
      </c>
      <c r="Y234" t="s">
        <v>27</v>
      </c>
    </row>
    <row r="235" spans="1:25" x14ac:dyDescent="0.3">
      <c r="A235" s="2">
        <v>45069</v>
      </c>
      <c r="B235" t="s">
        <v>69</v>
      </c>
      <c r="C235" t="s">
        <v>79</v>
      </c>
      <c r="D235">
        <v>9</v>
      </c>
      <c r="E235" s="1">
        <v>438.22</v>
      </c>
      <c r="F235" s="1">
        <f>Sales_data[[#This Row],[UnitPrice]]*(1-0.35)</f>
        <v>284.84300000000002</v>
      </c>
      <c r="G235" t="s">
        <v>55</v>
      </c>
      <c r="H235" t="s">
        <v>31</v>
      </c>
      <c r="I235" s="6">
        <v>0.05</v>
      </c>
      <c r="J235" t="s">
        <v>66</v>
      </c>
      <c r="K235" s="1">
        <f>Sales_data[[#This Row],[Quantity]]*Sales_data[[#This Row],[UnitPrice]]</f>
        <v>3943.9800000000005</v>
      </c>
      <c r="L235" s="1">
        <f>Sales_data[[#This Row],[TotalPrice ]]*(1-Sales_data[[#This Row],[Discount]])</f>
        <v>3746.7810000000004</v>
      </c>
      <c r="M235" s="1">
        <f>Sales_data[[#This Row],[Quantity]]*Sales_data[[#This Row],[UnitCost (Assummed)]]</f>
        <v>2563.587</v>
      </c>
      <c r="N235" s="1">
        <f>Sales_data[[#This Row],[ Sales]]-Sales_data[[#This Row],[COGs]]</f>
        <v>1183.1940000000004</v>
      </c>
      <c r="O235" s="5">
        <f>Sales_data[[#This Row],[TotalPrice ]]-Sales_data[[#This Row],[ Sales]]</f>
        <v>197.19900000000007</v>
      </c>
      <c r="P235" t="s">
        <v>63</v>
      </c>
      <c r="Q235" t="s">
        <v>2930</v>
      </c>
      <c r="R235">
        <v>0</v>
      </c>
      <c r="S235" t="s">
        <v>1482</v>
      </c>
      <c r="T235" t="s">
        <v>1483</v>
      </c>
      <c r="U235" s="1">
        <v>22.73</v>
      </c>
      <c r="V235" s="2">
        <v>45069</v>
      </c>
      <c r="W235" s="2">
        <v>45075</v>
      </c>
      <c r="X235" s="7">
        <f t="shared" si="3"/>
        <v>6</v>
      </c>
      <c r="Y235" t="s">
        <v>72</v>
      </c>
    </row>
    <row r="236" spans="1:25" x14ac:dyDescent="0.3">
      <c r="A236" s="2">
        <v>45069</v>
      </c>
      <c r="B236" t="s">
        <v>18</v>
      </c>
      <c r="C236" t="s">
        <v>54</v>
      </c>
      <c r="D236">
        <v>8</v>
      </c>
      <c r="E236" s="1">
        <v>143.53</v>
      </c>
      <c r="F236" s="1">
        <f>Sales_data[[#This Row],[UnitPrice]]*(1-0.35)</f>
        <v>93.294499999999999</v>
      </c>
      <c r="G236" t="s">
        <v>55</v>
      </c>
      <c r="H236" t="s">
        <v>21</v>
      </c>
      <c r="I236" s="6">
        <v>0</v>
      </c>
      <c r="J236" t="s">
        <v>32</v>
      </c>
      <c r="K236" s="1">
        <f>Sales_data[[#This Row],[Quantity]]*Sales_data[[#This Row],[UnitPrice]]</f>
        <v>1148.24</v>
      </c>
      <c r="L236" s="1">
        <f>Sales_data[[#This Row],[TotalPrice ]]*(1-Sales_data[[#This Row],[Discount]])</f>
        <v>1148.24</v>
      </c>
      <c r="M236" s="1">
        <f>Sales_data[[#This Row],[Quantity]]*Sales_data[[#This Row],[UnitCost (Assummed)]]</f>
        <v>746.35599999999999</v>
      </c>
      <c r="N236" s="1">
        <f>Sales_data[[#This Row],[ Sales]]-Sales_data[[#This Row],[COGs]]</f>
        <v>401.88400000000001</v>
      </c>
      <c r="O236" s="5">
        <f>Sales_data[[#This Row],[TotalPrice ]]-Sales_data[[#This Row],[ Sales]]</f>
        <v>0</v>
      </c>
      <c r="P236" t="s">
        <v>63</v>
      </c>
      <c r="Q236" t="s">
        <v>40</v>
      </c>
      <c r="R236">
        <v>0</v>
      </c>
      <c r="S236" t="s">
        <v>2899</v>
      </c>
      <c r="T236" t="s">
        <v>2900</v>
      </c>
      <c r="U236" s="1">
        <v>9.1</v>
      </c>
      <c r="V236" s="2">
        <v>45069</v>
      </c>
      <c r="W236" s="2">
        <v>45075</v>
      </c>
      <c r="X236" s="7">
        <f t="shared" si="3"/>
        <v>6</v>
      </c>
      <c r="Y236" t="s">
        <v>27</v>
      </c>
    </row>
    <row r="237" spans="1:25" x14ac:dyDescent="0.3">
      <c r="A237" s="2">
        <v>45070</v>
      </c>
      <c r="B237" t="s">
        <v>18</v>
      </c>
      <c r="C237" t="s">
        <v>45</v>
      </c>
      <c r="D237">
        <v>5</v>
      </c>
      <c r="E237" s="1">
        <v>100.38</v>
      </c>
      <c r="F237" s="1">
        <f>Sales_data[[#This Row],[UnitPrice]]*(1-0.35)</f>
        <v>65.247</v>
      </c>
      <c r="G237" t="s">
        <v>50</v>
      </c>
      <c r="H237" t="s">
        <v>31</v>
      </c>
      <c r="I237" s="6">
        <v>0.1</v>
      </c>
      <c r="J237" t="s">
        <v>22</v>
      </c>
      <c r="K237" s="1">
        <f>Sales_data[[#This Row],[Quantity]]*Sales_data[[#This Row],[UnitPrice]]</f>
        <v>501.9</v>
      </c>
      <c r="L237" s="1">
        <f>Sales_data[[#This Row],[TotalPrice ]]*(1-Sales_data[[#This Row],[Discount]])</f>
        <v>451.71</v>
      </c>
      <c r="M237" s="1">
        <f>Sales_data[[#This Row],[Quantity]]*Sales_data[[#This Row],[UnitCost (Assummed)]]</f>
        <v>326.23500000000001</v>
      </c>
      <c r="N237" s="1">
        <f>Sales_data[[#This Row],[ Sales]]-Sales_data[[#This Row],[COGs]]</f>
        <v>125.47499999999997</v>
      </c>
      <c r="O237" s="5">
        <f>Sales_data[[#This Row],[TotalPrice ]]-Sales_data[[#This Row],[ Sales]]</f>
        <v>50.19</v>
      </c>
      <c r="P237" t="s">
        <v>33</v>
      </c>
      <c r="Q237" t="s">
        <v>40</v>
      </c>
      <c r="R237">
        <v>1</v>
      </c>
      <c r="S237" t="s">
        <v>169</v>
      </c>
      <c r="T237" t="s">
        <v>170</v>
      </c>
      <c r="U237" s="1">
        <v>18.350000000000001</v>
      </c>
      <c r="V237" s="2">
        <v>45070</v>
      </c>
      <c r="W237" s="2">
        <v>45072</v>
      </c>
      <c r="X237" s="7">
        <f t="shared" si="3"/>
        <v>2</v>
      </c>
      <c r="Y237" t="s">
        <v>27</v>
      </c>
    </row>
    <row r="238" spans="1:25" x14ac:dyDescent="0.3">
      <c r="A238" s="2">
        <v>45070</v>
      </c>
      <c r="B238" t="s">
        <v>38</v>
      </c>
      <c r="C238" t="s">
        <v>79</v>
      </c>
      <c r="D238">
        <v>14</v>
      </c>
      <c r="E238" s="1">
        <v>207.48</v>
      </c>
      <c r="F238" s="1">
        <f>Sales_data[[#This Row],[UnitPrice]]*(1-0.35)</f>
        <v>134.86199999999999</v>
      </c>
      <c r="G238" t="s">
        <v>50</v>
      </c>
      <c r="H238" t="s">
        <v>21</v>
      </c>
      <c r="I238" s="6">
        <v>0.05</v>
      </c>
      <c r="J238" t="s">
        <v>22</v>
      </c>
      <c r="K238" s="1">
        <f>Sales_data[[#This Row],[Quantity]]*Sales_data[[#This Row],[UnitPrice]]</f>
        <v>2904.72</v>
      </c>
      <c r="L238" s="1">
        <f>Sales_data[[#This Row],[TotalPrice ]]*(1-Sales_data[[#This Row],[Discount]])</f>
        <v>2759.4839999999995</v>
      </c>
      <c r="M238" s="1">
        <f>Sales_data[[#This Row],[Quantity]]*Sales_data[[#This Row],[UnitCost (Assummed)]]</f>
        <v>1888.068</v>
      </c>
      <c r="N238" s="1">
        <f>Sales_data[[#This Row],[ Sales]]-Sales_data[[#This Row],[COGs]]</f>
        <v>871.41599999999949</v>
      </c>
      <c r="O238" s="5">
        <f>Sales_data[[#This Row],[TotalPrice ]]-Sales_data[[#This Row],[ Sales]]</f>
        <v>145.23600000000033</v>
      </c>
      <c r="P238" t="s">
        <v>23</v>
      </c>
      <c r="Q238" t="s">
        <v>2930</v>
      </c>
      <c r="R238">
        <v>0</v>
      </c>
      <c r="S238" t="s">
        <v>402</v>
      </c>
      <c r="T238" t="s">
        <v>403</v>
      </c>
      <c r="U238" s="1">
        <v>5.7</v>
      </c>
      <c r="V238" s="2">
        <v>45070</v>
      </c>
      <c r="W238" s="2">
        <v>45079</v>
      </c>
      <c r="X238" s="7">
        <f t="shared" si="3"/>
        <v>9</v>
      </c>
      <c r="Y238" t="s">
        <v>43</v>
      </c>
    </row>
    <row r="239" spans="1:25" x14ac:dyDescent="0.3">
      <c r="A239" s="2">
        <v>45070</v>
      </c>
      <c r="B239" t="s">
        <v>38</v>
      </c>
      <c r="C239" t="s">
        <v>79</v>
      </c>
      <c r="D239">
        <v>15</v>
      </c>
      <c r="E239" s="1">
        <v>505.44</v>
      </c>
      <c r="F239" s="1">
        <f>Sales_data[[#This Row],[UnitPrice]]*(1-0.35)</f>
        <v>328.536</v>
      </c>
      <c r="G239" t="s">
        <v>30</v>
      </c>
      <c r="H239" t="s">
        <v>21</v>
      </c>
      <c r="I239" s="6">
        <v>0.1</v>
      </c>
      <c r="J239" t="s">
        <v>32</v>
      </c>
      <c r="K239" s="1">
        <f>Sales_data[[#This Row],[Quantity]]*Sales_data[[#This Row],[UnitPrice]]</f>
        <v>7581.6</v>
      </c>
      <c r="L239" s="1">
        <f>Sales_data[[#This Row],[TotalPrice ]]*(1-Sales_data[[#This Row],[Discount]])</f>
        <v>6823.4400000000005</v>
      </c>
      <c r="M239" s="1">
        <f>Sales_data[[#This Row],[Quantity]]*Sales_data[[#This Row],[UnitCost (Assummed)]]</f>
        <v>4928.04</v>
      </c>
      <c r="N239" s="1">
        <f>Sales_data[[#This Row],[ Sales]]-Sales_data[[#This Row],[COGs]]</f>
        <v>1895.4000000000005</v>
      </c>
      <c r="O239" s="5">
        <f>Sales_data[[#This Row],[TotalPrice ]]-Sales_data[[#This Row],[ Sales]]</f>
        <v>758.15999999999985</v>
      </c>
      <c r="P239" t="s">
        <v>23</v>
      </c>
      <c r="Q239" t="s">
        <v>34</v>
      </c>
      <c r="R239">
        <v>0</v>
      </c>
      <c r="S239" t="s">
        <v>589</v>
      </c>
      <c r="T239" t="s">
        <v>590</v>
      </c>
      <c r="U239" s="1">
        <v>37.5</v>
      </c>
      <c r="V239" s="2">
        <v>45070</v>
      </c>
      <c r="W239" s="2">
        <v>45078</v>
      </c>
      <c r="X239" s="7">
        <f t="shared" si="3"/>
        <v>8</v>
      </c>
      <c r="Y239" t="s">
        <v>43</v>
      </c>
    </row>
    <row r="240" spans="1:25" x14ac:dyDescent="0.3">
      <c r="A240" s="2">
        <v>45070</v>
      </c>
      <c r="B240" t="s">
        <v>69</v>
      </c>
      <c r="C240" t="s">
        <v>54</v>
      </c>
      <c r="D240">
        <v>3</v>
      </c>
      <c r="E240" s="1">
        <v>366.65</v>
      </c>
      <c r="F240" s="1">
        <f>Sales_data[[#This Row],[UnitPrice]]*(1-0.35)</f>
        <v>238.32249999999999</v>
      </c>
      <c r="G240" t="s">
        <v>55</v>
      </c>
      <c r="H240" t="s">
        <v>21</v>
      </c>
      <c r="I240" s="6">
        <v>0</v>
      </c>
      <c r="J240" t="s">
        <v>51</v>
      </c>
      <c r="K240" s="1">
        <f>Sales_data[[#This Row],[Quantity]]*Sales_data[[#This Row],[UnitPrice]]</f>
        <v>1099.9499999999998</v>
      </c>
      <c r="L240" s="1">
        <f>Sales_data[[#This Row],[TotalPrice ]]*(1-Sales_data[[#This Row],[Discount]])</f>
        <v>1099.9499999999998</v>
      </c>
      <c r="M240" s="1">
        <f>Sales_data[[#This Row],[Quantity]]*Sales_data[[#This Row],[UnitCost (Assummed)]]</f>
        <v>714.96749999999997</v>
      </c>
      <c r="N240" s="1">
        <f>Sales_data[[#This Row],[ Sales]]-Sales_data[[#This Row],[COGs]]</f>
        <v>384.98249999999985</v>
      </c>
      <c r="O240" s="5">
        <f>Sales_data[[#This Row],[TotalPrice ]]-Sales_data[[#This Row],[ Sales]]</f>
        <v>0</v>
      </c>
      <c r="P240" t="s">
        <v>57</v>
      </c>
      <c r="Q240" t="s">
        <v>34</v>
      </c>
      <c r="R240">
        <v>0</v>
      </c>
      <c r="S240" t="s">
        <v>2137</v>
      </c>
      <c r="T240" t="s">
        <v>2138</v>
      </c>
      <c r="U240" s="1">
        <v>33.6</v>
      </c>
      <c r="V240" s="2">
        <v>45070</v>
      </c>
      <c r="W240" s="2">
        <v>45077</v>
      </c>
      <c r="X240" s="7">
        <f t="shared" si="3"/>
        <v>7</v>
      </c>
      <c r="Y240" t="s">
        <v>72</v>
      </c>
    </row>
    <row r="241" spans="1:25" x14ac:dyDescent="0.3">
      <c r="A241" s="2">
        <v>45070</v>
      </c>
      <c r="B241" t="s">
        <v>69</v>
      </c>
      <c r="C241" t="s">
        <v>54</v>
      </c>
      <c r="D241">
        <v>4</v>
      </c>
      <c r="E241" s="1">
        <v>323.63</v>
      </c>
      <c r="F241" s="1">
        <f>Sales_data[[#This Row],[UnitPrice]]*(1-0.35)</f>
        <v>210.3595</v>
      </c>
      <c r="G241" t="s">
        <v>50</v>
      </c>
      <c r="H241" t="s">
        <v>31</v>
      </c>
      <c r="I241" s="6">
        <v>0.1</v>
      </c>
      <c r="J241" t="s">
        <v>51</v>
      </c>
      <c r="K241" s="1">
        <f>Sales_data[[#This Row],[Quantity]]*Sales_data[[#This Row],[UnitPrice]]</f>
        <v>1294.52</v>
      </c>
      <c r="L241" s="1">
        <f>Sales_data[[#This Row],[TotalPrice ]]*(1-Sales_data[[#This Row],[Discount]])</f>
        <v>1165.068</v>
      </c>
      <c r="M241" s="1">
        <f>Sales_data[[#This Row],[Quantity]]*Sales_data[[#This Row],[UnitCost (Assummed)]]</f>
        <v>841.43799999999999</v>
      </c>
      <c r="N241" s="1">
        <f>Sales_data[[#This Row],[ Sales]]-Sales_data[[#This Row],[COGs]]</f>
        <v>323.63</v>
      </c>
      <c r="O241" s="5">
        <f>Sales_data[[#This Row],[TotalPrice ]]-Sales_data[[#This Row],[ Sales]]</f>
        <v>129.452</v>
      </c>
      <c r="P241" t="s">
        <v>57</v>
      </c>
      <c r="Q241" t="s">
        <v>24</v>
      </c>
      <c r="R241">
        <v>0</v>
      </c>
      <c r="S241" t="s">
        <v>2194</v>
      </c>
      <c r="T241" t="s">
        <v>2195</v>
      </c>
      <c r="U241" s="1">
        <v>32.92</v>
      </c>
      <c r="V241" s="2">
        <v>45070</v>
      </c>
      <c r="W241" s="2">
        <v>45078</v>
      </c>
      <c r="X241" s="7">
        <f t="shared" si="3"/>
        <v>8</v>
      </c>
      <c r="Y241" t="s">
        <v>72</v>
      </c>
    </row>
    <row r="242" spans="1:25" x14ac:dyDescent="0.3">
      <c r="A242" s="2">
        <v>45071</v>
      </c>
      <c r="B242" t="s">
        <v>69</v>
      </c>
      <c r="C242" t="s">
        <v>19</v>
      </c>
      <c r="D242">
        <v>20</v>
      </c>
      <c r="E242" s="1">
        <v>343.25</v>
      </c>
      <c r="F242" s="1">
        <f>Sales_data[[#This Row],[UnitPrice]]*(1-0.35)</f>
        <v>223.11250000000001</v>
      </c>
      <c r="G242" t="s">
        <v>50</v>
      </c>
      <c r="H242" t="s">
        <v>21</v>
      </c>
      <c r="I242" s="6">
        <v>0.05</v>
      </c>
      <c r="J242" t="s">
        <v>32</v>
      </c>
      <c r="K242" s="1">
        <f>Sales_data[[#This Row],[Quantity]]*Sales_data[[#This Row],[UnitPrice]]</f>
        <v>6865</v>
      </c>
      <c r="L242" s="1">
        <f>Sales_data[[#This Row],[TotalPrice ]]*(1-Sales_data[[#This Row],[Discount]])</f>
        <v>6521.75</v>
      </c>
      <c r="M242" s="1">
        <f>Sales_data[[#This Row],[Quantity]]*Sales_data[[#This Row],[UnitCost (Assummed)]]</f>
        <v>4462.25</v>
      </c>
      <c r="N242" s="1">
        <f>Sales_data[[#This Row],[ Sales]]-Sales_data[[#This Row],[COGs]]</f>
        <v>2059.5</v>
      </c>
      <c r="O242" s="5">
        <f>Sales_data[[#This Row],[TotalPrice ]]-Sales_data[[#This Row],[ Sales]]</f>
        <v>343.25</v>
      </c>
      <c r="P242" t="s">
        <v>60</v>
      </c>
      <c r="Q242" t="s">
        <v>24</v>
      </c>
      <c r="R242">
        <v>0</v>
      </c>
      <c r="S242" t="s">
        <v>390</v>
      </c>
      <c r="T242" t="s">
        <v>391</v>
      </c>
      <c r="U242" s="1">
        <v>28.77</v>
      </c>
      <c r="V242" s="2">
        <v>45071</v>
      </c>
      <c r="W242" s="2">
        <v>45079</v>
      </c>
      <c r="X242" s="7">
        <f t="shared" si="3"/>
        <v>8</v>
      </c>
      <c r="Y242" t="s">
        <v>72</v>
      </c>
    </row>
    <row r="243" spans="1:25" x14ac:dyDescent="0.3">
      <c r="A243" s="2">
        <v>45071</v>
      </c>
      <c r="B243" t="s">
        <v>18</v>
      </c>
      <c r="C243" t="s">
        <v>130</v>
      </c>
      <c r="D243">
        <v>13</v>
      </c>
      <c r="E243" s="1">
        <v>211.06</v>
      </c>
      <c r="F243" s="1">
        <f>Sales_data[[#This Row],[UnitPrice]]*(1-0.35)</f>
        <v>137.18899999999999</v>
      </c>
      <c r="G243" t="s">
        <v>20</v>
      </c>
      <c r="H243" t="s">
        <v>31</v>
      </c>
      <c r="I243" s="6">
        <v>0.1</v>
      </c>
      <c r="J243" t="s">
        <v>66</v>
      </c>
      <c r="K243" s="1">
        <f>Sales_data[[#This Row],[Quantity]]*Sales_data[[#This Row],[UnitPrice]]</f>
        <v>2743.78</v>
      </c>
      <c r="L243" s="1">
        <f>Sales_data[[#This Row],[TotalPrice ]]*(1-Sales_data[[#This Row],[Discount]])</f>
        <v>2469.402</v>
      </c>
      <c r="M243" s="1">
        <f>Sales_data[[#This Row],[Quantity]]*Sales_data[[#This Row],[UnitCost (Assummed)]]</f>
        <v>1783.4569999999999</v>
      </c>
      <c r="N243" s="1">
        <f>Sales_data[[#This Row],[ Sales]]-Sales_data[[#This Row],[COGs]]</f>
        <v>685.94500000000016</v>
      </c>
      <c r="O243" s="5">
        <f>Sales_data[[#This Row],[TotalPrice ]]-Sales_data[[#This Row],[ Sales]]</f>
        <v>274.37800000000016</v>
      </c>
      <c r="P243" t="s">
        <v>33</v>
      </c>
      <c r="Q243" t="s">
        <v>2930</v>
      </c>
      <c r="R243">
        <v>1</v>
      </c>
      <c r="S243" t="s">
        <v>713</v>
      </c>
      <c r="T243" t="s">
        <v>714</v>
      </c>
      <c r="U243" s="1">
        <v>19.579999999999998</v>
      </c>
      <c r="V243" s="2">
        <v>45071</v>
      </c>
      <c r="W243" s="2">
        <v>45075</v>
      </c>
      <c r="X243" s="7">
        <f t="shared" si="3"/>
        <v>4</v>
      </c>
      <c r="Y243" t="s">
        <v>27</v>
      </c>
    </row>
    <row r="244" spans="1:25" x14ac:dyDescent="0.3">
      <c r="A244" s="2">
        <v>45072</v>
      </c>
      <c r="B244" t="s">
        <v>44</v>
      </c>
      <c r="C244" t="s">
        <v>45</v>
      </c>
      <c r="D244">
        <v>7</v>
      </c>
      <c r="E244" s="1">
        <v>220.9</v>
      </c>
      <c r="F244" s="1">
        <f>Sales_data[[#This Row],[UnitPrice]]*(1-0.35)</f>
        <v>143.58500000000001</v>
      </c>
      <c r="G244" t="s">
        <v>30</v>
      </c>
      <c r="H244" t="s">
        <v>21</v>
      </c>
      <c r="I244" s="6">
        <v>0.15</v>
      </c>
      <c r="J244" t="s">
        <v>66</v>
      </c>
      <c r="K244" s="1">
        <f>Sales_data[[#This Row],[Quantity]]*Sales_data[[#This Row],[UnitPrice]]</f>
        <v>1546.3</v>
      </c>
      <c r="L244" s="1">
        <f>Sales_data[[#This Row],[TotalPrice ]]*(1-Sales_data[[#This Row],[Discount]])</f>
        <v>1314.355</v>
      </c>
      <c r="M244" s="1">
        <f>Sales_data[[#This Row],[Quantity]]*Sales_data[[#This Row],[UnitCost (Assummed)]]</f>
        <v>1005.095</v>
      </c>
      <c r="N244" s="1">
        <f>Sales_data[[#This Row],[ Sales]]-Sales_data[[#This Row],[COGs]]</f>
        <v>309.26</v>
      </c>
      <c r="O244" s="5">
        <f>Sales_data[[#This Row],[TotalPrice ]]-Sales_data[[#This Row],[ Sales]]</f>
        <v>231.94499999999994</v>
      </c>
      <c r="P244" t="s">
        <v>33</v>
      </c>
      <c r="Q244" t="s">
        <v>24</v>
      </c>
      <c r="R244">
        <v>0</v>
      </c>
      <c r="S244" t="s">
        <v>2666</v>
      </c>
      <c r="T244" t="s">
        <v>2667</v>
      </c>
      <c r="U244" s="1">
        <v>15.25</v>
      </c>
      <c r="V244" s="2">
        <v>45072</v>
      </c>
      <c r="W244" s="2">
        <v>45082</v>
      </c>
      <c r="X244" s="7">
        <f t="shared" si="3"/>
        <v>10</v>
      </c>
      <c r="Y244" t="s">
        <v>49</v>
      </c>
    </row>
    <row r="245" spans="1:25" x14ac:dyDescent="0.3">
      <c r="A245" s="2">
        <v>45073</v>
      </c>
      <c r="B245" t="s">
        <v>69</v>
      </c>
      <c r="C245" t="s">
        <v>54</v>
      </c>
      <c r="D245">
        <v>18</v>
      </c>
      <c r="E245" s="1">
        <v>142.43</v>
      </c>
      <c r="F245" s="1">
        <f>Sales_data[[#This Row],[UnitPrice]]*(1-0.35)</f>
        <v>92.57950000000001</v>
      </c>
      <c r="G245" t="s">
        <v>50</v>
      </c>
      <c r="H245" t="s">
        <v>31</v>
      </c>
      <c r="I245" s="6">
        <v>0.05</v>
      </c>
      <c r="J245" t="s">
        <v>66</v>
      </c>
      <c r="K245" s="1">
        <f>Sales_data[[#This Row],[Quantity]]*Sales_data[[#This Row],[UnitPrice]]</f>
        <v>2563.7400000000002</v>
      </c>
      <c r="L245" s="1">
        <f>Sales_data[[#This Row],[TotalPrice ]]*(1-Sales_data[[#This Row],[Discount]])</f>
        <v>2435.5529999999999</v>
      </c>
      <c r="M245" s="1">
        <f>Sales_data[[#This Row],[Quantity]]*Sales_data[[#This Row],[UnitCost (Assummed)]]</f>
        <v>1666.4310000000003</v>
      </c>
      <c r="N245" s="1">
        <f>Sales_data[[#This Row],[ Sales]]-Sales_data[[#This Row],[COGs]]</f>
        <v>769.12199999999962</v>
      </c>
      <c r="O245" s="5">
        <f>Sales_data[[#This Row],[TotalPrice ]]-Sales_data[[#This Row],[ Sales]]</f>
        <v>128.18700000000035</v>
      </c>
      <c r="P245" t="s">
        <v>57</v>
      </c>
      <c r="Q245" t="s">
        <v>34</v>
      </c>
      <c r="R245">
        <v>1</v>
      </c>
      <c r="S245" t="s">
        <v>219</v>
      </c>
      <c r="T245" t="s">
        <v>220</v>
      </c>
      <c r="U245" s="1">
        <v>12.38</v>
      </c>
      <c r="V245" s="2">
        <v>45073</v>
      </c>
      <c r="W245" s="2">
        <v>45079</v>
      </c>
      <c r="X245" s="7">
        <f t="shared" si="3"/>
        <v>6</v>
      </c>
      <c r="Y245" t="s">
        <v>72</v>
      </c>
    </row>
    <row r="246" spans="1:25" x14ac:dyDescent="0.3">
      <c r="A246" s="2">
        <v>45074</v>
      </c>
      <c r="B246" t="s">
        <v>28</v>
      </c>
      <c r="C246" t="s">
        <v>130</v>
      </c>
      <c r="D246">
        <v>17</v>
      </c>
      <c r="E246" s="1">
        <v>554.25</v>
      </c>
      <c r="F246" s="1">
        <f>Sales_data[[#This Row],[UnitPrice]]*(1-0.35)</f>
        <v>360.26249999999999</v>
      </c>
      <c r="G246" t="s">
        <v>30</v>
      </c>
      <c r="H246" t="s">
        <v>21</v>
      </c>
      <c r="I246" s="6">
        <v>0.1</v>
      </c>
      <c r="J246" t="s">
        <v>56</v>
      </c>
      <c r="K246" s="1">
        <f>Sales_data[[#This Row],[Quantity]]*Sales_data[[#This Row],[UnitPrice]]</f>
        <v>9422.25</v>
      </c>
      <c r="L246" s="1">
        <f>Sales_data[[#This Row],[TotalPrice ]]*(1-Sales_data[[#This Row],[Discount]])</f>
        <v>8480.0249999999996</v>
      </c>
      <c r="M246" s="1">
        <f>Sales_data[[#This Row],[Quantity]]*Sales_data[[#This Row],[UnitCost (Assummed)]]</f>
        <v>6124.4624999999996</v>
      </c>
      <c r="N246" s="1">
        <f>Sales_data[[#This Row],[ Sales]]-Sales_data[[#This Row],[COGs]]</f>
        <v>2355.5625</v>
      </c>
      <c r="O246" s="5">
        <f>Sales_data[[#This Row],[TotalPrice ]]-Sales_data[[#This Row],[ Sales]]</f>
        <v>942.22500000000036</v>
      </c>
      <c r="P246" t="s">
        <v>60</v>
      </c>
      <c r="Q246" t="s">
        <v>2930</v>
      </c>
      <c r="R246">
        <v>0</v>
      </c>
      <c r="S246" t="s">
        <v>1147</v>
      </c>
      <c r="T246" t="s">
        <v>1148</v>
      </c>
      <c r="U246" s="1">
        <v>8.66</v>
      </c>
      <c r="V246" s="2">
        <v>45074</v>
      </c>
      <c r="W246" s="2">
        <v>45078</v>
      </c>
      <c r="X246" s="7">
        <f t="shared" si="3"/>
        <v>4</v>
      </c>
      <c r="Y246" t="s">
        <v>37</v>
      </c>
    </row>
    <row r="247" spans="1:25" x14ac:dyDescent="0.3">
      <c r="A247" s="2">
        <v>45074</v>
      </c>
      <c r="B247" t="s">
        <v>38</v>
      </c>
      <c r="C247" t="s">
        <v>79</v>
      </c>
      <c r="D247">
        <v>2</v>
      </c>
      <c r="E247" s="1">
        <v>294.27</v>
      </c>
      <c r="F247" s="1">
        <f>Sales_data[[#This Row],[UnitPrice]]*(1-0.35)</f>
        <v>191.27549999999999</v>
      </c>
      <c r="G247" t="s">
        <v>50</v>
      </c>
      <c r="H247" t="s">
        <v>31</v>
      </c>
      <c r="I247" s="6">
        <v>0.1</v>
      </c>
      <c r="J247" t="s">
        <v>56</v>
      </c>
      <c r="K247" s="1">
        <f>Sales_data[[#This Row],[Quantity]]*Sales_data[[#This Row],[UnitPrice]]</f>
        <v>588.54</v>
      </c>
      <c r="L247" s="1">
        <f>Sales_data[[#This Row],[TotalPrice ]]*(1-Sales_data[[#This Row],[Discount]])</f>
        <v>529.68600000000004</v>
      </c>
      <c r="M247" s="1">
        <f>Sales_data[[#This Row],[Quantity]]*Sales_data[[#This Row],[UnitCost (Assummed)]]</f>
        <v>382.55099999999999</v>
      </c>
      <c r="N247" s="1">
        <f>Sales_data[[#This Row],[ Sales]]-Sales_data[[#This Row],[COGs]]</f>
        <v>147.13500000000005</v>
      </c>
      <c r="O247" s="5">
        <f>Sales_data[[#This Row],[TotalPrice ]]-Sales_data[[#This Row],[ Sales]]</f>
        <v>58.853999999999928</v>
      </c>
      <c r="P247" t="s">
        <v>33</v>
      </c>
      <c r="Q247" t="s">
        <v>2930</v>
      </c>
      <c r="R247">
        <v>0</v>
      </c>
      <c r="S247" t="s">
        <v>1454</v>
      </c>
      <c r="T247" t="s">
        <v>1455</v>
      </c>
      <c r="U247" s="1">
        <v>9.0500000000000007</v>
      </c>
      <c r="V247" s="2">
        <v>45074</v>
      </c>
      <c r="W247" s="2">
        <v>45078</v>
      </c>
      <c r="X247" s="7">
        <f t="shared" si="3"/>
        <v>4</v>
      </c>
      <c r="Y247" t="s">
        <v>43</v>
      </c>
    </row>
    <row r="248" spans="1:25" x14ac:dyDescent="0.3">
      <c r="A248" s="2">
        <v>45075</v>
      </c>
      <c r="B248" t="s">
        <v>44</v>
      </c>
      <c r="C248" t="s">
        <v>19</v>
      </c>
      <c r="D248">
        <v>15</v>
      </c>
      <c r="E248" s="1">
        <v>67.349999999999994</v>
      </c>
      <c r="F248" s="1">
        <f>Sales_data[[#This Row],[UnitPrice]]*(1-0.35)</f>
        <v>43.777499999999996</v>
      </c>
      <c r="G248" t="s">
        <v>55</v>
      </c>
      <c r="H248" t="s">
        <v>21</v>
      </c>
      <c r="I248" s="6">
        <v>0.1</v>
      </c>
      <c r="J248" t="s">
        <v>56</v>
      </c>
      <c r="K248" s="1">
        <f>Sales_data[[#This Row],[Quantity]]*Sales_data[[#This Row],[UnitPrice]]</f>
        <v>1010.2499999999999</v>
      </c>
      <c r="L248" s="1">
        <f>Sales_data[[#This Row],[TotalPrice ]]*(1-Sales_data[[#This Row],[Discount]])</f>
        <v>909.22499999999991</v>
      </c>
      <c r="M248" s="1">
        <f>Sales_data[[#This Row],[Quantity]]*Sales_data[[#This Row],[UnitCost (Assummed)]]</f>
        <v>656.66249999999991</v>
      </c>
      <c r="N248" s="1">
        <f>Sales_data[[#This Row],[ Sales]]-Sales_data[[#This Row],[COGs]]</f>
        <v>252.5625</v>
      </c>
      <c r="O248" s="5">
        <f>Sales_data[[#This Row],[TotalPrice ]]-Sales_data[[#This Row],[ Sales]]</f>
        <v>101.02499999999998</v>
      </c>
      <c r="P248" t="s">
        <v>23</v>
      </c>
      <c r="Q248" t="s">
        <v>24</v>
      </c>
      <c r="R248">
        <v>0</v>
      </c>
      <c r="S248" t="s">
        <v>1742</v>
      </c>
      <c r="T248" t="s">
        <v>1743</v>
      </c>
      <c r="U248" s="1">
        <v>24.85</v>
      </c>
      <c r="V248" s="2">
        <v>45075</v>
      </c>
      <c r="W248" s="2">
        <v>45080</v>
      </c>
      <c r="X248" s="7">
        <f t="shared" si="3"/>
        <v>5</v>
      </c>
      <c r="Y248" t="s">
        <v>49</v>
      </c>
    </row>
    <row r="249" spans="1:25" x14ac:dyDescent="0.3">
      <c r="A249" s="2">
        <v>45076</v>
      </c>
      <c r="B249" t="s">
        <v>44</v>
      </c>
      <c r="C249" t="s">
        <v>54</v>
      </c>
      <c r="D249">
        <v>2</v>
      </c>
      <c r="E249" s="1">
        <v>427.36</v>
      </c>
      <c r="F249" s="1">
        <f>Sales_data[[#This Row],[UnitPrice]]*(1-0.35)</f>
        <v>277.78399999999999</v>
      </c>
      <c r="G249" t="s">
        <v>30</v>
      </c>
      <c r="H249" t="s">
        <v>21</v>
      </c>
      <c r="I249" s="6">
        <v>0.05</v>
      </c>
      <c r="J249" t="s">
        <v>56</v>
      </c>
      <c r="K249" s="1">
        <f>Sales_data[[#This Row],[Quantity]]*Sales_data[[#This Row],[UnitPrice]]</f>
        <v>854.72</v>
      </c>
      <c r="L249" s="1">
        <f>Sales_data[[#This Row],[TotalPrice ]]*(1-Sales_data[[#This Row],[Discount]])</f>
        <v>811.98400000000004</v>
      </c>
      <c r="M249" s="1">
        <f>Sales_data[[#This Row],[Quantity]]*Sales_data[[#This Row],[UnitCost (Assummed)]]</f>
        <v>555.56799999999998</v>
      </c>
      <c r="N249" s="1">
        <f>Sales_data[[#This Row],[ Sales]]-Sales_data[[#This Row],[COGs]]</f>
        <v>256.41600000000005</v>
      </c>
      <c r="O249" s="5">
        <f>Sales_data[[#This Row],[TotalPrice ]]-Sales_data[[#This Row],[ Sales]]</f>
        <v>42.73599999999999</v>
      </c>
      <c r="P249" t="s">
        <v>23</v>
      </c>
      <c r="Q249" t="s">
        <v>34</v>
      </c>
      <c r="R249">
        <v>0</v>
      </c>
      <c r="S249" t="s">
        <v>331</v>
      </c>
      <c r="T249" t="s">
        <v>332</v>
      </c>
      <c r="U249" s="1">
        <v>19.420000000000002</v>
      </c>
      <c r="V249" s="2">
        <v>45076</v>
      </c>
      <c r="W249" s="2">
        <v>45079</v>
      </c>
      <c r="X249" s="7">
        <f t="shared" si="3"/>
        <v>3</v>
      </c>
      <c r="Y249" t="s">
        <v>49</v>
      </c>
    </row>
    <row r="250" spans="1:25" x14ac:dyDescent="0.3">
      <c r="A250" s="2">
        <v>45078</v>
      </c>
      <c r="B250" t="s">
        <v>28</v>
      </c>
      <c r="C250" t="s">
        <v>130</v>
      </c>
      <c r="D250">
        <v>2</v>
      </c>
      <c r="E250" s="1">
        <v>279.38</v>
      </c>
      <c r="F250" s="1">
        <f>Sales_data[[#This Row],[UnitPrice]]*(1-0.35)</f>
        <v>181.59700000000001</v>
      </c>
      <c r="G250" t="s">
        <v>55</v>
      </c>
      <c r="H250" t="s">
        <v>31</v>
      </c>
      <c r="I250" s="6">
        <v>0.1</v>
      </c>
      <c r="J250" t="s">
        <v>51</v>
      </c>
      <c r="K250" s="1">
        <f>Sales_data[[#This Row],[Quantity]]*Sales_data[[#This Row],[UnitPrice]]</f>
        <v>558.76</v>
      </c>
      <c r="L250" s="1">
        <f>Sales_data[[#This Row],[TotalPrice ]]*(1-Sales_data[[#This Row],[Discount]])</f>
        <v>502.88400000000001</v>
      </c>
      <c r="M250" s="1">
        <f>Sales_data[[#This Row],[Quantity]]*Sales_data[[#This Row],[UnitCost (Assummed)]]</f>
        <v>363.19400000000002</v>
      </c>
      <c r="N250" s="1">
        <f>Sales_data[[#This Row],[ Sales]]-Sales_data[[#This Row],[COGs]]</f>
        <v>139.69</v>
      </c>
      <c r="O250" s="5">
        <f>Sales_data[[#This Row],[TotalPrice ]]-Sales_data[[#This Row],[ Sales]]</f>
        <v>55.875999999999976</v>
      </c>
      <c r="P250" t="s">
        <v>23</v>
      </c>
      <c r="Q250" t="s">
        <v>24</v>
      </c>
      <c r="R250">
        <v>0</v>
      </c>
      <c r="S250" t="s">
        <v>812</v>
      </c>
      <c r="T250" t="s">
        <v>813</v>
      </c>
      <c r="U250" s="1">
        <v>22.95</v>
      </c>
      <c r="V250" s="2">
        <v>45078</v>
      </c>
      <c r="W250" s="2">
        <v>45083</v>
      </c>
      <c r="X250" s="7">
        <f t="shared" si="3"/>
        <v>5</v>
      </c>
      <c r="Y250" t="s">
        <v>37</v>
      </c>
    </row>
    <row r="251" spans="1:25" x14ac:dyDescent="0.3">
      <c r="A251" s="2">
        <v>45079</v>
      </c>
      <c r="B251" t="s">
        <v>18</v>
      </c>
      <c r="C251" t="s">
        <v>130</v>
      </c>
      <c r="D251">
        <v>4</v>
      </c>
      <c r="E251" s="1">
        <v>248.16</v>
      </c>
      <c r="F251" s="1">
        <f>Sales_data[[#This Row],[UnitPrice]]*(1-0.35)</f>
        <v>161.304</v>
      </c>
      <c r="G251" t="s">
        <v>20</v>
      </c>
      <c r="H251" t="s">
        <v>31</v>
      </c>
      <c r="I251" s="6">
        <v>0.1</v>
      </c>
      <c r="J251" t="s">
        <v>56</v>
      </c>
      <c r="K251" s="1">
        <f>Sales_data[[#This Row],[Quantity]]*Sales_data[[#This Row],[UnitPrice]]</f>
        <v>992.64</v>
      </c>
      <c r="L251" s="1">
        <f>Sales_data[[#This Row],[TotalPrice ]]*(1-Sales_data[[#This Row],[Discount]])</f>
        <v>893.37599999999998</v>
      </c>
      <c r="M251" s="1">
        <f>Sales_data[[#This Row],[Quantity]]*Sales_data[[#This Row],[UnitCost (Assummed)]]</f>
        <v>645.21600000000001</v>
      </c>
      <c r="N251" s="1">
        <f>Sales_data[[#This Row],[ Sales]]-Sales_data[[#This Row],[COGs]]</f>
        <v>248.15999999999997</v>
      </c>
      <c r="O251" s="5">
        <f>Sales_data[[#This Row],[TotalPrice ]]-Sales_data[[#This Row],[ Sales]]</f>
        <v>99.26400000000001</v>
      </c>
      <c r="P251" t="s">
        <v>57</v>
      </c>
      <c r="Q251" t="s">
        <v>2930</v>
      </c>
      <c r="R251">
        <v>1</v>
      </c>
      <c r="S251" t="s">
        <v>2691</v>
      </c>
      <c r="T251" t="s">
        <v>2692</v>
      </c>
      <c r="U251" s="1">
        <v>45.11</v>
      </c>
      <c r="V251" s="2">
        <v>45079</v>
      </c>
      <c r="W251" s="2">
        <v>45082</v>
      </c>
      <c r="X251" s="7">
        <f t="shared" si="3"/>
        <v>3</v>
      </c>
      <c r="Y251" t="s">
        <v>27</v>
      </c>
    </row>
    <row r="252" spans="1:25" x14ac:dyDescent="0.3">
      <c r="A252" s="2">
        <v>45080</v>
      </c>
      <c r="B252" t="s">
        <v>69</v>
      </c>
      <c r="C252" t="s">
        <v>79</v>
      </c>
      <c r="D252">
        <v>3</v>
      </c>
      <c r="E252" s="1">
        <v>54.37</v>
      </c>
      <c r="F252" s="1">
        <f>Sales_data[[#This Row],[UnitPrice]]*(1-0.35)</f>
        <v>35.340499999999999</v>
      </c>
      <c r="G252" t="s">
        <v>20</v>
      </c>
      <c r="H252" t="s">
        <v>21</v>
      </c>
      <c r="I252" s="6">
        <v>0.1</v>
      </c>
      <c r="J252" t="s">
        <v>46</v>
      </c>
      <c r="K252" s="1">
        <f>Sales_data[[#This Row],[Quantity]]*Sales_data[[#This Row],[UnitPrice]]</f>
        <v>163.10999999999999</v>
      </c>
      <c r="L252" s="1">
        <f>Sales_data[[#This Row],[TotalPrice ]]*(1-Sales_data[[#This Row],[Discount]])</f>
        <v>146.79899999999998</v>
      </c>
      <c r="M252" s="1">
        <f>Sales_data[[#This Row],[Quantity]]*Sales_data[[#This Row],[UnitCost (Assummed)]]</f>
        <v>106.0215</v>
      </c>
      <c r="N252" s="1">
        <f>Sales_data[[#This Row],[ Sales]]-Sales_data[[#This Row],[COGs]]</f>
        <v>40.777499999999975</v>
      </c>
      <c r="O252" s="5">
        <f>Sales_data[[#This Row],[TotalPrice ]]-Sales_data[[#This Row],[ Sales]]</f>
        <v>16.311000000000007</v>
      </c>
      <c r="P252" t="s">
        <v>57</v>
      </c>
      <c r="Q252" t="s">
        <v>40</v>
      </c>
      <c r="R252">
        <v>0</v>
      </c>
      <c r="S252" t="s">
        <v>924</v>
      </c>
      <c r="T252" t="s">
        <v>925</v>
      </c>
      <c r="U252" s="1">
        <v>48.71</v>
      </c>
      <c r="V252" s="2">
        <v>45080</v>
      </c>
      <c r="W252" s="2">
        <v>45090</v>
      </c>
      <c r="X252" s="7">
        <f t="shared" si="3"/>
        <v>10</v>
      </c>
      <c r="Y252" t="s">
        <v>72</v>
      </c>
    </row>
    <row r="253" spans="1:25" x14ac:dyDescent="0.3">
      <c r="A253" s="2">
        <v>45082</v>
      </c>
      <c r="B253" t="s">
        <v>18</v>
      </c>
      <c r="C253" t="s">
        <v>130</v>
      </c>
      <c r="D253">
        <v>15</v>
      </c>
      <c r="E253" s="1">
        <v>324.58</v>
      </c>
      <c r="F253" s="1">
        <f>Sales_data[[#This Row],[UnitPrice]]*(1-0.35)</f>
        <v>210.977</v>
      </c>
      <c r="G253" t="s">
        <v>30</v>
      </c>
      <c r="H253" t="s">
        <v>31</v>
      </c>
      <c r="I253" s="6">
        <v>0.15</v>
      </c>
      <c r="J253" t="s">
        <v>56</v>
      </c>
      <c r="K253" s="1">
        <f>Sales_data[[#This Row],[Quantity]]*Sales_data[[#This Row],[UnitPrice]]</f>
        <v>4868.7</v>
      </c>
      <c r="L253" s="1">
        <f>Sales_data[[#This Row],[TotalPrice ]]*(1-Sales_data[[#This Row],[Discount]])</f>
        <v>4138.3949999999995</v>
      </c>
      <c r="M253" s="1">
        <f>Sales_data[[#This Row],[Quantity]]*Sales_data[[#This Row],[UnitCost (Assummed)]]</f>
        <v>3164.6550000000002</v>
      </c>
      <c r="N253" s="1">
        <f>Sales_data[[#This Row],[ Sales]]-Sales_data[[#This Row],[COGs]]</f>
        <v>973.73999999999933</v>
      </c>
      <c r="O253" s="5">
        <f>Sales_data[[#This Row],[TotalPrice ]]-Sales_data[[#This Row],[ Sales]]</f>
        <v>730.30500000000029</v>
      </c>
      <c r="P253" t="s">
        <v>60</v>
      </c>
      <c r="Q253" t="s">
        <v>2930</v>
      </c>
      <c r="R253">
        <v>0</v>
      </c>
      <c r="S253" t="s">
        <v>1808</v>
      </c>
      <c r="T253" t="s">
        <v>1809</v>
      </c>
      <c r="U253" s="1">
        <v>24.57</v>
      </c>
      <c r="V253" s="2">
        <v>45082</v>
      </c>
      <c r="W253" s="2">
        <v>45086</v>
      </c>
      <c r="X253" s="7">
        <f t="shared" si="3"/>
        <v>4</v>
      </c>
      <c r="Y253" t="s">
        <v>27</v>
      </c>
    </row>
    <row r="254" spans="1:25" x14ac:dyDescent="0.3">
      <c r="A254" s="2">
        <v>45085</v>
      </c>
      <c r="B254" t="s">
        <v>28</v>
      </c>
      <c r="C254" t="s">
        <v>29</v>
      </c>
      <c r="D254">
        <v>9</v>
      </c>
      <c r="E254" s="1">
        <v>115.24</v>
      </c>
      <c r="F254" s="1">
        <f>Sales_data[[#This Row],[UnitPrice]]*(1-0.35)</f>
        <v>74.906000000000006</v>
      </c>
      <c r="G254" t="s">
        <v>20</v>
      </c>
      <c r="H254" t="s">
        <v>21</v>
      </c>
      <c r="I254" s="6">
        <v>0</v>
      </c>
      <c r="J254" t="s">
        <v>32</v>
      </c>
      <c r="K254" s="1">
        <f>Sales_data[[#This Row],[Quantity]]*Sales_data[[#This Row],[UnitPrice]]</f>
        <v>1037.1599999999999</v>
      </c>
      <c r="L254" s="1">
        <f>Sales_data[[#This Row],[TotalPrice ]]*(1-Sales_data[[#This Row],[Discount]])</f>
        <v>1037.1599999999999</v>
      </c>
      <c r="M254" s="1">
        <f>Sales_data[[#This Row],[Quantity]]*Sales_data[[#This Row],[UnitCost (Assummed)]]</f>
        <v>674.154</v>
      </c>
      <c r="N254" s="1">
        <f>Sales_data[[#This Row],[ Sales]]-Sales_data[[#This Row],[COGs]]</f>
        <v>363.00599999999986</v>
      </c>
      <c r="O254" s="5">
        <f>Sales_data[[#This Row],[TotalPrice ]]-Sales_data[[#This Row],[ Sales]]</f>
        <v>0</v>
      </c>
      <c r="P254" t="s">
        <v>57</v>
      </c>
      <c r="Q254" t="s">
        <v>24</v>
      </c>
      <c r="R254">
        <v>0</v>
      </c>
      <c r="S254" t="s">
        <v>1635</v>
      </c>
      <c r="T254" t="s">
        <v>1636</v>
      </c>
      <c r="U254" s="1">
        <v>8.2799999999999994</v>
      </c>
      <c r="V254" s="2">
        <v>45085</v>
      </c>
      <c r="W254" s="2">
        <v>45091</v>
      </c>
      <c r="X254" s="7">
        <f t="shared" si="3"/>
        <v>6</v>
      </c>
      <c r="Y254" t="s">
        <v>37</v>
      </c>
    </row>
    <row r="255" spans="1:25" x14ac:dyDescent="0.3">
      <c r="A255" s="2">
        <v>45086</v>
      </c>
      <c r="B255" t="s">
        <v>44</v>
      </c>
      <c r="C255" t="s">
        <v>19</v>
      </c>
      <c r="D255">
        <v>2</v>
      </c>
      <c r="E255" s="1">
        <v>503.28</v>
      </c>
      <c r="F255" s="1">
        <f>Sales_data[[#This Row],[UnitPrice]]*(1-0.35)</f>
        <v>327.13200000000001</v>
      </c>
      <c r="G255" t="s">
        <v>55</v>
      </c>
      <c r="H255" t="s">
        <v>31</v>
      </c>
      <c r="I255" s="6">
        <v>0.15</v>
      </c>
      <c r="J255" t="s">
        <v>32</v>
      </c>
      <c r="K255" s="1">
        <f>Sales_data[[#This Row],[Quantity]]*Sales_data[[#This Row],[UnitPrice]]</f>
        <v>1006.56</v>
      </c>
      <c r="L255" s="1">
        <f>Sales_data[[#This Row],[TotalPrice ]]*(1-Sales_data[[#This Row],[Discount]])</f>
        <v>855.57599999999991</v>
      </c>
      <c r="M255" s="1">
        <f>Sales_data[[#This Row],[Quantity]]*Sales_data[[#This Row],[UnitCost (Assummed)]]</f>
        <v>654.26400000000001</v>
      </c>
      <c r="N255" s="1">
        <f>Sales_data[[#This Row],[ Sales]]-Sales_data[[#This Row],[COGs]]</f>
        <v>201.3119999999999</v>
      </c>
      <c r="O255" s="5">
        <f>Sales_data[[#This Row],[TotalPrice ]]-Sales_data[[#This Row],[ Sales]]</f>
        <v>150.98400000000004</v>
      </c>
      <c r="P255" t="s">
        <v>33</v>
      </c>
      <c r="Q255" t="s">
        <v>2930</v>
      </c>
      <c r="R255">
        <v>0</v>
      </c>
      <c r="S255" t="s">
        <v>133</v>
      </c>
      <c r="T255" t="s">
        <v>134</v>
      </c>
      <c r="U255" s="1">
        <v>34.79</v>
      </c>
      <c r="V255" s="2">
        <v>45086</v>
      </c>
      <c r="W255" s="2">
        <v>45094</v>
      </c>
      <c r="X255" s="7">
        <f t="shared" si="3"/>
        <v>8</v>
      </c>
      <c r="Y255" t="s">
        <v>49</v>
      </c>
    </row>
    <row r="256" spans="1:25" x14ac:dyDescent="0.3">
      <c r="A256" s="2">
        <v>45087</v>
      </c>
      <c r="B256" t="s">
        <v>28</v>
      </c>
      <c r="C256" t="s">
        <v>19</v>
      </c>
      <c r="D256">
        <v>2</v>
      </c>
      <c r="E256" s="1">
        <v>374.59</v>
      </c>
      <c r="F256" s="1">
        <f>Sales_data[[#This Row],[UnitPrice]]*(1-0.35)</f>
        <v>243.48349999999999</v>
      </c>
      <c r="G256" t="s">
        <v>50</v>
      </c>
      <c r="H256" t="s">
        <v>21</v>
      </c>
      <c r="I256" s="6">
        <v>0.15</v>
      </c>
      <c r="J256" t="s">
        <v>51</v>
      </c>
      <c r="K256" s="1">
        <f>Sales_data[[#This Row],[Quantity]]*Sales_data[[#This Row],[UnitPrice]]</f>
        <v>749.18</v>
      </c>
      <c r="L256" s="1">
        <f>Sales_data[[#This Row],[TotalPrice ]]*(1-Sales_data[[#This Row],[Discount]])</f>
        <v>636.803</v>
      </c>
      <c r="M256" s="1">
        <f>Sales_data[[#This Row],[Quantity]]*Sales_data[[#This Row],[UnitCost (Assummed)]]</f>
        <v>486.96699999999998</v>
      </c>
      <c r="N256" s="1">
        <f>Sales_data[[#This Row],[ Sales]]-Sales_data[[#This Row],[COGs]]</f>
        <v>149.83600000000001</v>
      </c>
      <c r="O256" s="5">
        <f>Sales_data[[#This Row],[TotalPrice ]]-Sales_data[[#This Row],[ Sales]]</f>
        <v>112.37699999999995</v>
      </c>
      <c r="P256" t="s">
        <v>23</v>
      </c>
      <c r="Q256" t="s">
        <v>34</v>
      </c>
      <c r="R256">
        <v>0</v>
      </c>
      <c r="S256" t="s">
        <v>571</v>
      </c>
      <c r="T256" t="s">
        <v>572</v>
      </c>
      <c r="U256" s="1">
        <v>34.64</v>
      </c>
      <c r="V256" s="2">
        <v>45087</v>
      </c>
      <c r="W256" s="2">
        <v>45095</v>
      </c>
      <c r="X256" s="7">
        <f t="shared" si="3"/>
        <v>8</v>
      </c>
      <c r="Y256" t="s">
        <v>37</v>
      </c>
    </row>
    <row r="257" spans="1:25" x14ac:dyDescent="0.3">
      <c r="A257" s="2">
        <v>45089</v>
      </c>
      <c r="B257" t="s">
        <v>44</v>
      </c>
      <c r="C257" t="s">
        <v>29</v>
      </c>
      <c r="D257">
        <v>8</v>
      </c>
      <c r="E257" s="1">
        <v>301.68</v>
      </c>
      <c r="F257" s="1">
        <f>Sales_data[[#This Row],[UnitPrice]]*(1-0.35)</f>
        <v>196.09200000000001</v>
      </c>
      <c r="G257" t="s">
        <v>55</v>
      </c>
      <c r="H257" t="s">
        <v>31</v>
      </c>
      <c r="I257" s="6">
        <v>0</v>
      </c>
      <c r="J257" t="s">
        <v>22</v>
      </c>
      <c r="K257" s="1">
        <f>Sales_data[[#This Row],[Quantity]]*Sales_data[[#This Row],[UnitPrice]]</f>
        <v>2413.44</v>
      </c>
      <c r="L257" s="1">
        <f>Sales_data[[#This Row],[TotalPrice ]]*(1-Sales_data[[#This Row],[Discount]])</f>
        <v>2413.44</v>
      </c>
      <c r="M257" s="1">
        <f>Sales_data[[#This Row],[Quantity]]*Sales_data[[#This Row],[UnitCost (Assummed)]]</f>
        <v>1568.7360000000001</v>
      </c>
      <c r="N257" s="1">
        <f>Sales_data[[#This Row],[ Sales]]-Sales_data[[#This Row],[COGs]]</f>
        <v>844.70399999999995</v>
      </c>
      <c r="O257" s="5">
        <f>Sales_data[[#This Row],[TotalPrice ]]-Sales_data[[#This Row],[ Sales]]</f>
        <v>0</v>
      </c>
      <c r="P257" t="s">
        <v>63</v>
      </c>
      <c r="Q257" t="s">
        <v>34</v>
      </c>
      <c r="R257">
        <v>0</v>
      </c>
      <c r="S257" t="s">
        <v>177</v>
      </c>
      <c r="T257" t="s">
        <v>178</v>
      </c>
      <c r="U257" s="1">
        <v>36.54</v>
      </c>
      <c r="V257" s="2">
        <v>45089</v>
      </c>
      <c r="W257" s="2">
        <v>45098</v>
      </c>
      <c r="X257" s="7">
        <f t="shared" si="3"/>
        <v>9</v>
      </c>
      <c r="Y257" t="s">
        <v>49</v>
      </c>
    </row>
    <row r="258" spans="1:25" x14ac:dyDescent="0.3">
      <c r="A258" s="2">
        <v>45090</v>
      </c>
      <c r="B258" t="s">
        <v>28</v>
      </c>
      <c r="C258" t="s">
        <v>79</v>
      </c>
      <c r="D258">
        <v>14</v>
      </c>
      <c r="E258" s="1">
        <v>583.96</v>
      </c>
      <c r="F258" s="1">
        <f>Sales_data[[#This Row],[UnitPrice]]*(1-0.35)</f>
        <v>379.57400000000001</v>
      </c>
      <c r="G258" t="s">
        <v>50</v>
      </c>
      <c r="H258" t="s">
        <v>31</v>
      </c>
      <c r="I258" s="6">
        <v>0</v>
      </c>
      <c r="J258" t="s">
        <v>56</v>
      </c>
      <c r="K258" s="1">
        <f>Sales_data[[#This Row],[Quantity]]*Sales_data[[#This Row],[UnitPrice]]</f>
        <v>8175.4400000000005</v>
      </c>
      <c r="L258" s="1">
        <f>Sales_data[[#This Row],[TotalPrice ]]*(1-Sales_data[[#This Row],[Discount]])</f>
        <v>8175.4400000000005</v>
      </c>
      <c r="M258" s="1">
        <f>Sales_data[[#This Row],[Quantity]]*Sales_data[[#This Row],[UnitCost (Assummed)]]</f>
        <v>5314.0360000000001</v>
      </c>
      <c r="N258" s="1">
        <f>Sales_data[[#This Row],[ Sales]]-Sales_data[[#This Row],[COGs]]</f>
        <v>2861.4040000000005</v>
      </c>
      <c r="O258" s="5">
        <f>Sales_data[[#This Row],[TotalPrice ]]-Sales_data[[#This Row],[ Sales]]</f>
        <v>0</v>
      </c>
      <c r="P258" t="s">
        <v>60</v>
      </c>
      <c r="Q258" t="s">
        <v>40</v>
      </c>
      <c r="R258">
        <v>0</v>
      </c>
      <c r="S258" t="s">
        <v>898</v>
      </c>
      <c r="T258" t="s">
        <v>899</v>
      </c>
      <c r="U258" s="1">
        <v>23.03</v>
      </c>
      <c r="V258" s="2">
        <v>45090</v>
      </c>
      <c r="W258" s="2">
        <v>45099</v>
      </c>
      <c r="X258" s="7">
        <f t="shared" ref="X258:X321" si="4">DATEDIF( V258,W258,"d")</f>
        <v>9</v>
      </c>
      <c r="Y258" t="s">
        <v>37</v>
      </c>
    </row>
    <row r="259" spans="1:25" x14ac:dyDescent="0.3">
      <c r="A259" s="2">
        <v>45090</v>
      </c>
      <c r="B259" t="s">
        <v>18</v>
      </c>
      <c r="C259" t="s">
        <v>29</v>
      </c>
      <c r="D259">
        <v>19</v>
      </c>
      <c r="E259" s="1">
        <v>199.65</v>
      </c>
      <c r="F259" s="1">
        <f>Sales_data[[#This Row],[UnitPrice]]*(1-0.35)</f>
        <v>129.77250000000001</v>
      </c>
      <c r="G259" t="s">
        <v>30</v>
      </c>
      <c r="H259" t="s">
        <v>31</v>
      </c>
      <c r="I259" s="6">
        <v>0.1</v>
      </c>
      <c r="J259" t="s">
        <v>51</v>
      </c>
      <c r="K259" s="1">
        <f>Sales_data[[#This Row],[Quantity]]*Sales_data[[#This Row],[UnitPrice]]</f>
        <v>3793.35</v>
      </c>
      <c r="L259" s="1">
        <f>Sales_data[[#This Row],[TotalPrice ]]*(1-Sales_data[[#This Row],[Discount]])</f>
        <v>3414.0149999999999</v>
      </c>
      <c r="M259" s="1">
        <f>Sales_data[[#This Row],[Quantity]]*Sales_data[[#This Row],[UnitCost (Assummed)]]</f>
        <v>2465.6775000000002</v>
      </c>
      <c r="N259" s="1">
        <f>Sales_data[[#This Row],[ Sales]]-Sales_data[[#This Row],[COGs]]</f>
        <v>948.33749999999964</v>
      </c>
      <c r="O259" s="5">
        <f>Sales_data[[#This Row],[TotalPrice ]]-Sales_data[[#This Row],[ Sales]]</f>
        <v>379.33500000000004</v>
      </c>
      <c r="P259" t="s">
        <v>63</v>
      </c>
      <c r="Q259" t="s">
        <v>34</v>
      </c>
      <c r="R259">
        <v>1</v>
      </c>
      <c r="S259" t="s">
        <v>1561</v>
      </c>
      <c r="T259" t="s">
        <v>1562</v>
      </c>
      <c r="U259" s="1">
        <v>35.119999999999997</v>
      </c>
      <c r="V259" s="2">
        <v>45090</v>
      </c>
      <c r="W259" s="2">
        <v>45095</v>
      </c>
      <c r="X259" s="7">
        <f t="shared" si="4"/>
        <v>5</v>
      </c>
      <c r="Y259" t="s">
        <v>27</v>
      </c>
    </row>
    <row r="260" spans="1:25" x14ac:dyDescent="0.3">
      <c r="A260" s="2">
        <v>45090</v>
      </c>
      <c r="B260" t="s">
        <v>18</v>
      </c>
      <c r="C260" t="s">
        <v>19</v>
      </c>
      <c r="D260">
        <v>7</v>
      </c>
      <c r="E260" s="1">
        <v>535.20000000000005</v>
      </c>
      <c r="F260" s="1">
        <f>Sales_data[[#This Row],[UnitPrice]]*(1-0.35)</f>
        <v>347.88000000000005</v>
      </c>
      <c r="G260" t="s">
        <v>50</v>
      </c>
      <c r="H260" t="s">
        <v>31</v>
      </c>
      <c r="I260" s="6">
        <v>0.1</v>
      </c>
      <c r="J260" t="s">
        <v>46</v>
      </c>
      <c r="K260" s="1">
        <f>Sales_data[[#This Row],[Quantity]]*Sales_data[[#This Row],[UnitPrice]]</f>
        <v>3746.4000000000005</v>
      </c>
      <c r="L260" s="1">
        <f>Sales_data[[#This Row],[TotalPrice ]]*(1-Sales_data[[#This Row],[Discount]])</f>
        <v>3371.7600000000007</v>
      </c>
      <c r="M260" s="1">
        <f>Sales_data[[#This Row],[Quantity]]*Sales_data[[#This Row],[UnitCost (Assummed)]]</f>
        <v>2435.1600000000003</v>
      </c>
      <c r="N260" s="1">
        <f>Sales_data[[#This Row],[ Sales]]-Sales_data[[#This Row],[COGs]]</f>
        <v>936.60000000000036</v>
      </c>
      <c r="O260" s="5">
        <f>Sales_data[[#This Row],[TotalPrice ]]-Sales_data[[#This Row],[ Sales]]</f>
        <v>374.63999999999987</v>
      </c>
      <c r="P260" t="s">
        <v>60</v>
      </c>
      <c r="Q260" t="s">
        <v>2930</v>
      </c>
      <c r="R260">
        <v>0</v>
      </c>
      <c r="S260" t="s">
        <v>2579</v>
      </c>
      <c r="T260" t="s">
        <v>2580</v>
      </c>
      <c r="U260" s="1">
        <v>10.44</v>
      </c>
      <c r="V260" s="2">
        <v>45090</v>
      </c>
      <c r="W260" s="2">
        <v>45100</v>
      </c>
      <c r="X260" s="7">
        <f t="shared" si="4"/>
        <v>10</v>
      </c>
      <c r="Y260" t="s">
        <v>27</v>
      </c>
    </row>
    <row r="261" spans="1:25" x14ac:dyDescent="0.3">
      <c r="A261" s="2">
        <v>45091</v>
      </c>
      <c r="B261" t="s">
        <v>38</v>
      </c>
      <c r="C261" t="s">
        <v>79</v>
      </c>
      <c r="D261">
        <v>8</v>
      </c>
      <c r="E261" s="1">
        <v>323.8</v>
      </c>
      <c r="F261" s="1">
        <f>Sales_data[[#This Row],[UnitPrice]]*(1-0.35)</f>
        <v>210.47000000000003</v>
      </c>
      <c r="G261" t="s">
        <v>20</v>
      </c>
      <c r="H261" t="s">
        <v>31</v>
      </c>
      <c r="I261" s="6">
        <v>0</v>
      </c>
      <c r="J261" t="s">
        <v>56</v>
      </c>
      <c r="K261" s="1">
        <f>Sales_data[[#This Row],[Quantity]]*Sales_data[[#This Row],[UnitPrice]]</f>
        <v>2590.4</v>
      </c>
      <c r="L261" s="1">
        <f>Sales_data[[#This Row],[TotalPrice ]]*(1-Sales_data[[#This Row],[Discount]])</f>
        <v>2590.4</v>
      </c>
      <c r="M261" s="1">
        <f>Sales_data[[#This Row],[Quantity]]*Sales_data[[#This Row],[UnitCost (Assummed)]]</f>
        <v>1683.7600000000002</v>
      </c>
      <c r="N261" s="1">
        <f>Sales_data[[#This Row],[ Sales]]-Sales_data[[#This Row],[COGs]]</f>
        <v>906.63999999999987</v>
      </c>
      <c r="O261" s="5">
        <f>Sales_data[[#This Row],[TotalPrice ]]-Sales_data[[#This Row],[ Sales]]</f>
        <v>0</v>
      </c>
      <c r="P261" t="s">
        <v>63</v>
      </c>
      <c r="Q261" t="s">
        <v>34</v>
      </c>
      <c r="R261">
        <v>1</v>
      </c>
      <c r="S261" t="s">
        <v>303</v>
      </c>
      <c r="T261" t="s">
        <v>304</v>
      </c>
      <c r="U261" s="1">
        <v>35.229999999999997</v>
      </c>
      <c r="V261" s="2">
        <v>45091</v>
      </c>
      <c r="W261" s="2">
        <v>45099</v>
      </c>
      <c r="X261" s="7">
        <f t="shared" si="4"/>
        <v>8</v>
      </c>
      <c r="Y261" t="s">
        <v>43</v>
      </c>
    </row>
    <row r="262" spans="1:25" x14ac:dyDescent="0.3">
      <c r="A262" s="2">
        <v>45091</v>
      </c>
      <c r="B262" t="s">
        <v>28</v>
      </c>
      <c r="C262" t="s">
        <v>79</v>
      </c>
      <c r="D262">
        <v>2</v>
      </c>
      <c r="E262" s="1">
        <v>224.08</v>
      </c>
      <c r="F262" s="1">
        <f>Sales_data[[#This Row],[UnitPrice]]*(1-0.35)</f>
        <v>145.65200000000002</v>
      </c>
      <c r="G262" t="s">
        <v>30</v>
      </c>
      <c r="H262" t="s">
        <v>31</v>
      </c>
      <c r="I262" s="6">
        <v>0.05</v>
      </c>
      <c r="J262" t="s">
        <v>46</v>
      </c>
      <c r="K262" s="1">
        <f>Sales_data[[#This Row],[Quantity]]*Sales_data[[#This Row],[UnitPrice]]</f>
        <v>448.16</v>
      </c>
      <c r="L262" s="1">
        <f>Sales_data[[#This Row],[TotalPrice ]]*(1-Sales_data[[#This Row],[Discount]])</f>
        <v>425.75200000000001</v>
      </c>
      <c r="M262" s="1">
        <f>Sales_data[[#This Row],[Quantity]]*Sales_data[[#This Row],[UnitCost (Assummed)]]</f>
        <v>291.30400000000003</v>
      </c>
      <c r="N262" s="1">
        <f>Sales_data[[#This Row],[ Sales]]-Sales_data[[#This Row],[COGs]]</f>
        <v>134.44799999999998</v>
      </c>
      <c r="O262" s="5">
        <f>Sales_data[[#This Row],[TotalPrice ]]-Sales_data[[#This Row],[ Sales]]</f>
        <v>22.408000000000015</v>
      </c>
      <c r="P262" t="s">
        <v>57</v>
      </c>
      <c r="Q262" t="s">
        <v>40</v>
      </c>
      <c r="R262">
        <v>0</v>
      </c>
      <c r="S262" t="s">
        <v>2062</v>
      </c>
      <c r="T262" t="s">
        <v>2063</v>
      </c>
      <c r="U262" s="1">
        <v>47.35</v>
      </c>
      <c r="V262" s="2">
        <v>45091</v>
      </c>
      <c r="W262" s="2">
        <v>45097</v>
      </c>
      <c r="X262" s="7">
        <f t="shared" si="4"/>
        <v>6</v>
      </c>
      <c r="Y262" t="s">
        <v>37</v>
      </c>
    </row>
    <row r="263" spans="1:25" x14ac:dyDescent="0.3">
      <c r="A263" s="2">
        <v>45094</v>
      </c>
      <c r="B263" t="s">
        <v>18</v>
      </c>
      <c r="C263" t="s">
        <v>45</v>
      </c>
      <c r="D263">
        <v>4</v>
      </c>
      <c r="E263" s="1">
        <v>584.79999999999995</v>
      </c>
      <c r="F263" s="1">
        <f>Sales_data[[#This Row],[UnitPrice]]*(1-0.35)</f>
        <v>380.12</v>
      </c>
      <c r="G263" t="s">
        <v>20</v>
      </c>
      <c r="H263" t="s">
        <v>31</v>
      </c>
      <c r="I263" s="6">
        <v>0.1</v>
      </c>
      <c r="J263" t="s">
        <v>22</v>
      </c>
      <c r="K263" s="1">
        <f>Sales_data[[#This Row],[Quantity]]*Sales_data[[#This Row],[UnitPrice]]</f>
        <v>2339.1999999999998</v>
      </c>
      <c r="L263" s="1">
        <f>Sales_data[[#This Row],[TotalPrice ]]*(1-Sales_data[[#This Row],[Discount]])</f>
        <v>2105.2799999999997</v>
      </c>
      <c r="M263" s="1">
        <f>Sales_data[[#This Row],[Quantity]]*Sales_data[[#This Row],[UnitCost (Assummed)]]</f>
        <v>1520.48</v>
      </c>
      <c r="N263" s="1">
        <f>Sales_data[[#This Row],[ Sales]]-Sales_data[[#This Row],[COGs]]</f>
        <v>584.79999999999973</v>
      </c>
      <c r="O263" s="5">
        <f>Sales_data[[#This Row],[TotalPrice ]]-Sales_data[[#This Row],[ Sales]]</f>
        <v>233.92000000000007</v>
      </c>
      <c r="P263" t="s">
        <v>23</v>
      </c>
      <c r="Q263" t="s">
        <v>24</v>
      </c>
      <c r="R263">
        <v>0</v>
      </c>
      <c r="S263" t="s">
        <v>934</v>
      </c>
      <c r="T263" t="s">
        <v>935</v>
      </c>
      <c r="U263" s="1">
        <v>16.440000000000001</v>
      </c>
      <c r="V263" s="2">
        <v>45094</v>
      </c>
      <c r="W263" s="2">
        <v>45102</v>
      </c>
      <c r="X263" s="7">
        <f t="shared" si="4"/>
        <v>8</v>
      </c>
      <c r="Y263" t="s">
        <v>27</v>
      </c>
    </row>
    <row r="264" spans="1:25" x14ac:dyDescent="0.3">
      <c r="A264" s="2">
        <v>45094</v>
      </c>
      <c r="B264" t="s">
        <v>28</v>
      </c>
      <c r="C264" t="s">
        <v>29</v>
      </c>
      <c r="D264">
        <v>1</v>
      </c>
      <c r="E264" s="1">
        <v>418.45</v>
      </c>
      <c r="F264" s="1">
        <f>Sales_data[[#This Row],[UnitPrice]]*(1-0.35)</f>
        <v>271.99250000000001</v>
      </c>
      <c r="G264" t="s">
        <v>50</v>
      </c>
      <c r="H264" t="s">
        <v>31</v>
      </c>
      <c r="I264" s="6">
        <v>0.15</v>
      </c>
      <c r="J264" t="s">
        <v>56</v>
      </c>
      <c r="K264" s="1">
        <f>Sales_data[[#This Row],[Quantity]]*Sales_data[[#This Row],[UnitPrice]]</f>
        <v>418.45</v>
      </c>
      <c r="L264" s="1">
        <f>Sales_data[[#This Row],[TotalPrice ]]*(1-Sales_data[[#This Row],[Discount]])</f>
        <v>355.6825</v>
      </c>
      <c r="M264" s="1">
        <f>Sales_data[[#This Row],[Quantity]]*Sales_data[[#This Row],[UnitCost (Assummed)]]</f>
        <v>271.99250000000001</v>
      </c>
      <c r="N264" s="1">
        <f>Sales_data[[#This Row],[ Sales]]-Sales_data[[#This Row],[COGs]]</f>
        <v>83.69</v>
      </c>
      <c r="O264" s="5">
        <f>Sales_data[[#This Row],[TotalPrice ]]-Sales_data[[#This Row],[ Sales]]</f>
        <v>62.767499999999984</v>
      </c>
      <c r="P264" t="s">
        <v>63</v>
      </c>
      <c r="Q264" t="s">
        <v>40</v>
      </c>
      <c r="R264">
        <v>0</v>
      </c>
      <c r="S264" t="s">
        <v>1245</v>
      </c>
      <c r="T264" t="s">
        <v>1246</v>
      </c>
      <c r="U264" s="1">
        <v>35.58</v>
      </c>
      <c r="V264" s="2">
        <v>45094</v>
      </c>
      <c r="W264" s="2">
        <v>45096</v>
      </c>
      <c r="X264" s="7">
        <f t="shared" si="4"/>
        <v>2</v>
      </c>
      <c r="Y264" t="s">
        <v>37</v>
      </c>
    </row>
    <row r="265" spans="1:25" x14ac:dyDescent="0.3">
      <c r="A265" s="2">
        <v>45094</v>
      </c>
      <c r="B265" t="s">
        <v>69</v>
      </c>
      <c r="C265" t="s">
        <v>45</v>
      </c>
      <c r="D265">
        <v>12</v>
      </c>
      <c r="E265" s="1">
        <v>427.1</v>
      </c>
      <c r="F265" s="1">
        <f>Sales_data[[#This Row],[UnitPrice]]*(1-0.35)</f>
        <v>277.61500000000001</v>
      </c>
      <c r="G265" t="s">
        <v>50</v>
      </c>
      <c r="H265" t="s">
        <v>31</v>
      </c>
      <c r="I265" s="6">
        <v>0</v>
      </c>
      <c r="J265" t="s">
        <v>51</v>
      </c>
      <c r="K265" s="1">
        <f>Sales_data[[#This Row],[Quantity]]*Sales_data[[#This Row],[UnitPrice]]</f>
        <v>5125.2000000000007</v>
      </c>
      <c r="L265" s="1">
        <f>Sales_data[[#This Row],[TotalPrice ]]*(1-Sales_data[[#This Row],[Discount]])</f>
        <v>5125.2000000000007</v>
      </c>
      <c r="M265" s="1">
        <f>Sales_data[[#This Row],[Quantity]]*Sales_data[[#This Row],[UnitCost (Assummed)]]</f>
        <v>3331.38</v>
      </c>
      <c r="N265" s="1">
        <f>Sales_data[[#This Row],[ Sales]]-Sales_data[[#This Row],[COGs]]</f>
        <v>1793.8200000000006</v>
      </c>
      <c r="O265" s="5">
        <f>Sales_data[[#This Row],[TotalPrice ]]-Sales_data[[#This Row],[ Sales]]</f>
        <v>0</v>
      </c>
      <c r="P265" t="s">
        <v>33</v>
      </c>
      <c r="Q265" t="s">
        <v>40</v>
      </c>
      <c r="R265">
        <v>1</v>
      </c>
      <c r="S265" t="s">
        <v>1847</v>
      </c>
      <c r="T265" t="s">
        <v>1848</v>
      </c>
      <c r="U265" s="1">
        <v>8.11</v>
      </c>
      <c r="V265" s="2">
        <v>45094</v>
      </c>
      <c r="W265" s="2">
        <v>45099</v>
      </c>
      <c r="X265" s="7">
        <f t="shared" si="4"/>
        <v>5</v>
      </c>
      <c r="Y265" t="s">
        <v>72</v>
      </c>
    </row>
    <row r="266" spans="1:25" x14ac:dyDescent="0.3">
      <c r="A266" s="2">
        <v>45094</v>
      </c>
      <c r="B266" t="s">
        <v>28</v>
      </c>
      <c r="C266" t="s">
        <v>45</v>
      </c>
      <c r="D266">
        <v>6</v>
      </c>
      <c r="E266" s="1">
        <v>332.18</v>
      </c>
      <c r="F266" s="1">
        <f>Sales_data[[#This Row],[UnitPrice]]*(1-0.35)</f>
        <v>215.917</v>
      </c>
      <c r="G266" t="s">
        <v>20</v>
      </c>
      <c r="H266" t="s">
        <v>21</v>
      </c>
      <c r="I266" s="6">
        <v>0.1</v>
      </c>
      <c r="J266" t="s">
        <v>66</v>
      </c>
      <c r="K266" s="1">
        <f>Sales_data[[#This Row],[Quantity]]*Sales_data[[#This Row],[UnitPrice]]</f>
        <v>1993.08</v>
      </c>
      <c r="L266" s="1">
        <f>Sales_data[[#This Row],[TotalPrice ]]*(1-Sales_data[[#This Row],[Discount]])</f>
        <v>1793.7719999999999</v>
      </c>
      <c r="M266" s="1">
        <f>Sales_data[[#This Row],[Quantity]]*Sales_data[[#This Row],[UnitCost (Assummed)]]</f>
        <v>1295.502</v>
      </c>
      <c r="N266" s="1">
        <f>Sales_data[[#This Row],[ Sales]]-Sales_data[[#This Row],[COGs]]</f>
        <v>498.27</v>
      </c>
      <c r="O266" s="5">
        <f>Sales_data[[#This Row],[TotalPrice ]]-Sales_data[[#This Row],[ Sales]]</f>
        <v>199.30799999999999</v>
      </c>
      <c r="P266" t="s">
        <v>23</v>
      </c>
      <c r="Q266" t="s">
        <v>40</v>
      </c>
      <c r="R266">
        <v>0</v>
      </c>
      <c r="S266" t="s">
        <v>2648</v>
      </c>
      <c r="T266" t="s">
        <v>2649</v>
      </c>
      <c r="U266" s="1">
        <v>21.95</v>
      </c>
      <c r="V266" s="2">
        <v>45094</v>
      </c>
      <c r="W266" s="2">
        <v>45098</v>
      </c>
      <c r="X266" s="7">
        <f t="shared" si="4"/>
        <v>4</v>
      </c>
      <c r="Y266" t="s">
        <v>37</v>
      </c>
    </row>
    <row r="267" spans="1:25" x14ac:dyDescent="0.3">
      <c r="A267" s="2">
        <v>45095</v>
      </c>
      <c r="B267" t="s">
        <v>28</v>
      </c>
      <c r="C267" t="s">
        <v>130</v>
      </c>
      <c r="D267">
        <v>13</v>
      </c>
      <c r="E267" s="1">
        <v>181.68</v>
      </c>
      <c r="F267" s="1">
        <f>Sales_data[[#This Row],[UnitPrice]]*(1-0.35)</f>
        <v>118.09200000000001</v>
      </c>
      <c r="G267" t="s">
        <v>50</v>
      </c>
      <c r="H267" t="s">
        <v>21</v>
      </c>
      <c r="I267" s="6">
        <v>0.05</v>
      </c>
      <c r="J267" t="s">
        <v>56</v>
      </c>
      <c r="K267" s="1">
        <f>Sales_data[[#This Row],[Quantity]]*Sales_data[[#This Row],[UnitPrice]]</f>
        <v>2361.84</v>
      </c>
      <c r="L267" s="1">
        <f>Sales_data[[#This Row],[TotalPrice ]]*(1-Sales_data[[#This Row],[Discount]])</f>
        <v>2243.748</v>
      </c>
      <c r="M267" s="1">
        <f>Sales_data[[#This Row],[Quantity]]*Sales_data[[#This Row],[UnitCost (Assummed)]]</f>
        <v>1535.1960000000001</v>
      </c>
      <c r="N267" s="1">
        <f>Sales_data[[#This Row],[ Sales]]-Sales_data[[#This Row],[COGs]]</f>
        <v>708.55199999999991</v>
      </c>
      <c r="O267" s="5">
        <f>Sales_data[[#This Row],[TotalPrice ]]-Sales_data[[#This Row],[ Sales]]</f>
        <v>118.0920000000001</v>
      </c>
      <c r="P267" t="s">
        <v>33</v>
      </c>
      <c r="Q267" t="s">
        <v>34</v>
      </c>
      <c r="R267">
        <v>0</v>
      </c>
      <c r="S267" t="s">
        <v>1033</v>
      </c>
      <c r="T267" t="s">
        <v>1034</v>
      </c>
      <c r="U267" s="1">
        <v>14.69</v>
      </c>
      <c r="V267" s="2">
        <v>45095</v>
      </c>
      <c r="W267" s="2">
        <v>45100</v>
      </c>
      <c r="X267" s="7">
        <f t="shared" si="4"/>
        <v>5</v>
      </c>
      <c r="Y267" t="s">
        <v>37</v>
      </c>
    </row>
    <row r="268" spans="1:25" x14ac:dyDescent="0.3">
      <c r="A268" s="2">
        <v>45095</v>
      </c>
      <c r="B268" t="s">
        <v>69</v>
      </c>
      <c r="C268" t="s">
        <v>79</v>
      </c>
      <c r="D268">
        <v>19</v>
      </c>
      <c r="E268" s="1">
        <v>25.22</v>
      </c>
      <c r="F268" s="1">
        <f>Sales_data[[#This Row],[UnitPrice]]*(1-0.35)</f>
        <v>16.393000000000001</v>
      </c>
      <c r="G268" t="s">
        <v>50</v>
      </c>
      <c r="H268" t="s">
        <v>21</v>
      </c>
      <c r="I268" s="6">
        <v>0</v>
      </c>
      <c r="J268" t="s">
        <v>66</v>
      </c>
      <c r="K268" s="1">
        <f>Sales_data[[#This Row],[Quantity]]*Sales_data[[#This Row],[UnitPrice]]</f>
        <v>479.17999999999995</v>
      </c>
      <c r="L268" s="1">
        <f>Sales_data[[#This Row],[TotalPrice ]]*(1-Sales_data[[#This Row],[Discount]])</f>
        <v>479.17999999999995</v>
      </c>
      <c r="M268" s="1">
        <f>Sales_data[[#This Row],[Quantity]]*Sales_data[[#This Row],[UnitCost (Assummed)]]</f>
        <v>311.46699999999998</v>
      </c>
      <c r="N268" s="1">
        <f>Sales_data[[#This Row],[ Sales]]-Sales_data[[#This Row],[COGs]]</f>
        <v>167.71299999999997</v>
      </c>
      <c r="O268" s="5">
        <f>Sales_data[[#This Row],[TotalPrice ]]-Sales_data[[#This Row],[ Sales]]</f>
        <v>0</v>
      </c>
      <c r="P268" t="s">
        <v>57</v>
      </c>
      <c r="Q268" t="s">
        <v>2930</v>
      </c>
      <c r="R268">
        <v>0</v>
      </c>
      <c r="S268" t="s">
        <v>1673</v>
      </c>
      <c r="T268" t="s">
        <v>1674</v>
      </c>
      <c r="U268" s="1">
        <v>31.31</v>
      </c>
      <c r="V268" s="2">
        <v>45095</v>
      </c>
      <c r="W268" s="2">
        <v>45099</v>
      </c>
      <c r="X268" s="7">
        <f t="shared" si="4"/>
        <v>4</v>
      </c>
      <c r="Y268" t="s">
        <v>72</v>
      </c>
    </row>
    <row r="269" spans="1:25" x14ac:dyDescent="0.3">
      <c r="A269" s="2">
        <v>45095</v>
      </c>
      <c r="B269" t="s">
        <v>18</v>
      </c>
      <c r="C269" t="s">
        <v>79</v>
      </c>
      <c r="D269">
        <v>15</v>
      </c>
      <c r="E269" s="1">
        <v>124.91</v>
      </c>
      <c r="F269" s="1">
        <f>Sales_data[[#This Row],[UnitPrice]]*(1-0.35)</f>
        <v>81.191500000000005</v>
      </c>
      <c r="G269" t="s">
        <v>30</v>
      </c>
      <c r="H269" t="s">
        <v>21</v>
      </c>
      <c r="I269" s="6">
        <v>0.1</v>
      </c>
      <c r="J269" t="s">
        <v>22</v>
      </c>
      <c r="K269" s="1">
        <f>Sales_data[[#This Row],[Quantity]]*Sales_data[[#This Row],[UnitPrice]]</f>
        <v>1873.6499999999999</v>
      </c>
      <c r="L269" s="1">
        <f>Sales_data[[#This Row],[TotalPrice ]]*(1-Sales_data[[#This Row],[Discount]])</f>
        <v>1686.2849999999999</v>
      </c>
      <c r="M269" s="1">
        <f>Sales_data[[#This Row],[Quantity]]*Sales_data[[#This Row],[UnitCost (Assummed)]]</f>
        <v>1217.8725000000002</v>
      </c>
      <c r="N269" s="1">
        <f>Sales_data[[#This Row],[ Sales]]-Sales_data[[#This Row],[COGs]]</f>
        <v>468.41249999999968</v>
      </c>
      <c r="O269" s="5">
        <f>Sales_data[[#This Row],[TotalPrice ]]-Sales_data[[#This Row],[ Sales]]</f>
        <v>187.36500000000001</v>
      </c>
      <c r="P269" t="s">
        <v>33</v>
      </c>
      <c r="Q269" t="s">
        <v>24</v>
      </c>
      <c r="R269">
        <v>0</v>
      </c>
      <c r="S269" t="s">
        <v>2018</v>
      </c>
      <c r="T269" t="s">
        <v>2019</v>
      </c>
      <c r="U269" s="1">
        <v>31.95</v>
      </c>
      <c r="V269" s="2">
        <v>45095</v>
      </c>
      <c r="W269" s="2">
        <v>45103</v>
      </c>
      <c r="X269" s="7">
        <f t="shared" si="4"/>
        <v>8</v>
      </c>
      <c r="Y269" t="s">
        <v>27</v>
      </c>
    </row>
    <row r="270" spans="1:25" x14ac:dyDescent="0.3">
      <c r="A270" s="2">
        <v>45096</v>
      </c>
      <c r="B270" t="s">
        <v>69</v>
      </c>
      <c r="C270" t="s">
        <v>130</v>
      </c>
      <c r="D270">
        <v>17</v>
      </c>
      <c r="E270" s="1">
        <v>595.57000000000005</v>
      </c>
      <c r="F270" s="1">
        <f>Sales_data[[#This Row],[UnitPrice]]*(1-0.35)</f>
        <v>387.12050000000005</v>
      </c>
      <c r="G270" t="s">
        <v>55</v>
      </c>
      <c r="H270" t="s">
        <v>31</v>
      </c>
      <c r="I270" s="6">
        <v>0.15</v>
      </c>
      <c r="J270" t="s">
        <v>66</v>
      </c>
      <c r="K270" s="1">
        <f>Sales_data[[#This Row],[Quantity]]*Sales_data[[#This Row],[UnitPrice]]</f>
        <v>10124.69</v>
      </c>
      <c r="L270" s="1">
        <f>Sales_data[[#This Row],[TotalPrice ]]*(1-Sales_data[[#This Row],[Discount]])</f>
        <v>8605.9865000000009</v>
      </c>
      <c r="M270" s="1">
        <f>Sales_data[[#This Row],[Quantity]]*Sales_data[[#This Row],[UnitCost (Assummed)]]</f>
        <v>6581.0485000000008</v>
      </c>
      <c r="N270" s="1">
        <f>Sales_data[[#This Row],[ Sales]]-Sales_data[[#This Row],[COGs]]</f>
        <v>2024.9380000000001</v>
      </c>
      <c r="O270" s="5">
        <f>Sales_data[[#This Row],[TotalPrice ]]-Sales_data[[#This Row],[ Sales]]</f>
        <v>1518.7034999999996</v>
      </c>
      <c r="P270" t="s">
        <v>57</v>
      </c>
      <c r="Q270" t="s">
        <v>40</v>
      </c>
      <c r="R270">
        <v>0</v>
      </c>
      <c r="S270" t="s">
        <v>473</v>
      </c>
      <c r="T270" t="s">
        <v>474</v>
      </c>
      <c r="U270" s="1">
        <v>9.73</v>
      </c>
      <c r="V270" s="2">
        <v>45096</v>
      </c>
      <c r="W270" s="2">
        <v>45105</v>
      </c>
      <c r="X270" s="7">
        <f t="shared" si="4"/>
        <v>9</v>
      </c>
      <c r="Y270" t="s">
        <v>72</v>
      </c>
    </row>
    <row r="271" spans="1:25" x14ac:dyDescent="0.3">
      <c r="A271" s="2">
        <v>45096</v>
      </c>
      <c r="B271" t="s">
        <v>38</v>
      </c>
      <c r="C271" t="s">
        <v>45</v>
      </c>
      <c r="D271">
        <v>7</v>
      </c>
      <c r="E271" s="1">
        <v>303.79000000000002</v>
      </c>
      <c r="F271" s="1">
        <f>Sales_data[[#This Row],[UnitPrice]]*(1-0.35)</f>
        <v>197.46350000000001</v>
      </c>
      <c r="G271" t="s">
        <v>55</v>
      </c>
      <c r="H271" t="s">
        <v>21</v>
      </c>
      <c r="I271" s="6">
        <v>0.15</v>
      </c>
      <c r="J271" t="s">
        <v>46</v>
      </c>
      <c r="K271" s="1">
        <f>Sales_data[[#This Row],[Quantity]]*Sales_data[[#This Row],[UnitPrice]]</f>
        <v>2126.5300000000002</v>
      </c>
      <c r="L271" s="1">
        <f>Sales_data[[#This Row],[TotalPrice ]]*(1-Sales_data[[#This Row],[Discount]])</f>
        <v>1807.5505000000001</v>
      </c>
      <c r="M271" s="1">
        <f>Sales_data[[#This Row],[Quantity]]*Sales_data[[#This Row],[UnitCost (Assummed)]]</f>
        <v>1382.2445</v>
      </c>
      <c r="N271" s="1">
        <f>Sales_data[[#This Row],[ Sales]]-Sales_data[[#This Row],[COGs]]</f>
        <v>425.30600000000004</v>
      </c>
      <c r="O271" s="5">
        <f>Sales_data[[#This Row],[TotalPrice ]]-Sales_data[[#This Row],[ Sales]]</f>
        <v>318.97950000000014</v>
      </c>
      <c r="P271" t="s">
        <v>57</v>
      </c>
      <c r="Q271" t="s">
        <v>34</v>
      </c>
      <c r="R271">
        <v>0</v>
      </c>
      <c r="S271" t="s">
        <v>1157</v>
      </c>
      <c r="T271" t="s">
        <v>1158</v>
      </c>
      <c r="U271" s="1">
        <v>38.85</v>
      </c>
      <c r="V271" s="2">
        <v>45096</v>
      </c>
      <c r="W271" s="2">
        <v>45106</v>
      </c>
      <c r="X271" s="7">
        <f t="shared" si="4"/>
        <v>10</v>
      </c>
      <c r="Y271" t="s">
        <v>43</v>
      </c>
    </row>
    <row r="272" spans="1:25" x14ac:dyDescent="0.3">
      <c r="A272" s="2">
        <v>45096</v>
      </c>
      <c r="B272" t="s">
        <v>44</v>
      </c>
      <c r="C272" t="s">
        <v>130</v>
      </c>
      <c r="D272">
        <v>1</v>
      </c>
      <c r="E272" s="1">
        <v>123.4</v>
      </c>
      <c r="F272" s="1">
        <f>Sales_data[[#This Row],[UnitPrice]]*(1-0.35)</f>
        <v>80.210000000000008</v>
      </c>
      <c r="G272" t="s">
        <v>30</v>
      </c>
      <c r="H272" t="s">
        <v>31</v>
      </c>
      <c r="I272" s="6">
        <v>0</v>
      </c>
      <c r="J272" t="s">
        <v>22</v>
      </c>
      <c r="K272" s="1">
        <f>Sales_data[[#This Row],[Quantity]]*Sales_data[[#This Row],[UnitPrice]]</f>
        <v>123.4</v>
      </c>
      <c r="L272" s="1">
        <f>Sales_data[[#This Row],[TotalPrice ]]*(1-Sales_data[[#This Row],[Discount]])</f>
        <v>123.4</v>
      </c>
      <c r="M272" s="1">
        <f>Sales_data[[#This Row],[Quantity]]*Sales_data[[#This Row],[UnitCost (Assummed)]]</f>
        <v>80.210000000000008</v>
      </c>
      <c r="N272" s="1">
        <f>Sales_data[[#This Row],[ Sales]]-Sales_data[[#This Row],[COGs]]</f>
        <v>43.19</v>
      </c>
      <c r="O272" s="5">
        <f>Sales_data[[#This Row],[TotalPrice ]]-Sales_data[[#This Row],[ Sales]]</f>
        <v>0</v>
      </c>
      <c r="P272" t="s">
        <v>63</v>
      </c>
      <c r="Q272" t="s">
        <v>2930</v>
      </c>
      <c r="R272">
        <v>1</v>
      </c>
      <c r="S272" t="s">
        <v>2076</v>
      </c>
      <c r="T272" t="s">
        <v>2077</v>
      </c>
      <c r="U272" s="1">
        <v>12.63</v>
      </c>
      <c r="V272" s="2">
        <v>45096</v>
      </c>
      <c r="W272" s="2">
        <v>45102</v>
      </c>
      <c r="X272" s="7">
        <f t="shared" si="4"/>
        <v>6</v>
      </c>
      <c r="Y272" t="s">
        <v>49</v>
      </c>
    </row>
    <row r="273" spans="1:25" x14ac:dyDescent="0.3">
      <c r="A273" s="2">
        <v>45097</v>
      </c>
      <c r="B273" t="s">
        <v>28</v>
      </c>
      <c r="C273" t="s">
        <v>19</v>
      </c>
      <c r="D273">
        <v>9</v>
      </c>
      <c r="E273" s="1">
        <v>282.8</v>
      </c>
      <c r="F273" s="1">
        <f>Sales_data[[#This Row],[UnitPrice]]*(1-0.35)</f>
        <v>183.82000000000002</v>
      </c>
      <c r="G273" t="s">
        <v>55</v>
      </c>
      <c r="H273" t="s">
        <v>21</v>
      </c>
      <c r="I273" s="6">
        <v>0.05</v>
      </c>
      <c r="J273" t="s">
        <v>22</v>
      </c>
      <c r="K273" s="1">
        <f>Sales_data[[#This Row],[Quantity]]*Sales_data[[#This Row],[UnitPrice]]</f>
        <v>2545.2000000000003</v>
      </c>
      <c r="L273" s="1">
        <f>Sales_data[[#This Row],[TotalPrice ]]*(1-Sales_data[[#This Row],[Discount]])</f>
        <v>2417.94</v>
      </c>
      <c r="M273" s="1">
        <f>Sales_data[[#This Row],[Quantity]]*Sales_data[[#This Row],[UnitCost (Assummed)]]</f>
        <v>1654.38</v>
      </c>
      <c r="N273" s="1">
        <f>Sales_data[[#This Row],[ Sales]]-Sales_data[[#This Row],[COGs]]</f>
        <v>763.56</v>
      </c>
      <c r="O273" s="5">
        <f>Sales_data[[#This Row],[TotalPrice ]]-Sales_data[[#This Row],[ Sales]]</f>
        <v>127.26000000000022</v>
      </c>
      <c r="P273" t="s">
        <v>23</v>
      </c>
      <c r="Q273" t="s">
        <v>2930</v>
      </c>
      <c r="R273">
        <v>0</v>
      </c>
      <c r="S273" t="s">
        <v>773</v>
      </c>
      <c r="T273" t="s">
        <v>774</v>
      </c>
      <c r="U273" s="1">
        <v>49.79</v>
      </c>
      <c r="V273" s="2">
        <v>45097</v>
      </c>
      <c r="W273" s="2">
        <v>45102</v>
      </c>
      <c r="X273" s="7">
        <f t="shared" si="4"/>
        <v>5</v>
      </c>
      <c r="Y273" t="s">
        <v>37</v>
      </c>
    </row>
    <row r="274" spans="1:25" x14ac:dyDescent="0.3">
      <c r="A274" s="2">
        <v>45097</v>
      </c>
      <c r="B274" t="s">
        <v>44</v>
      </c>
      <c r="C274" t="s">
        <v>130</v>
      </c>
      <c r="D274">
        <v>13</v>
      </c>
      <c r="E274" s="1">
        <v>153.57</v>
      </c>
      <c r="F274" s="1">
        <f>Sales_data[[#This Row],[UnitPrice]]*(1-0.35)</f>
        <v>99.820499999999996</v>
      </c>
      <c r="G274" t="s">
        <v>20</v>
      </c>
      <c r="H274" t="s">
        <v>21</v>
      </c>
      <c r="I274" s="6">
        <v>0.05</v>
      </c>
      <c r="J274" t="s">
        <v>51</v>
      </c>
      <c r="K274" s="1">
        <f>Sales_data[[#This Row],[Quantity]]*Sales_data[[#This Row],[UnitPrice]]</f>
        <v>1996.4099999999999</v>
      </c>
      <c r="L274" s="1">
        <f>Sales_data[[#This Row],[TotalPrice ]]*(1-Sales_data[[#This Row],[Discount]])</f>
        <v>1896.5894999999998</v>
      </c>
      <c r="M274" s="1">
        <f>Sales_data[[#This Row],[Quantity]]*Sales_data[[#This Row],[UnitCost (Assummed)]]</f>
        <v>1297.6665</v>
      </c>
      <c r="N274" s="1">
        <f>Sales_data[[#This Row],[ Sales]]-Sales_data[[#This Row],[COGs]]</f>
        <v>598.92299999999977</v>
      </c>
      <c r="O274" s="5">
        <f>Sales_data[[#This Row],[TotalPrice ]]-Sales_data[[#This Row],[ Sales]]</f>
        <v>99.820500000000038</v>
      </c>
      <c r="P274" t="s">
        <v>33</v>
      </c>
      <c r="Q274" t="s">
        <v>2930</v>
      </c>
      <c r="R274">
        <v>0</v>
      </c>
      <c r="S274" t="s">
        <v>2290</v>
      </c>
      <c r="T274" t="s">
        <v>2291</v>
      </c>
      <c r="U274" s="1">
        <v>27.98</v>
      </c>
      <c r="V274" s="2">
        <v>45097</v>
      </c>
      <c r="W274" s="2">
        <v>45102</v>
      </c>
      <c r="X274" s="7">
        <f t="shared" si="4"/>
        <v>5</v>
      </c>
      <c r="Y274" t="s">
        <v>49</v>
      </c>
    </row>
    <row r="275" spans="1:25" x14ac:dyDescent="0.3">
      <c r="A275" s="2">
        <v>45098</v>
      </c>
      <c r="B275" t="s">
        <v>28</v>
      </c>
      <c r="C275" t="s">
        <v>79</v>
      </c>
      <c r="D275">
        <v>1</v>
      </c>
      <c r="E275" s="1">
        <v>500.96</v>
      </c>
      <c r="F275" s="1">
        <f>Sales_data[[#This Row],[UnitPrice]]*(1-0.35)</f>
        <v>325.62400000000002</v>
      </c>
      <c r="G275" t="s">
        <v>50</v>
      </c>
      <c r="H275" t="s">
        <v>21</v>
      </c>
      <c r="I275" s="6">
        <v>0.05</v>
      </c>
      <c r="J275" t="s">
        <v>46</v>
      </c>
      <c r="K275" s="1">
        <f>Sales_data[[#This Row],[Quantity]]*Sales_data[[#This Row],[UnitPrice]]</f>
        <v>500.96</v>
      </c>
      <c r="L275" s="1">
        <f>Sales_data[[#This Row],[TotalPrice ]]*(1-Sales_data[[#This Row],[Discount]])</f>
        <v>475.91199999999998</v>
      </c>
      <c r="M275" s="1">
        <f>Sales_data[[#This Row],[Quantity]]*Sales_data[[#This Row],[UnitCost (Assummed)]]</f>
        <v>325.62400000000002</v>
      </c>
      <c r="N275" s="1">
        <f>Sales_data[[#This Row],[ Sales]]-Sales_data[[#This Row],[COGs]]</f>
        <v>150.28799999999995</v>
      </c>
      <c r="O275" s="5">
        <f>Sales_data[[#This Row],[TotalPrice ]]-Sales_data[[#This Row],[ Sales]]</f>
        <v>25.048000000000002</v>
      </c>
      <c r="P275" t="s">
        <v>23</v>
      </c>
      <c r="Q275" t="s">
        <v>40</v>
      </c>
      <c r="R275">
        <v>0</v>
      </c>
      <c r="S275" t="s">
        <v>1506</v>
      </c>
      <c r="T275" t="s">
        <v>743</v>
      </c>
      <c r="U275" s="1">
        <v>42.1</v>
      </c>
      <c r="V275" s="2">
        <v>45098</v>
      </c>
      <c r="W275" s="2">
        <v>45102</v>
      </c>
      <c r="X275" s="7">
        <f t="shared" si="4"/>
        <v>4</v>
      </c>
      <c r="Y275" t="s">
        <v>37</v>
      </c>
    </row>
    <row r="276" spans="1:25" x14ac:dyDescent="0.3">
      <c r="A276" s="2">
        <v>45098</v>
      </c>
      <c r="B276" t="s">
        <v>44</v>
      </c>
      <c r="C276" t="s">
        <v>39</v>
      </c>
      <c r="D276">
        <v>10</v>
      </c>
      <c r="E276" s="1">
        <v>110.07</v>
      </c>
      <c r="F276" s="1">
        <f>Sales_data[[#This Row],[UnitPrice]]*(1-0.35)</f>
        <v>71.545500000000004</v>
      </c>
      <c r="G276" t="s">
        <v>20</v>
      </c>
      <c r="H276" t="s">
        <v>21</v>
      </c>
      <c r="I276" s="6">
        <v>0</v>
      </c>
      <c r="J276" t="s">
        <v>46</v>
      </c>
      <c r="K276" s="1">
        <f>Sales_data[[#This Row],[Quantity]]*Sales_data[[#This Row],[UnitPrice]]</f>
        <v>1100.6999999999998</v>
      </c>
      <c r="L276" s="1">
        <f>Sales_data[[#This Row],[TotalPrice ]]*(1-Sales_data[[#This Row],[Discount]])</f>
        <v>1100.6999999999998</v>
      </c>
      <c r="M276" s="1">
        <f>Sales_data[[#This Row],[Quantity]]*Sales_data[[#This Row],[UnitCost (Assummed)]]</f>
        <v>715.45500000000004</v>
      </c>
      <c r="N276" s="1">
        <f>Sales_data[[#This Row],[ Sales]]-Sales_data[[#This Row],[COGs]]</f>
        <v>385.24499999999978</v>
      </c>
      <c r="O276" s="5">
        <f>Sales_data[[#This Row],[TotalPrice ]]-Sales_data[[#This Row],[ Sales]]</f>
        <v>0</v>
      </c>
      <c r="P276" t="s">
        <v>57</v>
      </c>
      <c r="Q276" t="s">
        <v>2930</v>
      </c>
      <c r="R276">
        <v>0</v>
      </c>
      <c r="S276" t="s">
        <v>1626</v>
      </c>
      <c r="T276" t="s">
        <v>1627</v>
      </c>
      <c r="U276" s="1">
        <v>18.47</v>
      </c>
      <c r="V276" s="2">
        <v>45098</v>
      </c>
      <c r="W276" s="2">
        <v>45106</v>
      </c>
      <c r="X276" s="7">
        <f t="shared" si="4"/>
        <v>8</v>
      </c>
      <c r="Y276" t="s">
        <v>49</v>
      </c>
    </row>
    <row r="277" spans="1:25" x14ac:dyDescent="0.3">
      <c r="A277" s="2">
        <v>45098</v>
      </c>
      <c r="B277" t="s">
        <v>38</v>
      </c>
      <c r="C277" t="s">
        <v>130</v>
      </c>
      <c r="D277">
        <v>11</v>
      </c>
      <c r="E277" s="1">
        <v>577.1</v>
      </c>
      <c r="F277" s="1">
        <f>Sales_data[[#This Row],[UnitPrice]]*(1-0.35)</f>
        <v>375.11500000000001</v>
      </c>
      <c r="G277" t="s">
        <v>50</v>
      </c>
      <c r="H277" t="s">
        <v>31</v>
      </c>
      <c r="I277" s="6">
        <v>0.15</v>
      </c>
      <c r="J277" t="s">
        <v>46</v>
      </c>
      <c r="K277" s="1">
        <f>Sales_data[[#This Row],[Quantity]]*Sales_data[[#This Row],[UnitPrice]]</f>
        <v>6348.1</v>
      </c>
      <c r="L277" s="1">
        <f>Sales_data[[#This Row],[TotalPrice ]]*(1-Sales_data[[#This Row],[Discount]])</f>
        <v>5395.8850000000002</v>
      </c>
      <c r="M277" s="1">
        <f>Sales_data[[#This Row],[Quantity]]*Sales_data[[#This Row],[UnitCost (Assummed)]]</f>
        <v>4126.2650000000003</v>
      </c>
      <c r="N277" s="1">
        <f>Sales_data[[#This Row],[ Sales]]-Sales_data[[#This Row],[COGs]]</f>
        <v>1269.6199999999999</v>
      </c>
      <c r="O277" s="5">
        <f>Sales_data[[#This Row],[TotalPrice ]]-Sales_data[[#This Row],[ Sales]]</f>
        <v>952.21500000000015</v>
      </c>
      <c r="P277" t="s">
        <v>63</v>
      </c>
      <c r="Q277" t="s">
        <v>34</v>
      </c>
      <c r="R277">
        <v>0</v>
      </c>
      <c r="S277" t="s">
        <v>1659</v>
      </c>
      <c r="T277" t="s">
        <v>674</v>
      </c>
      <c r="U277" s="1">
        <v>13.16</v>
      </c>
      <c r="V277" s="2">
        <v>45098</v>
      </c>
      <c r="W277" s="2">
        <v>45105</v>
      </c>
      <c r="X277" s="7">
        <f t="shared" si="4"/>
        <v>7</v>
      </c>
      <c r="Y277" t="s">
        <v>43</v>
      </c>
    </row>
    <row r="278" spans="1:25" x14ac:dyDescent="0.3">
      <c r="A278" s="2">
        <v>45099</v>
      </c>
      <c r="B278" t="s">
        <v>69</v>
      </c>
      <c r="C278" t="s">
        <v>39</v>
      </c>
      <c r="D278">
        <v>14</v>
      </c>
      <c r="E278" s="1">
        <v>30.83</v>
      </c>
      <c r="F278" s="1">
        <f>Sales_data[[#This Row],[UnitPrice]]*(1-0.35)</f>
        <v>20.0395</v>
      </c>
      <c r="G278" t="s">
        <v>20</v>
      </c>
      <c r="H278" t="s">
        <v>31</v>
      </c>
      <c r="I278" s="6">
        <v>0</v>
      </c>
      <c r="J278" t="s">
        <v>51</v>
      </c>
      <c r="K278" s="1">
        <f>Sales_data[[#This Row],[Quantity]]*Sales_data[[#This Row],[UnitPrice]]</f>
        <v>431.62</v>
      </c>
      <c r="L278" s="1">
        <f>Sales_data[[#This Row],[TotalPrice ]]*(1-Sales_data[[#This Row],[Discount]])</f>
        <v>431.62</v>
      </c>
      <c r="M278" s="1">
        <f>Sales_data[[#This Row],[Quantity]]*Sales_data[[#This Row],[UnitCost (Assummed)]]</f>
        <v>280.553</v>
      </c>
      <c r="N278" s="1">
        <f>Sales_data[[#This Row],[ Sales]]-Sales_data[[#This Row],[COGs]]</f>
        <v>151.06700000000001</v>
      </c>
      <c r="O278" s="5">
        <f>Sales_data[[#This Row],[TotalPrice ]]-Sales_data[[#This Row],[ Sales]]</f>
        <v>0</v>
      </c>
      <c r="P278" t="s">
        <v>23</v>
      </c>
      <c r="Q278" t="s">
        <v>40</v>
      </c>
      <c r="R278">
        <v>1</v>
      </c>
      <c r="S278" t="s">
        <v>92</v>
      </c>
      <c r="T278" t="s">
        <v>93</v>
      </c>
      <c r="U278" s="1">
        <v>7.1</v>
      </c>
      <c r="V278" s="2">
        <v>45099</v>
      </c>
      <c r="W278" s="2">
        <v>45109</v>
      </c>
      <c r="X278" s="7">
        <f t="shared" si="4"/>
        <v>10</v>
      </c>
      <c r="Y278" t="s">
        <v>72</v>
      </c>
    </row>
    <row r="279" spans="1:25" x14ac:dyDescent="0.3">
      <c r="A279" s="2">
        <v>45099</v>
      </c>
      <c r="B279" t="s">
        <v>28</v>
      </c>
      <c r="C279" t="s">
        <v>45</v>
      </c>
      <c r="D279">
        <v>14</v>
      </c>
      <c r="E279" s="1">
        <v>291.08999999999997</v>
      </c>
      <c r="F279" s="1">
        <f>Sales_data[[#This Row],[UnitPrice]]*(1-0.35)</f>
        <v>189.20849999999999</v>
      </c>
      <c r="G279" t="s">
        <v>30</v>
      </c>
      <c r="H279" t="s">
        <v>31</v>
      </c>
      <c r="I279" s="6">
        <v>0</v>
      </c>
      <c r="J279" t="s">
        <v>51</v>
      </c>
      <c r="K279" s="1">
        <f>Sales_data[[#This Row],[Quantity]]*Sales_data[[#This Row],[UnitPrice]]</f>
        <v>4075.2599999999998</v>
      </c>
      <c r="L279" s="1">
        <f>Sales_data[[#This Row],[TotalPrice ]]*(1-Sales_data[[#This Row],[Discount]])</f>
        <v>4075.2599999999998</v>
      </c>
      <c r="M279" s="1">
        <f>Sales_data[[#This Row],[Quantity]]*Sales_data[[#This Row],[UnitCost (Assummed)]]</f>
        <v>2648.9189999999999</v>
      </c>
      <c r="N279" s="1">
        <f>Sales_data[[#This Row],[ Sales]]-Sales_data[[#This Row],[COGs]]</f>
        <v>1426.3409999999999</v>
      </c>
      <c r="O279" s="5">
        <f>Sales_data[[#This Row],[TotalPrice ]]-Sales_data[[#This Row],[ Sales]]</f>
        <v>0</v>
      </c>
      <c r="P279" t="s">
        <v>63</v>
      </c>
      <c r="Q279" t="s">
        <v>2930</v>
      </c>
      <c r="R279">
        <v>0</v>
      </c>
      <c r="S279" t="s">
        <v>368</v>
      </c>
      <c r="T279" t="s">
        <v>369</v>
      </c>
      <c r="U279" s="1">
        <v>39.979999999999997</v>
      </c>
      <c r="V279" s="2">
        <v>45099</v>
      </c>
      <c r="W279" s="2">
        <v>45107</v>
      </c>
      <c r="X279" s="7">
        <f t="shared" si="4"/>
        <v>8</v>
      </c>
      <c r="Y279" t="s">
        <v>37</v>
      </c>
    </row>
    <row r="280" spans="1:25" x14ac:dyDescent="0.3">
      <c r="A280" s="2">
        <v>45100</v>
      </c>
      <c r="B280" t="s">
        <v>38</v>
      </c>
      <c r="C280" t="s">
        <v>130</v>
      </c>
      <c r="D280">
        <v>5</v>
      </c>
      <c r="E280" s="1">
        <v>360.34</v>
      </c>
      <c r="F280" s="1">
        <f>Sales_data[[#This Row],[UnitPrice]]*(1-0.35)</f>
        <v>234.221</v>
      </c>
      <c r="G280" t="s">
        <v>50</v>
      </c>
      <c r="H280" t="s">
        <v>21</v>
      </c>
      <c r="I280" s="6">
        <v>0</v>
      </c>
      <c r="J280" t="s">
        <v>51</v>
      </c>
      <c r="K280" s="1">
        <f>Sales_data[[#This Row],[Quantity]]*Sales_data[[#This Row],[UnitPrice]]</f>
        <v>1801.6999999999998</v>
      </c>
      <c r="L280" s="1">
        <f>Sales_data[[#This Row],[TotalPrice ]]*(1-Sales_data[[#This Row],[Discount]])</f>
        <v>1801.6999999999998</v>
      </c>
      <c r="M280" s="1">
        <f>Sales_data[[#This Row],[Quantity]]*Sales_data[[#This Row],[UnitCost (Assummed)]]</f>
        <v>1171.105</v>
      </c>
      <c r="N280" s="1">
        <f>Sales_data[[#This Row],[ Sales]]-Sales_data[[#This Row],[COGs]]</f>
        <v>630.5949999999998</v>
      </c>
      <c r="O280" s="5">
        <f>Sales_data[[#This Row],[TotalPrice ]]-Sales_data[[#This Row],[ Sales]]</f>
        <v>0</v>
      </c>
      <c r="P280" t="s">
        <v>33</v>
      </c>
      <c r="Q280" t="s">
        <v>2930</v>
      </c>
      <c r="R280">
        <v>0</v>
      </c>
      <c r="S280" t="s">
        <v>960</v>
      </c>
      <c r="T280" t="s">
        <v>961</v>
      </c>
      <c r="U280" s="1">
        <v>33.76</v>
      </c>
      <c r="V280" s="2">
        <v>45100</v>
      </c>
      <c r="W280" s="2">
        <v>45105</v>
      </c>
      <c r="X280" s="7">
        <f t="shared" si="4"/>
        <v>5</v>
      </c>
      <c r="Y280" t="s">
        <v>43</v>
      </c>
    </row>
    <row r="281" spans="1:25" x14ac:dyDescent="0.3">
      <c r="A281" s="2">
        <v>45100</v>
      </c>
      <c r="B281" t="s">
        <v>38</v>
      </c>
      <c r="C281" t="s">
        <v>79</v>
      </c>
      <c r="D281">
        <v>16</v>
      </c>
      <c r="E281" s="1">
        <v>294.88</v>
      </c>
      <c r="F281" s="1">
        <f>Sales_data[[#This Row],[UnitPrice]]*(1-0.35)</f>
        <v>191.672</v>
      </c>
      <c r="G281" t="s">
        <v>20</v>
      </c>
      <c r="H281" t="s">
        <v>31</v>
      </c>
      <c r="I281" s="6">
        <v>0.05</v>
      </c>
      <c r="J281" t="s">
        <v>46</v>
      </c>
      <c r="K281" s="1">
        <f>Sales_data[[#This Row],[Quantity]]*Sales_data[[#This Row],[UnitPrice]]</f>
        <v>4718.08</v>
      </c>
      <c r="L281" s="1">
        <f>Sales_data[[#This Row],[TotalPrice ]]*(1-Sales_data[[#This Row],[Discount]])</f>
        <v>4482.1759999999995</v>
      </c>
      <c r="M281" s="1">
        <f>Sales_data[[#This Row],[Quantity]]*Sales_data[[#This Row],[UnitCost (Assummed)]]</f>
        <v>3066.752</v>
      </c>
      <c r="N281" s="1">
        <f>Sales_data[[#This Row],[ Sales]]-Sales_data[[#This Row],[COGs]]</f>
        <v>1415.4239999999995</v>
      </c>
      <c r="O281" s="5">
        <f>Sales_data[[#This Row],[TotalPrice ]]-Sales_data[[#This Row],[ Sales]]</f>
        <v>235.90400000000045</v>
      </c>
      <c r="P281" t="s">
        <v>63</v>
      </c>
      <c r="Q281" t="s">
        <v>2930</v>
      </c>
      <c r="R281">
        <v>1</v>
      </c>
      <c r="S281" t="s">
        <v>1523</v>
      </c>
      <c r="T281" t="s">
        <v>1154</v>
      </c>
      <c r="U281" s="1">
        <v>17.190000000000001</v>
      </c>
      <c r="V281" s="2">
        <v>45100</v>
      </c>
      <c r="W281" s="2">
        <v>45104</v>
      </c>
      <c r="X281" s="7">
        <f t="shared" si="4"/>
        <v>4</v>
      </c>
      <c r="Y281" t="s">
        <v>43</v>
      </c>
    </row>
    <row r="282" spans="1:25" x14ac:dyDescent="0.3">
      <c r="A282" s="2">
        <v>45100</v>
      </c>
      <c r="B282" t="s">
        <v>44</v>
      </c>
      <c r="C282" t="s">
        <v>19</v>
      </c>
      <c r="D282">
        <v>16</v>
      </c>
      <c r="E282" s="1">
        <v>594.1</v>
      </c>
      <c r="F282" s="1">
        <f>Sales_data[[#This Row],[UnitPrice]]*(1-0.35)</f>
        <v>386.16500000000002</v>
      </c>
      <c r="G282" t="s">
        <v>55</v>
      </c>
      <c r="H282" t="s">
        <v>31</v>
      </c>
      <c r="I282" s="6">
        <v>0</v>
      </c>
      <c r="J282" t="s">
        <v>66</v>
      </c>
      <c r="K282" s="1">
        <f>Sales_data[[#This Row],[Quantity]]*Sales_data[[#This Row],[UnitPrice]]</f>
        <v>9505.6</v>
      </c>
      <c r="L282" s="1">
        <f>Sales_data[[#This Row],[TotalPrice ]]*(1-Sales_data[[#This Row],[Discount]])</f>
        <v>9505.6</v>
      </c>
      <c r="M282" s="1">
        <f>Sales_data[[#This Row],[Quantity]]*Sales_data[[#This Row],[UnitCost (Assummed)]]</f>
        <v>6178.64</v>
      </c>
      <c r="N282" s="1">
        <f>Sales_data[[#This Row],[ Sales]]-Sales_data[[#This Row],[COGs]]</f>
        <v>3326.96</v>
      </c>
      <c r="O282" s="5">
        <f>Sales_data[[#This Row],[TotalPrice ]]-Sales_data[[#This Row],[ Sales]]</f>
        <v>0</v>
      </c>
      <c r="P282" t="s">
        <v>33</v>
      </c>
      <c r="Q282" t="s">
        <v>24</v>
      </c>
      <c r="R282">
        <v>0</v>
      </c>
      <c r="S282" t="s">
        <v>1988</v>
      </c>
      <c r="T282" t="s">
        <v>1989</v>
      </c>
      <c r="U282" s="1">
        <v>18.2</v>
      </c>
      <c r="V282" s="2">
        <v>45100</v>
      </c>
      <c r="W282" s="2">
        <v>45108</v>
      </c>
      <c r="X282" s="7">
        <f t="shared" si="4"/>
        <v>8</v>
      </c>
      <c r="Y282" t="s">
        <v>49</v>
      </c>
    </row>
    <row r="283" spans="1:25" x14ac:dyDescent="0.3">
      <c r="A283" s="2">
        <v>45101</v>
      </c>
      <c r="B283" t="s">
        <v>18</v>
      </c>
      <c r="C283" t="s">
        <v>39</v>
      </c>
      <c r="D283">
        <v>18</v>
      </c>
      <c r="E283" s="1">
        <v>237.76</v>
      </c>
      <c r="F283" s="1">
        <f>Sales_data[[#This Row],[UnitPrice]]*(1-0.35)</f>
        <v>154.54400000000001</v>
      </c>
      <c r="G283" t="s">
        <v>50</v>
      </c>
      <c r="H283" t="s">
        <v>31</v>
      </c>
      <c r="I283" s="6">
        <v>0</v>
      </c>
      <c r="J283" t="s">
        <v>51</v>
      </c>
      <c r="K283" s="1">
        <f>Sales_data[[#This Row],[Quantity]]*Sales_data[[#This Row],[UnitPrice]]</f>
        <v>4279.68</v>
      </c>
      <c r="L283" s="1">
        <f>Sales_data[[#This Row],[TotalPrice ]]*(1-Sales_data[[#This Row],[Discount]])</f>
        <v>4279.68</v>
      </c>
      <c r="M283" s="1">
        <f>Sales_data[[#This Row],[Quantity]]*Sales_data[[#This Row],[UnitCost (Assummed)]]</f>
        <v>2781.7920000000004</v>
      </c>
      <c r="N283" s="1">
        <f>Sales_data[[#This Row],[ Sales]]-Sales_data[[#This Row],[COGs]]</f>
        <v>1497.8879999999999</v>
      </c>
      <c r="O283" s="5">
        <f>Sales_data[[#This Row],[TotalPrice ]]-Sales_data[[#This Row],[ Sales]]</f>
        <v>0</v>
      </c>
      <c r="P283" t="s">
        <v>23</v>
      </c>
      <c r="Q283" t="s">
        <v>34</v>
      </c>
      <c r="R283">
        <v>0</v>
      </c>
      <c r="S283" t="s">
        <v>52</v>
      </c>
      <c r="T283" t="s">
        <v>53</v>
      </c>
      <c r="U283" s="1">
        <v>5.73</v>
      </c>
      <c r="V283" s="2">
        <v>45101</v>
      </c>
      <c r="W283" s="2">
        <v>45104</v>
      </c>
      <c r="X283" s="7">
        <f t="shared" si="4"/>
        <v>3</v>
      </c>
      <c r="Y283" t="s">
        <v>27</v>
      </c>
    </row>
    <row r="284" spans="1:25" x14ac:dyDescent="0.3">
      <c r="A284" s="2">
        <v>45102</v>
      </c>
      <c r="B284" t="s">
        <v>38</v>
      </c>
      <c r="C284" t="s">
        <v>39</v>
      </c>
      <c r="D284">
        <v>15</v>
      </c>
      <c r="E284" s="1">
        <v>365.61</v>
      </c>
      <c r="F284" s="1">
        <f>Sales_data[[#This Row],[UnitPrice]]*(1-0.35)</f>
        <v>237.6465</v>
      </c>
      <c r="G284" t="s">
        <v>55</v>
      </c>
      <c r="H284" t="s">
        <v>31</v>
      </c>
      <c r="I284" s="6">
        <v>0.15</v>
      </c>
      <c r="J284" t="s">
        <v>66</v>
      </c>
      <c r="K284" s="1">
        <f>Sales_data[[#This Row],[Quantity]]*Sales_data[[#This Row],[UnitPrice]]</f>
        <v>5484.1500000000005</v>
      </c>
      <c r="L284" s="1">
        <f>Sales_data[[#This Row],[TotalPrice ]]*(1-Sales_data[[#This Row],[Discount]])</f>
        <v>4661.5275000000001</v>
      </c>
      <c r="M284" s="1">
        <f>Sales_data[[#This Row],[Quantity]]*Sales_data[[#This Row],[UnitCost (Assummed)]]</f>
        <v>3564.6975000000002</v>
      </c>
      <c r="N284" s="1">
        <f>Sales_data[[#This Row],[ Sales]]-Sales_data[[#This Row],[COGs]]</f>
        <v>1096.83</v>
      </c>
      <c r="O284" s="5">
        <f>Sales_data[[#This Row],[TotalPrice ]]-Sales_data[[#This Row],[ Sales]]</f>
        <v>822.6225000000004</v>
      </c>
      <c r="P284" t="s">
        <v>63</v>
      </c>
      <c r="Q284" t="s">
        <v>24</v>
      </c>
      <c r="R284">
        <v>0</v>
      </c>
      <c r="S284" t="s">
        <v>1124</v>
      </c>
      <c r="T284" t="s">
        <v>1125</v>
      </c>
      <c r="U284" s="1">
        <v>35.840000000000003</v>
      </c>
      <c r="V284" s="2">
        <v>45102</v>
      </c>
      <c r="W284" s="2">
        <v>45104</v>
      </c>
      <c r="X284" s="7">
        <f t="shared" si="4"/>
        <v>2</v>
      </c>
      <c r="Y284" t="s">
        <v>43</v>
      </c>
    </row>
    <row r="285" spans="1:25" x14ac:dyDescent="0.3">
      <c r="A285" s="2">
        <v>45102</v>
      </c>
      <c r="B285" t="s">
        <v>28</v>
      </c>
      <c r="C285" t="s">
        <v>39</v>
      </c>
      <c r="D285">
        <v>12</v>
      </c>
      <c r="E285" s="1">
        <v>192.03</v>
      </c>
      <c r="F285" s="1">
        <f>Sales_data[[#This Row],[UnitPrice]]*(1-0.35)</f>
        <v>124.81950000000001</v>
      </c>
      <c r="G285" t="s">
        <v>20</v>
      </c>
      <c r="H285" t="s">
        <v>21</v>
      </c>
      <c r="I285" s="6">
        <v>0.1</v>
      </c>
      <c r="J285" t="s">
        <v>51</v>
      </c>
      <c r="K285" s="1">
        <f>Sales_data[[#This Row],[Quantity]]*Sales_data[[#This Row],[UnitPrice]]</f>
        <v>2304.36</v>
      </c>
      <c r="L285" s="1">
        <f>Sales_data[[#This Row],[TotalPrice ]]*(1-Sales_data[[#This Row],[Discount]])</f>
        <v>2073.924</v>
      </c>
      <c r="M285" s="1">
        <f>Sales_data[[#This Row],[Quantity]]*Sales_data[[#This Row],[UnitCost (Assummed)]]</f>
        <v>1497.8340000000001</v>
      </c>
      <c r="N285" s="1">
        <f>Sales_data[[#This Row],[ Sales]]-Sales_data[[#This Row],[COGs]]</f>
        <v>576.08999999999992</v>
      </c>
      <c r="O285" s="5">
        <f>Sales_data[[#This Row],[TotalPrice ]]-Sales_data[[#This Row],[ Sales]]</f>
        <v>230.43600000000015</v>
      </c>
      <c r="P285" t="s">
        <v>57</v>
      </c>
      <c r="Q285" t="s">
        <v>2930</v>
      </c>
      <c r="R285">
        <v>0</v>
      </c>
      <c r="S285" t="s">
        <v>1280</v>
      </c>
      <c r="T285" t="s">
        <v>1281</v>
      </c>
      <c r="U285" s="1">
        <v>41.08</v>
      </c>
      <c r="V285" s="2">
        <v>45102</v>
      </c>
      <c r="W285" s="2">
        <v>45110</v>
      </c>
      <c r="X285" s="7">
        <f t="shared" si="4"/>
        <v>8</v>
      </c>
      <c r="Y285" t="s">
        <v>37</v>
      </c>
    </row>
    <row r="286" spans="1:25" x14ac:dyDescent="0.3">
      <c r="A286" s="2">
        <v>45103</v>
      </c>
      <c r="B286" t="s">
        <v>44</v>
      </c>
      <c r="C286" t="s">
        <v>19</v>
      </c>
      <c r="D286">
        <v>13</v>
      </c>
      <c r="E286" s="1">
        <v>423.64</v>
      </c>
      <c r="F286" s="1">
        <f>Sales_data[[#This Row],[UnitPrice]]*(1-0.35)</f>
        <v>275.36599999999999</v>
      </c>
      <c r="G286" t="s">
        <v>50</v>
      </c>
      <c r="H286" t="s">
        <v>31</v>
      </c>
      <c r="I286" s="6">
        <v>0.1</v>
      </c>
      <c r="J286" t="s">
        <v>32</v>
      </c>
      <c r="K286" s="1">
        <f>Sales_data[[#This Row],[Quantity]]*Sales_data[[#This Row],[UnitPrice]]</f>
        <v>5507.32</v>
      </c>
      <c r="L286" s="1">
        <f>Sales_data[[#This Row],[TotalPrice ]]*(1-Sales_data[[#This Row],[Discount]])</f>
        <v>4956.5879999999997</v>
      </c>
      <c r="M286" s="1">
        <f>Sales_data[[#This Row],[Quantity]]*Sales_data[[#This Row],[UnitCost (Assummed)]]</f>
        <v>3579.7579999999998</v>
      </c>
      <c r="N286" s="1">
        <f>Sales_data[[#This Row],[ Sales]]-Sales_data[[#This Row],[COGs]]</f>
        <v>1376.83</v>
      </c>
      <c r="O286" s="5">
        <f>Sales_data[[#This Row],[TotalPrice ]]-Sales_data[[#This Row],[ Sales]]</f>
        <v>550.73199999999997</v>
      </c>
      <c r="P286" t="s">
        <v>60</v>
      </c>
      <c r="Q286" t="s">
        <v>2930</v>
      </c>
      <c r="R286">
        <v>1</v>
      </c>
      <c r="S286" t="s">
        <v>2214</v>
      </c>
      <c r="T286" t="s">
        <v>2215</v>
      </c>
      <c r="U286" s="1">
        <v>23.31</v>
      </c>
      <c r="V286" s="2">
        <v>45103</v>
      </c>
      <c r="W286" s="2">
        <v>45105</v>
      </c>
      <c r="X286" s="7">
        <f t="shared" si="4"/>
        <v>2</v>
      </c>
      <c r="Y286" t="s">
        <v>49</v>
      </c>
    </row>
    <row r="287" spans="1:25" x14ac:dyDescent="0.3">
      <c r="A287" s="2">
        <v>45104</v>
      </c>
      <c r="B287" t="s">
        <v>38</v>
      </c>
      <c r="C287" t="s">
        <v>39</v>
      </c>
      <c r="D287">
        <v>15</v>
      </c>
      <c r="E287" s="1">
        <v>478.41</v>
      </c>
      <c r="F287" s="1">
        <f>Sales_data[[#This Row],[UnitPrice]]*(1-0.35)</f>
        <v>310.96650000000005</v>
      </c>
      <c r="G287" t="s">
        <v>20</v>
      </c>
      <c r="H287" t="s">
        <v>31</v>
      </c>
      <c r="I287" s="6">
        <v>0.1</v>
      </c>
      <c r="J287" t="s">
        <v>51</v>
      </c>
      <c r="K287" s="1">
        <f>Sales_data[[#This Row],[Quantity]]*Sales_data[[#This Row],[UnitPrice]]</f>
        <v>7176.1500000000005</v>
      </c>
      <c r="L287" s="1">
        <f>Sales_data[[#This Row],[TotalPrice ]]*(1-Sales_data[[#This Row],[Discount]])</f>
        <v>6458.5350000000008</v>
      </c>
      <c r="M287" s="1">
        <f>Sales_data[[#This Row],[Quantity]]*Sales_data[[#This Row],[UnitCost (Assummed)]]</f>
        <v>4664.4975000000004</v>
      </c>
      <c r="N287" s="1">
        <f>Sales_data[[#This Row],[ Sales]]-Sales_data[[#This Row],[COGs]]</f>
        <v>1794.0375000000004</v>
      </c>
      <c r="O287" s="5">
        <f>Sales_data[[#This Row],[TotalPrice ]]-Sales_data[[#This Row],[ Sales]]</f>
        <v>717.61499999999978</v>
      </c>
      <c r="P287" t="s">
        <v>60</v>
      </c>
      <c r="Q287" t="s">
        <v>24</v>
      </c>
      <c r="R287">
        <v>0</v>
      </c>
      <c r="S287" t="s">
        <v>424</v>
      </c>
      <c r="T287" t="s">
        <v>425</v>
      </c>
      <c r="U287" s="1">
        <v>35.630000000000003</v>
      </c>
      <c r="V287" s="2">
        <v>45104</v>
      </c>
      <c r="W287" s="2">
        <v>45107</v>
      </c>
      <c r="X287" s="7">
        <f t="shared" si="4"/>
        <v>3</v>
      </c>
      <c r="Y287" t="s">
        <v>43</v>
      </c>
    </row>
    <row r="288" spans="1:25" x14ac:dyDescent="0.3">
      <c r="A288" s="2">
        <v>45104</v>
      </c>
      <c r="B288" t="s">
        <v>44</v>
      </c>
      <c r="C288" t="s">
        <v>45</v>
      </c>
      <c r="D288">
        <v>3</v>
      </c>
      <c r="E288" s="1">
        <v>497.61</v>
      </c>
      <c r="F288" s="1">
        <f>Sales_data[[#This Row],[UnitPrice]]*(1-0.35)</f>
        <v>323.44650000000001</v>
      </c>
      <c r="G288" t="s">
        <v>20</v>
      </c>
      <c r="H288" t="s">
        <v>21</v>
      </c>
      <c r="I288" s="6">
        <v>0.15</v>
      </c>
      <c r="J288" t="s">
        <v>32</v>
      </c>
      <c r="K288" s="1">
        <f>Sales_data[[#This Row],[Quantity]]*Sales_data[[#This Row],[UnitPrice]]</f>
        <v>1492.83</v>
      </c>
      <c r="L288" s="1">
        <f>Sales_data[[#This Row],[TotalPrice ]]*(1-Sales_data[[#This Row],[Discount]])</f>
        <v>1268.9054999999998</v>
      </c>
      <c r="M288" s="1">
        <f>Sales_data[[#This Row],[Quantity]]*Sales_data[[#This Row],[UnitCost (Assummed)]]</f>
        <v>970.33950000000004</v>
      </c>
      <c r="N288" s="1">
        <f>Sales_data[[#This Row],[ Sales]]-Sales_data[[#This Row],[COGs]]</f>
        <v>298.5659999999998</v>
      </c>
      <c r="O288" s="5">
        <f>Sales_data[[#This Row],[TotalPrice ]]-Sales_data[[#This Row],[ Sales]]</f>
        <v>223.92450000000008</v>
      </c>
      <c r="P288" t="s">
        <v>63</v>
      </c>
      <c r="Q288" t="s">
        <v>24</v>
      </c>
      <c r="R288">
        <v>1</v>
      </c>
      <c r="S288" t="s">
        <v>1182</v>
      </c>
      <c r="T288" t="s">
        <v>1183</v>
      </c>
      <c r="U288" s="1">
        <v>13.97</v>
      </c>
      <c r="V288" s="2">
        <v>45104</v>
      </c>
      <c r="W288" s="2">
        <v>45109</v>
      </c>
      <c r="X288" s="7">
        <f t="shared" si="4"/>
        <v>5</v>
      </c>
      <c r="Y288" t="s">
        <v>49</v>
      </c>
    </row>
    <row r="289" spans="1:25" x14ac:dyDescent="0.3">
      <c r="A289" s="2">
        <v>45104</v>
      </c>
      <c r="B289" t="s">
        <v>38</v>
      </c>
      <c r="C289" t="s">
        <v>29</v>
      </c>
      <c r="D289">
        <v>7</v>
      </c>
      <c r="E289" s="1">
        <v>93.23</v>
      </c>
      <c r="F289" s="1">
        <f>Sales_data[[#This Row],[UnitPrice]]*(1-0.35)</f>
        <v>60.599500000000006</v>
      </c>
      <c r="G289" t="s">
        <v>20</v>
      </c>
      <c r="H289" t="s">
        <v>31</v>
      </c>
      <c r="I289" s="6">
        <v>0.05</v>
      </c>
      <c r="J289" t="s">
        <v>32</v>
      </c>
      <c r="K289" s="1">
        <f>Sales_data[[#This Row],[Quantity]]*Sales_data[[#This Row],[UnitPrice]]</f>
        <v>652.61</v>
      </c>
      <c r="L289" s="1">
        <f>Sales_data[[#This Row],[TotalPrice ]]*(1-Sales_data[[#This Row],[Discount]])</f>
        <v>619.97950000000003</v>
      </c>
      <c r="M289" s="1">
        <f>Sales_data[[#This Row],[Quantity]]*Sales_data[[#This Row],[UnitCost (Assummed)]]</f>
        <v>424.19650000000001</v>
      </c>
      <c r="N289" s="1">
        <f>Sales_data[[#This Row],[ Sales]]-Sales_data[[#This Row],[COGs]]</f>
        <v>195.78300000000002</v>
      </c>
      <c r="O289" s="5">
        <f>Sales_data[[#This Row],[TotalPrice ]]-Sales_data[[#This Row],[ Sales]]</f>
        <v>32.630499999999984</v>
      </c>
      <c r="P289" t="s">
        <v>57</v>
      </c>
      <c r="Q289" t="s">
        <v>24</v>
      </c>
      <c r="R289">
        <v>1</v>
      </c>
      <c r="S289" t="s">
        <v>1329</v>
      </c>
      <c r="T289" t="s">
        <v>1330</v>
      </c>
      <c r="U289" s="1">
        <v>6.47</v>
      </c>
      <c r="V289" s="2">
        <v>45104</v>
      </c>
      <c r="W289" s="2">
        <v>45107</v>
      </c>
      <c r="X289" s="7">
        <f t="shared" si="4"/>
        <v>3</v>
      </c>
      <c r="Y289" t="s">
        <v>43</v>
      </c>
    </row>
    <row r="290" spans="1:25" x14ac:dyDescent="0.3">
      <c r="A290" s="2">
        <v>45104</v>
      </c>
      <c r="B290" t="s">
        <v>28</v>
      </c>
      <c r="C290" t="s">
        <v>45</v>
      </c>
      <c r="D290">
        <v>3</v>
      </c>
      <c r="E290" s="1">
        <v>261.60000000000002</v>
      </c>
      <c r="F290" s="1">
        <f>Sales_data[[#This Row],[UnitPrice]]*(1-0.35)</f>
        <v>170.04000000000002</v>
      </c>
      <c r="G290" t="s">
        <v>55</v>
      </c>
      <c r="H290" t="s">
        <v>31</v>
      </c>
      <c r="I290" s="6">
        <v>0.05</v>
      </c>
      <c r="J290" t="s">
        <v>56</v>
      </c>
      <c r="K290" s="1">
        <f>Sales_data[[#This Row],[Quantity]]*Sales_data[[#This Row],[UnitPrice]]</f>
        <v>784.80000000000007</v>
      </c>
      <c r="L290" s="1">
        <f>Sales_data[[#This Row],[TotalPrice ]]*(1-Sales_data[[#This Row],[Discount]])</f>
        <v>745.56000000000006</v>
      </c>
      <c r="M290" s="1">
        <f>Sales_data[[#This Row],[Quantity]]*Sales_data[[#This Row],[UnitCost (Assummed)]]</f>
        <v>510.12000000000006</v>
      </c>
      <c r="N290" s="1">
        <f>Sales_data[[#This Row],[ Sales]]-Sales_data[[#This Row],[COGs]]</f>
        <v>235.44</v>
      </c>
      <c r="O290" s="5">
        <f>Sales_data[[#This Row],[TotalPrice ]]-Sales_data[[#This Row],[ Sales]]</f>
        <v>39.240000000000009</v>
      </c>
      <c r="P290" t="s">
        <v>63</v>
      </c>
      <c r="Q290" t="s">
        <v>40</v>
      </c>
      <c r="R290">
        <v>0</v>
      </c>
      <c r="S290" t="s">
        <v>2824</v>
      </c>
      <c r="T290" t="s">
        <v>2825</v>
      </c>
      <c r="U290" s="1">
        <v>42.11</v>
      </c>
      <c r="V290" s="2">
        <v>45104</v>
      </c>
      <c r="W290" s="2">
        <v>45114</v>
      </c>
      <c r="X290" s="7">
        <f t="shared" si="4"/>
        <v>10</v>
      </c>
      <c r="Y290" t="s">
        <v>37</v>
      </c>
    </row>
    <row r="291" spans="1:25" x14ac:dyDescent="0.3">
      <c r="A291" s="2">
        <v>45105</v>
      </c>
      <c r="B291" t="s">
        <v>18</v>
      </c>
      <c r="C291" t="s">
        <v>45</v>
      </c>
      <c r="D291">
        <v>14</v>
      </c>
      <c r="E291" s="1">
        <v>293.31</v>
      </c>
      <c r="F291" s="1">
        <f>Sales_data[[#This Row],[UnitPrice]]*(1-0.35)</f>
        <v>190.6515</v>
      </c>
      <c r="G291" t="s">
        <v>55</v>
      </c>
      <c r="H291" t="s">
        <v>21</v>
      </c>
      <c r="I291" s="6">
        <v>0</v>
      </c>
      <c r="J291" t="s">
        <v>32</v>
      </c>
      <c r="K291" s="1">
        <f>Sales_data[[#This Row],[Quantity]]*Sales_data[[#This Row],[UnitPrice]]</f>
        <v>4106.34</v>
      </c>
      <c r="L291" s="1">
        <f>Sales_data[[#This Row],[TotalPrice ]]*(1-Sales_data[[#This Row],[Discount]])</f>
        <v>4106.34</v>
      </c>
      <c r="M291" s="1">
        <f>Sales_data[[#This Row],[Quantity]]*Sales_data[[#This Row],[UnitCost (Assummed)]]</f>
        <v>2669.1210000000001</v>
      </c>
      <c r="N291" s="1">
        <f>Sales_data[[#This Row],[ Sales]]-Sales_data[[#This Row],[COGs]]</f>
        <v>1437.2190000000001</v>
      </c>
      <c r="O291" s="5">
        <f>Sales_data[[#This Row],[TotalPrice ]]-Sales_data[[#This Row],[ Sales]]</f>
        <v>0</v>
      </c>
      <c r="P291" t="s">
        <v>33</v>
      </c>
      <c r="Q291" t="s">
        <v>2930</v>
      </c>
      <c r="R291">
        <v>0</v>
      </c>
      <c r="S291" t="s">
        <v>1128</v>
      </c>
      <c r="T291" t="s">
        <v>1129</v>
      </c>
      <c r="U291" s="1">
        <v>21.61</v>
      </c>
      <c r="V291" s="2">
        <v>45105</v>
      </c>
      <c r="W291" s="2">
        <v>45107</v>
      </c>
      <c r="X291" s="7">
        <f t="shared" si="4"/>
        <v>2</v>
      </c>
      <c r="Y291" t="s">
        <v>27</v>
      </c>
    </row>
    <row r="292" spans="1:25" x14ac:dyDescent="0.3">
      <c r="A292" s="2">
        <v>45105</v>
      </c>
      <c r="B292" t="s">
        <v>28</v>
      </c>
      <c r="C292" t="s">
        <v>130</v>
      </c>
      <c r="D292">
        <v>20</v>
      </c>
      <c r="E292" s="1">
        <v>354.9</v>
      </c>
      <c r="F292" s="1">
        <f>Sales_data[[#This Row],[UnitPrice]]*(1-0.35)</f>
        <v>230.685</v>
      </c>
      <c r="G292" t="s">
        <v>30</v>
      </c>
      <c r="H292" t="s">
        <v>21</v>
      </c>
      <c r="I292" s="6">
        <v>0</v>
      </c>
      <c r="J292" t="s">
        <v>66</v>
      </c>
      <c r="K292" s="1">
        <f>Sales_data[[#This Row],[Quantity]]*Sales_data[[#This Row],[UnitPrice]]</f>
        <v>7098</v>
      </c>
      <c r="L292" s="1">
        <f>Sales_data[[#This Row],[TotalPrice ]]*(1-Sales_data[[#This Row],[Discount]])</f>
        <v>7098</v>
      </c>
      <c r="M292" s="1">
        <f>Sales_data[[#This Row],[Quantity]]*Sales_data[[#This Row],[UnitCost (Assummed)]]</f>
        <v>4613.7</v>
      </c>
      <c r="N292" s="1">
        <f>Sales_data[[#This Row],[ Sales]]-Sales_data[[#This Row],[COGs]]</f>
        <v>2484.3000000000002</v>
      </c>
      <c r="O292" s="5">
        <f>Sales_data[[#This Row],[TotalPrice ]]-Sales_data[[#This Row],[ Sales]]</f>
        <v>0</v>
      </c>
      <c r="P292" t="s">
        <v>33</v>
      </c>
      <c r="Q292" t="s">
        <v>40</v>
      </c>
      <c r="R292">
        <v>0</v>
      </c>
      <c r="S292" t="s">
        <v>2090</v>
      </c>
      <c r="T292" t="s">
        <v>2091</v>
      </c>
      <c r="U292" s="1">
        <v>43.24</v>
      </c>
      <c r="V292" s="2">
        <v>45105</v>
      </c>
      <c r="W292" s="2">
        <v>45108</v>
      </c>
      <c r="X292" s="7">
        <f t="shared" si="4"/>
        <v>3</v>
      </c>
      <c r="Y292" t="s">
        <v>37</v>
      </c>
    </row>
    <row r="293" spans="1:25" x14ac:dyDescent="0.3">
      <c r="A293" s="2">
        <v>45106</v>
      </c>
      <c r="B293" t="s">
        <v>38</v>
      </c>
      <c r="C293" t="s">
        <v>45</v>
      </c>
      <c r="D293">
        <v>10</v>
      </c>
      <c r="E293" s="1">
        <v>126.46</v>
      </c>
      <c r="F293" s="1">
        <f>Sales_data[[#This Row],[UnitPrice]]*(1-0.35)</f>
        <v>82.198999999999998</v>
      </c>
      <c r="G293" t="s">
        <v>30</v>
      </c>
      <c r="H293" t="s">
        <v>31</v>
      </c>
      <c r="I293" s="6">
        <v>0.1</v>
      </c>
      <c r="J293" t="s">
        <v>22</v>
      </c>
      <c r="K293" s="1">
        <f>Sales_data[[#This Row],[Quantity]]*Sales_data[[#This Row],[UnitPrice]]</f>
        <v>1264.5999999999999</v>
      </c>
      <c r="L293" s="1">
        <f>Sales_data[[#This Row],[TotalPrice ]]*(1-Sales_data[[#This Row],[Discount]])</f>
        <v>1138.1399999999999</v>
      </c>
      <c r="M293" s="1">
        <f>Sales_data[[#This Row],[Quantity]]*Sales_data[[#This Row],[UnitCost (Assummed)]]</f>
        <v>821.99</v>
      </c>
      <c r="N293" s="1">
        <f>Sales_data[[#This Row],[ Sales]]-Sales_data[[#This Row],[COGs]]</f>
        <v>316.14999999999986</v>
      </c>
      <c r="O293" s="5">
        <f>Sales_data[[#This Row],[TotalPrice ]]-Sales_data[[#This Row],[ Sales]]</f>
        <v>126.46000000000004</v>
      </c>
      <c r="P293" t="s">
        <v>23</v>
      </c>
      <c r="Q293" t="s">
        <v>40</v>
      </c>
      <c r="R293">
        <v>0</v>
      </c>
      <c r="S293" t="s">
        <v>1000</v>
      </c>
      <c r="T293" t="s">
        <v>1001</v>
      </c>
      <c r="U293" s="1">
        <v>26.96</v>
      </c>
      <c r="V293" s="2">
        <v>45106</v>
      </c>
      <c r="W293" s="2">
        <v>45116</v>
      </c>
      <c r="X293" s="7">
        <f t="shared" si="4"/>
        <v>10</v>
      </c>
      <c r="Y293" t="s">
        <v>43</v>
      </c>
    </row>
    <row r="294" spans="1:25" x14ac:dyDescent="0.3">
      <c r="A294" s="2">
        <v>45107</v>
      </c>
      <c r="B294" t="s">
        <v>28</v>
      </c>
      <c r="C294" t="s">
        <v>19</v>
      </c>
      <c r="D294">
        <v>2</v>
      </c>
      <c r="E294" s="1">
        <v>416.06</v>
      </c>
      <c r="F294" s="1">
        <f>Sales_data[[#This Row],[UnitPrice]]*(1-0.35)</f>
        <v>270.43900000000002</v>
      </c>
      <c r="G294" t="s">
        <v>55</v>
      </c>
      <c r="H294" t="s">
        <v>31</v>
      </c>
      <c r="I294" s="6">
        <v>0.05</v>
      </c>
      <c r="J294" t="s">
        <v>22</v>
      </c>
      <c r="K294" s="1">
        <f>Sales_data[[#This Row],[Quantity]]*Sales_data[[#This Row],[UnitPrice]]</f>
        <v>832.12</v>
      </c>
      <c r="L294" s="1">
        <f>Sales_data[[#This Row],[TotalPrice ]]*(1-Sales_data[[#This Row],[Discount]])</f>
        <v>790.51400000000001</v>
      </c>
      <c r="M294" s="1">
        <f>Sales_data[[#This Row],[Quantity]]*Sales_data[[#This Row],[UnitCost (Assummed)]]</f>
        <v>540.87800000000004</v>
      </c>
      <c r="N294" s="1">
        <f>Sales_data[[#This Row],[ Sales]]-Sales_data[[#This Row],[COGs]]</f>
        <v>249.63599999999997</v>
      </c>
      <c r="O294" s="5">
        <f>Sales_data[[#This Row],[TotalPrice ]]-Sales_data[[#This Row],[ Sales]]</f>
        <v>41.605999999999995</v>
      </c>
      <c r="P294" t="s">
        <v>60</v>
      </c>
      <c r="Q294" t="s">
        <v>34</v>
      </c>
      <c r="R294">
        <v>0</v>
      </c>
      <c r="S294" t="s">
        <v>143</v>
      </c>
      <c r="T294" t="s">
        <v>144</v>
      </c>
      <c r="U294" s="1">
        <v>11.62</v>
      </c>
      <c r="V294" s="2">
        <v>45107</v>
      </c>
      <c r="W294" s="2">
        <v>45111</v>
      </c>
      <c r="X294" s="7">
        <f t="shared" si="4"/>
        <v>4</v>
      </c>
      <c r="Y294" t="s">
        <v>37</v>
      </c>
    </row>
    <row r="295" spans="1:25" x14ac:dyDescent="0.3">
      <c r="A295" s="2">
        <v>45107</v>
      </c>
      <c r="B295" t="s">
        <v>69</v>
      </c>
      <c r="C295" t="s">
        <v>130</v>
      </c>
      <c r="D295">
        <v>18</v>
      </c>
      <c r="E295" s="1">
        <v>485.3</v>
      </c>
      <c r="F295" s="1">
        <f>Sales_data[[#This Row],[UnitPrice]]*(1-0.35)</f>
        <v>315.44499999999999</v>
      </c>
      <c r="G295" t="s">
        <v>55</v>
      </c>
      <c r="H295" t="s">
        <v>21</v>
      </c>
      <c r="I295" s="6">
        <v>0.05</v>
      </c>
      <c r="J295" t="s">
        <v>66</v>
      </c>
      <c r="K295" s="1">
        <f>Sales_data[[#This Row],[Quantity]]*Sales_data[[#This Row],[UnitPrice]]</f>
        <v>8735.4</v>
      </c>
      <c r="L295" s="1">
        <f>Sales_data[[#This Row],[TotalPrice ]]*(1-Sales_data[[#This Row],[Discount]])</f>
        <v>8298.6299999999992</v>
      </c>
      <c r="M295" s="1">
        <f>Sales_data[[#This Row],[Quantity]]*Sales_data[[#This Row],[UnitCost (Assummed)]]</f>
        <v>5678.01</v>
      </c>
      <c r="N295" s="1">
        <f>Sales_data[[#This Row],[ Sales]]-Sales_data[[#This Row],[COGs]]</f>
        <v>2620.619999999999</v>
      </c>
      <c r="O295" s="5">
        <f>Sales_data[[#This Row],[TotalPrice ]]-Sales_data[[#This Row],[ Sales]]</f>
        <v>436.77000000000044</v>
      </c>
      <c r="P295" t="s">
        <v>60</v>
      </c>
      <c r="Q295" t="s">
        <v>24</v>
      </c>
      <c r="R295">
        <v>1</v>
      </c>
      <c r="S295" t="s">
        <v>1378</v>
      </c>
      <c r="T295" t="s">
        <v>1379</v>
      </c>
      <c r="U295" s="1">
        <v>47.77</v>
      </c>
      <c r="V295" s="2">
        <v>45107</v>
      </c>
      <c r="W295" s="2">
        <v>45112</v>
      </c>
      <c r="X295" s="7">
        <f t="shared" si="4"/>
        <v>5</v>
      </c>
      <c r="Y295" t="s">
        <v>72</v>
      </c>
    </row>
    <row r="296" spans="1:25" x14ac:dyDescent="0.3">
      <c r="A296" s="2">
        <v>45107</v>
      </c>
      <c r="B296" t="s">
        <v>28</v>
      </c>
      <c r="C296" t="s">
        <v>54</v>
      </c>
      <c r="D296">
        <v>6</v>
      </c>
      <c r="E296" s="1">
        <v>536.24</v>
      </c>
      <c r="F296" s="1">
        <f>Sales_data[[#This Row],[UnitPrice]]*(1-0.35)</f>
        <v>348.55600000000004</v>
      </c>
      <c r="G296" t="s">
        <v>55</v>
      </c>
      <c r="H296" t="s">
        <v>31</v>
      </c>
      <c r="I296" s="6">
        <v>0</v>
      </c>
      <c r="J296" t="s">
        <v>56</v>
      </c>
      <c r="K296" s="1">
        <f>Sales_data[[#This Row],[Quantity]]*Sales_data[[#This Row],[UnitPrice]]</f>
        <v>3217.44</v>
      </c>
      <c r="L296" s="1">
        <f>Sales_data[[#This Row],[TotalPrice ]]*(1-Sales_data[[#This Row],[Discount]])</f>
        <v>3217.44</v>
      </c>
      <c r="M296" s="1">
        <f>Sales_data[[#This Row],[Quantity]]*Sales_data[[#This Row],[UnitCost (Assummed)]]</f>
        <v>2091.3360000000002</v>
      </c>
      <c r="N296" s="1">
        <f>Sales_data[[#This Row],[ Sales]]-Sales_data[[#This Row],[COGs]]</f>
        <v>1126.1039999999998</v>
      </c>
      <c r="O296" s="5">
        <f>Sales_data[[#This Row],[TotalPrice ]]-Sales_data[[#This Row],[ Sales]]</f>
        <v>0</v>
      </c>
      <c r="P296" t="s">
        <v>63</v>
      </c>
      <c r="Q296" t="s">
        <v>40</v>
      </c>
      <c r="R296">
        <v>0</v>
      </c>
      <c r="S296" t="s">
        <v>2873</v>
      </c>
      <c r="T296" t="s">
        <v>1489</v>
      </c>
      <c r="U296" s="1">
        <v>35.32</v>
      </c>
      <c r="V296" s="2">
        <v>45107</v>
      </c>
      <c r="W296" s="2">
        <v>45109</v>
      </c>
      <c r="X296" s="7">
        <f t="shared" si="4"/>
        <v>2</v>
      </c>
      <c r="Y296" t="s">
        <v>37</v>
      </c>
    </row>
    <row r="297" spans="1:25" x14ac:dyDescent="0.3">
      <c r="A297" s="2">
        <v>45108</v>
      </c>
      <c r="B297" t="s">
        <v>18</v>
      </c>
      <c r="C297" t="s">
        <v>45</v>
      </c>
      <c r="D297">
        <v>9</v>
      </c>
      <c r="E297" s="1">
        <v>228.3</v>
      </c>
      <c r="F297" s="1">
        <f>Sales_data[[#This Row],[UnitPrice]]*(1-0.35)</f>
        <v>148.39500000000001</v>
      </c>
      <c r="G297" t="s">
        <v>20</v>
      </c>
      <c r="H297" t="s">
        <v>31</v>
      </c>
      <c r="I297" s="6">
        <v>0.05</v>
      </c>
      <c r="J297" t="s">
        <v>22</v>
      </c>
      <c r="K297" s="1">
        <f>Sales_data[[#This Row],[Quantity]]*Sales_data[[#This Row],[UnitPrice]]</f>
        <v>2054.7000000000003</v>
      </c>
      <c r="L297" s="1">
        <f>Sales_data[[#This Row],[TotalPrice ]]*(1-Sales_data[[#This Row],[Discount]])</f>
        <v>1951.9650000000001</v>
      </c>
      <c r="M297" s="1">
        <f>Sales_data[[#This Row],[Quantity]]*Sales_data[[#This Row],[UnitCost (Assummed)]]</f>
        <v>1335.5550000000001</v>
      </c>
      <c r="N297" s="1">
        <f>Sales_data[[#This Row],[ Sales]]-Sales_data[[#This Row],[COGs]]</f>
        <v>616.41000000000008</v>
      </c>
      <c r="O297" s="5">
        <f>Sales_data[[#This Row],[TotalPrice ]]-Sales_data[[#This Row],[ Sales]]</f>
        <v>102.73500000000013</v>
      </c>
      <c r="P297" t="s">
        <v>60</v>
      </c>
      <c r="Q297" t="s">
        <v>24</v>
      </c>
      <c r="R297">
        <v>0</v>
      </c>
      <c r="S297" t="s">
        <v>1174</v>
      </c>
      <c r="T297" t="s">
        <v>1175</v>
      </c>
      <c r="U297" s="1">
        <v>8.75</v>
      </c>
      <c r="V297" s="2">
        <v>45108</v>
      </c>
      <c r="W297" s="2">
        <v>45116</v>
      </c>
      <c r="X297" s="7">
        <f t="shared" si="4"/>
        <v>8</v>
      </c>
      <c r="Y297" t="s">
        <v>27</v>
      </c>
    </row>
    <row r="298" spans="1:25" x14ac:dyDescent="0.3">
      <c r="A298" s="2">
        <v>45108</v>
      </c>
      <c r="B298" t="s">
        <v>18</v>
      </c>
      <c r="C298" t="s">
        <v>45</v>
      </c>
      <c r="D298">
        <v>19</v>
      </c>
      <c r="E298" s="1">
        <v>161.13</v>
      </c>
      <c r="F298" s="1">
        <f>Sales_data[[#This Row],[UnitPrice]]*(1-0.35)</f>
        <v>104.7345</v>
      </c>
      <c r="G298" t="s">
        <v>30</v>
      </c>
      <c r="H298" t="s">
        <v>21</v>
      </c>
      <c r="I298" s="6">
        <v>0</v>
      </c>
      <c r="J298" t="s">
        <v>56</v>
      </c>
      <c r="K298" s="1">
        <f>Sales_data[[#This Row],[Quantity]]*Sales_data[[#This Row],[UnitPrice]]</f>
        <v>3061.47</v>
      </c>
      <c r="L298" s="1">
        <f>Sales_data[[#This Row],[TotalPrice ]]*(1-Sales_data[[#This Row],[Discount]])</f>
        <v>3061.47</v>
      </c>
      <c r="M298" s="1">
        <f>Sales_data[[#This Row],[Quantity]]*Sales_data[[#This Row],[UnitCost (Assummed)]]</f>
        <v>1989.9555</v>
      </c>
      <c r="N298" s="1">
        <f>Sales_data[[#This Row],[ Sales]]-Sales_data[[#This Row],[COGs]]</f>
        <v>1071.5144999999998</v>
      </c>
      <c r="O298" s="5">
        <f>Sales_data[[#This Row],[TotalPrice ]]-Sales_data[[#This Row],[ Sales]]</f>
        <v>0</v>
      </c>
      <c r="P298" t="s">
        <v>57</v>
      </c>
      <c r="Q298" t="s">
        <v>24</v>
      </c>
      <c r="R298">
        <v>0</v>
      </c>
      <c r="S298" t="s">
        <v>2581</v>
      </c>
      <c r="T298" t="s">
        <v>2582</v>
      </c>
      <c r="U298" s="1">
        <v>5.46</v>
      </c>
      <c r="V298" s="2">
        <v>45108</v>
      </c>
      <c r="W298" s="2">
        <v>45113</v>
      </c>
      <c r="X298" s="7">
        <f t="shared" si="4"/>
        <v>5</v>
      </c>
      <c r="Y298" t="s">
        <v>27</v>
      </c>
    </row>
    <row r="299" spans="1:25" x14ac:dyDescent="0.3">
      <c r="A299" s="2">
        <v>45110</v>
      </c>
      <c r="B299" t="s">
        <v>44</v>
      </c>
      <c r="C299" t="s">
        <v>54</v>
      </c>
      <c r="D299">
        <v>13</v>
      </c>
      <c r="E299" s="1">
        <v>55.09</v>
      </c>
      <c r="F299" s="1">
        <f>Sales_data[[#This Row],[UnitPrice]]*(1-0.35)</f>
        <v>35.808500000000002</v>
      </c>
      <c r="G299" t="s">
        <v>30</v>
      </c>
      <c r="H299" t="s">
        <v>21</v>
      </c>
      <c r="I299" s="6">
        <v>0.15</v>
      </c>
      <c r="J299" t="s">
        <v>56</v>
      </c>
      <c r="K299" s="1">
        <f>Sales_data[[#This Row],[Quantity]]*Sales_data[[#This Row],[UnitPrice]]</f>
        <v>716.17000000000007</v>
      </c>
      <c r="L299" s="1">
        <f>Sales_data[[#This Row],[TotalPrice ]]*(1-Sales_data[[#This Row],[Discount]])</f>
        <v>608.74450000000002</v>
      </c>
      <c r="M299" s="1">
        <f>Sales_data[[#This Row],[Quantity]]*Sales_data[[#This Row],[UnitCost (Assummed)]]</f>
        <v>465.51050000000004</v>
      </c>
      <c r="N299" s="1">
        <f>Sales_data[[#This Row],[ Sales]]-Sales_data[[#This Row],[COGs]]</f>
        <v>143.23399999999998</v>
      </c>
      <c r="O299" s="5">
        <f>Sales_data[[#This Row],[TotalPrice ]]-Sales_data[[#This Row],[ Sales]]</f>
        <v>107.42550000000006</v>
      </c>
      <c r="P299" t="s">
        <v>63</v>
      </c>
      <c r="Q299" t="s">
        <v>24</v>
      </c>
      <c r="R299">
        <v>1</v>
      </c>
      <c r="S299" t="s">
        <v>830</v>
      </c>
      <c r="T299" t="s">
        <v>831</v>
      </c>
      <c r="U299" s="1">
        <v>47.78</v>
      </c>
      <c r="V299" s="2">
        <v>45110</v>
      </c>
      <c r="W299" s="2">
        <v>45113</v>
      </c>
      <c r="X299" s="7">
        <f t="shared" si="4"/>
        <v>3</v>
      </c>
      <c r="Y299" t="s">
        <v>49</v>
      </c>
    </row>
    <row r="300" spans="1:25" x14ac:dyDescent="0.3">
      <c r="A300" s="2">
        <v>45110</v>
      </c>
      <c r="B300" t="s">
        <v>44</v>
      </c>
      <c r="C300" t="s">
        <v>19</v>
      </c>
      <c r="D300">
        <v>19</v>
      </c>
      <c r="E300" s="1">
        <v>341.07</v>
      </c>
      <c r="F300" s="1">
        <f>Sales_data[[#This Row],[UnitPrice]]*(1-0.35)</f>
        <v>221.69550000000001</v>
      </c>
      <c r="G300" t="s">
        <v>50</v>
      </c>
      <c r="H300" t="s">
        <v>31</v>
      </c>
      <c r="I300" s="6">
        <v>0.1</v>
      </c>
      <c r="J300" t="s">
        <v>51</v>
      </c>
      <c r="K300" s="1">
        <f>Sales_data[[#This Row],[Quantity]]*Sales_data[[#This Row],[UnitPrice]]</f>
        <v>6480.33</v>
      </c>
      <c r="L300" s="1">
        <f>Sales_data[[#This Row],[TotalPrice ]]*(1-Sales_data[[#This Row],[Discount]])</f>
        <v>5832.2970000000005</v>
      </c>
      <c r="M300" s="1">
        <f>Sales_data[[#This Row],[Quantity]]*Sales_data[[#This Row],[UnitCost (Assummed)]]</f>
        <v>4212.2145</v>
      </c>
      <c r="N300" s="1">
        <f>Sales_data[[#This Row],[ Sales]]-Sales_data[[#This Row],[COGs]]</f>
        <v>1620.0825000000004</v>
      </c>
      <c r="O300" s="5">
        <f>Sales_data[[#This Row],[TotalPrice ]]-Sales_data[[#This Row],[ Sales]]</f>
        <v>648.03299999999945</v>
      </c>
      <c r="P300" t="s">
        <v>63</v>
      </c>
      <c r="Q300" t="s">
        <v>40</v>
      </c>
      <c r="R300">
        <v>0</v>
      </c>
      <c r="S300" t="s">
        <v>1815</v>
      </c>
      <c r="T300" t="s">
        <v>1816</v>
      </c>
      <c r="U300" s="1">
        <v>47.75</v>
      </c>
      <c r="V300" s="2">
        <v>45110</v>
      </c>
      <c r="W300" s="2">
        <v>45113</v>
      </c>
      <c r="X300" s="7">
        <f t="shared" si="4"/>
        <v>3</v>
      </c>
      <c r="Y300" t="s">
        <v>49</v>
      </c>
    </row>
    <row r="301" spans="1:25" x14ac:dyDescent="0.3">
      <c r="A301" s="2">
        <v>45110</v>
      </c>
      <c r="B301" t="s">
        <v>69</v>
      </c>
      <c r="C301" t="s">
        <v>39</v>
      </c>
      <c r="D301">
        <v>2</v>
      </c>
      <c r="E301" s="1">
        <v>504.82</v>
      </c>
      <c r="F301" s="1">
        <f>Sales_data[[#This Row],[UnitPrice]]*(1-0.35)</f>
        <v>328.13299999999998</v>
      </c>
      <c r="G301" t="s">
        <v>55</v>
      </c>
      <c r="H301" t="s">
        <v>31</v>
      </c>
      <c r="I301" s="6">
        <v>0</v>
      </c>
      <c r="J301" t="s">
        <v>51</v>
      </c>
      <c r="K301" s="1">
        <f>Sales_data[[#This Row],[Quantity]]*Sales_data[[#This Row],[UnitPrice]]</f>
        <v>1009.64</v>
      </c>
      <c r="L301" s="1">
        <f>Sales_data[[#This Row],[TotalPrice ]]*(1-Sales_data[[#This Row],[Discount]])</f>
        <v>1009.64</v>
      </c>
      <c r="M301" s="1">
        <f>Sales_data[[#This Row],[Quantity]]*Sales_data[[#This Row],[UnitCost (Assummed)]]</f>
        <v>656.26599999999996</v>
      </c>
      <c r="N301" s="1">
        <f>Sales_data[[#This Row],[ Sales]]-Sales_data[[#This Row],[COGs]]</f>
        <v>353.37400000000002</v>
      </c>
      <c r="O301" s="5">
        <f>Sales_data[[#This Row],[TotalPrice ]]-Sales_data[[#This Row],[ Sales]]</f>
        <v>0</v>
      </c>
      <c r="P301" t="s">
        <v>60</v>
      </c>
      <c r="Q301" t="s">
        <v>24</v>
      </c>
      <c r="R301">
        <v>0</v>
      </c>
      <c r="S301" t="s">
        <v>2593</v>
      </c>
      <c r="T301" t="s">
        <v>2594</v>
      </c>
      <c r="U301" s="1">
        <v>25.54</v>
      </c>
      <c r="V301" s="2">
        <v>45110</v>
      </c>
      <c r="W301" s="2">
        <v>45115</v>
      </c>
      <c r="X301" s="7">
        <f t="shared" si="4"/>
        <v>5</v>
      </c>
      <c r="Y301" t="s">
        <v>72</v>
      </c>
    </row>
    <row r="302" spans="1:25" x14ac:dyDescent="0.3">
      <c r="A302" s="2">
        <v>45111</v>
      </c>
      <c r="B302" t="s">
        <v>38</v>
      </c>
      <c r="C302" t="s">
        <v>39</v>
      </c>
      <c r="D302">
        <v>17</v>
      </c>
      <c r="E302" s="1">
        <v>468.19</v>
      </c>
      <c r="F302" s="1">
        <f>Sales_data[[#This Row],[UnitPrice]]*(1-0.35)</f>
        <v>304.32350000000002</v>
      </c>
      <c r="G302" t="s">
        <v>55</v>
      </c>
      <c r="H302" t="s">
        <v>31</v>
      </c>
      <c r="I302" s="6">
        <v>0.05</v>
      </c>
      <c r="J302" t="s">
        <v>56</v>
      </c>
      <c r="K302" s="1">
        <f>Sales_data[[#This Row],[Quantity]]*Sales_data[[#This Row],[UnitPrice]]</f>
        <v>7959.23</v>
      </c>
      <c r="L302" s="1">
        <f>Sales_data[[#This Row],[TotalPrice ]]*(1-Sales_data[[#This Row],[Discount]])</f>
        <v>7561.2684999999992</v>
      </c>
      <c r="M302" s="1">
        <f>Sales_data[[#This Row],[Quantity]]*Sales_data[[#This Row],[UnitCost (Assummed)]]</f>
        <v>5173.4995000000008</v>
      </c>
      <c r="N302" s="1">
        <f>Sales_data[[#This Row],[ Sales]]-Sales_data[[#This Row],[COGs]]</f>
        <v>2387.7689999999984</v>
      </c>
      <c r="O302" s="5">
        <f>Sales_data[[#This Row],[TotalPrice ]]-Sales_data[[#This Row],[ Sales]]</f>
        <v>397.96150000000034</v>
      </c>
      <c r="P302" t="s">
        <v>63</v>
      </c>
      <c r="Q302" t="s">
        <v>2930</v>
      </c>
      <c r="R302">
        <v>0</v>
      </c>
      <c r="S302" t="s">
        <v>635</v>
      </c>
      <c r="T302" t="s">
        <v>636</v>
      </c>
      <c r="U302" s="1">
        <v>13.84</v>
      </c>
      <c r="V302" s="2">
        <v>45111</v>
      </c>
      <c r="W302" s="2">
        <v>45114</v>
      </c>
      <c r="X302" s="7">
        <f t="shared" si="4"/>
        <v>3</v>
      </c>
      <c r="Y302" t="s">
        <v>43</v>
      </c>
    </row>
    <row r="303" spans="1:25" x14ac:dyDescent="0.3">
      <c r="A303" s="2">
        <v>45111</v>
      </c>
      <c r="B303" t="s">
        <v>28</v>
      </c>
      <c r="C303" t="s">
        <v>79</v>
      </c>
      <c r="D303">
        <v>12</v>
      </c>
      <c r="E303" s="1">
        <v>122.51</v>
      </c>
      <c r="F303" s="1">
        <f>Sales_data[[#This Row],[UnitPrice]]*(1-0.35)</f>
        <v>79.631500000000003</v>
      </c>
      <c r="G303" t="s">
        <v>20</v>
      </c>
      <c r="H303" t="s">
        <v>21</v>
      </c>
      <c r="I303" s="6">
        <v>0.05</v>
      </c>
      <c r="J303" t="s">
        <v>56</v>
      </c>
      <c r="K303" s="1">
        <f>Sales_data[[#This Row],[Quantity]]*Sales_data[[#This Row],[UnitPrice]]</f>
        <v>1470.1200000000001</v>
      </c>
      <c r="L303" s="1">
        <f>Sales_data[[#This Row],[TotalPrice ]]*(1-Sales_data[[#This Row],[Discount]])</f>
        <v>1396.614</v>
      </c>
      <c r="M303" s="1">
        <f>Sales_data[[#This Row],[Quantity]]*Sales_data[[#This Row],[UnitCost (Assummed)]]</f>
        <v>955.57799999999997</v>
      </c>
      <c r="N303" s="1">
        <f>Sales_data[[#This Row],[ Sales]]-Sales_data[[#This Row],[COGs]]</f>
        <v>441.03600000000006</v>
      </c>
      <c r="O303" s="5">
        <f>Sales_data[[#This Row],[TotalPrice ]]-Sales_data[[#This Row],[ Sales]]</f>
        <v>73.506000000000085</v>
      </c>
      <c r="P303" t="s">
        <v>33</v>
      </c>
      <c r="Q303" t="s">
        <v>40</v>
      </c>
      <c r="R303">
        <v>0</v>
      </c>
      <c r="S303" t="s">
        <v>1388</v>
      </c>
      <c r="T303" t="s">
        <v>624</v>
      </c>
      <c r="U303" s="1">
        <v>43.47</v>
      </c>
      <c r="V303" s="2">
        <v>45111</v>
      </c>
      <c r="W303" s="2">
        <v>45113</v>
      </c>
      <c r="X303" s="7">
        <f t="shared" si="4"/>
        <v>2</v>
      </c>
      <c r="Y303" t="s">
        <v>37</v>
      </c>
    </row>
    <row r="304" spans="1:25" x14ac:dyDescent="0.3">
      <c r="A304" s="2">
        <v>45111</v>
      </c>
      <c r="B304" t="s">
        <v>18</v>
      </c>
      <c r="C304" t="s">
        <v>29</v>
      </c>
      <c r="D304">
        <v>6</v>
      </c>
      <c r="E304" s="1">
        <v>346.86</v>
      </c>
      <c r="F304" s="1">
        <f>Sales_data[[#This Row],[UnitPrice]]*(1-0.35)</f>
        <v>225.459</v>
      </c>
      <c r="G304" t="s">
        <v>50</v>
      </c>
      <c r="H304" t="s">
        <v>31</v>
      </c>
      <c r="I304" s="6">
        <v>0.05</v>
      </c>
      <c r="J304" t="s">
        <v>22</v>
      </c>
      <c r="K304" s="1">
        <f>Sales_data[[#This Row],[Quantity]]*Sales_data[[#This Row],[UnitPrice]]</f>
        <v>2081.16</v>
      </c>
      <c r="L304" s="1">
        <f>Sales_data[[#This Row],[TotalPrice ]]*(1-Sales_data[[#This Row],[Discount]])</f>
        <v>1977.1019999999999</v>
      </c>
      <c r="M304" s="1">
        <f>Sales_data[[#This Row],[Quantity]]*Sales_data[[#This Row],[UnitCost (Assummed)]]</f>
        <v>1352.7539999999999</v>
      </c>
      <c r="N304" s="1">
        <f>Sales_data[[#This Row],[ Sales]]-Sales_data[[#This Row],[COGs]]</f>
        <v>624.34799999999996</v>
      </c>
      <c r="O304" s="5">
        <f>Sales_data[[#This Row],[TotalPrice ]]-Sales_data[[#This Row],[ Sales]]</f>
        <v>104.05799999999999</v>
      </c>
      <c r="P304" t="s">
        <v>33</v>
      </c>
      <c r="Q304" t="s">
        <v>24</v>
      </c>
      <c r="R304">
        <v>0</v>
      </c>
      <c r="S304" t="s">
        <v>2804</v>
      </c>
      <c r="T304" t="s">
        <v>2805</v>
      </c>
      <c r="U304" s="1">
        <v>29.18</v>
      </c>
      <c r="V304" s="2">
        <v>45111</v>
      </c>
      <c r="W304" s="2">
        <v>45119</v>
      </c>
      <c r="X304" s="7">
        <f t="shared" si="4"/>
        <v>8</v>
      </c>
      <c r="Y304" t="s">
        <v>27</v>
      </c>
    </row>
    <row r="305" spans="1:25" x14ac:dyDescent="0.3">
      <c r="A305" s="2">
        <v>45112</v>
      </c>
      <c r="B305" t="s">
        <v>38</v>
      </c>
      <c r="C305" t="s">
        <v>45</v>
      </c>
      <c r="D305">
        <v>3</v>
      </c>
      <c r="E305" s="1">
        <v>250.65</v>
      </c>
      <c r="F305" s="1">
        <f>Sales_data[[#This Row],[UnitPrice]]*(1-0.35)</f>
        <v>162.92250000000001</v>
      </c>
      <c r="G305" t="s">
        <v>55</v>
      </c>
      <c r="H305" t="s">
        <v>31</v>
      </c>
      <c r="I305" s="6">
        <v>0.15</v>
      </c>
      <c r="J305" t="s">
        <v>22</v>
      </c>
      <c r="K305" s="1">
        <f>Sales_data[[#This Row],[Quantity]]*Sales_data[[#This Row],[UnitPrice]]</f>
        <v>751.95</v>
      </c>
      <c r="L305" s="1">
        <f>Sales_data[[#This Row],[TotalPrice ]]*(1-Sales_data[[#This Row],[Discount]])</f>
        <v>639.15750000000003</v>
      </c>
      <c r="M305" s="1">
        <f>Sales_data[[#This Row],[Quantity]]*Sales_data[[#This Row],[UnitCost (Assummed)]]</f>
        <v>488.76750000000004</v>
      </c>
      <c r="N305" s="1">
        <f>Sales_data[[#This Row],[ Sales]]-Sales_data[[#This Row],[COGs]]</f>
        <v>150.38999999999999</v>
      </c>
      <c r="O305" s="5">
        <f>Sales_data[[#This Row],[TotalPrice ]]-Sales_data[[#This Row],[ Sales]]</f>
        <v>112.79250000000002</v>
      </c>
      <c r="P305" t="s">
        <v>57</v>
      </c>
      <c r="Q305" t="s">
        <v>34</v>
      </c>
      <c r="R305">
        <v>0</v>
      </c>
      <c r="S305" t="s">
        <v>1089</v>
      </c>
      <c r="T305" t="s">
        <v>1090</v>
      </c>
      <c r="U305" s="1">
        <v>44.46</v>
      </c>
      <c r="V305" s="2">
        <v>45112</v>
      </c>
      <c r="W305" s="2">
        <v>45114</v>
      </c>
      <c r="X305" s="7">
        <f t="shared" si="4"/>
        <v>2</v>
      </c>
      <c r="Y305" t="s">
        <v>43</v>
      </c>
    </row>
    <row r="306" spans="1:25" x14ac:dyDescent="0.3">
      <c r="A306" s="2">
        <v>45113</v>
      </c>
      <c r="B306" t="s">
        <v>38</v>
      </c>
      <c r="C306" t="s">
        <v>45</v>
      </c>
      <c r="D306">
        <v>8</v>
      </c>
      <c r="E306" s="1">
        <v>419.13</v>
      </c>
      <c r="F306" s="1">
        <f>Sales_data[[#This Row],[UnitPrice]]*(1-0.35)</f>
        <v>272.43450000000001</v>
      </c>
      <c r="G306" t="s">
        <v>30</v>
      </c>
      <c r="H306" t="s">
        <v>31</v>
      </c>
      <c r="I306" s="6">
        <v>0.1</v>
      </c>
      <c r="J306" t="s">
        <v>32</v>
      </c>
      <c r="K306" s="1">
        <f>Sales_data[[#This Row],[Quantity]]*Sales_data[[#This Row],[UnitPrice]]</f>
        <v>3353.04</v>
      </c>
      <c r="L306" s="1">
        <f>Sales_data[[#This Row],[TotalPrice ]]*(1-Sales_data[[#This Row],[Discount]])</f>
        <v>3017.7359999999999</v>
      </c>
      <c r="M306" s="1">
        <f>Sales_data[[#This Row],[Quantity]]*Sales_data[[#This Row],[UnitCost (Assummed)]]</f>
        <v>2179.4760000000001</v>
      </c>
      <c r="N306" s="1">
        <f>Sales_data[[#This Row],[ Sales]]-Sales_data[[#This Row],[COGs]]</f>
        <v>838.25999999999976</v>
      </c>
      <c r="O306" s="5">
        <f>Sales_data[[#This Row],[TotalPrice ]]-Sales_data[[#This Row],[ Sales]]</f>
        <v>335.30400000000009</v>
      </c>
      <c r="P306" t="s">
        <v>23</v>
      </c>
      <c r="Q306" t="s">
        <v>2930</v>
      </c>
      <c r="R306">
        <v>1</v>
      </c>
      <c r="S306" t="s">
        <v>1924</v>
      </c>
      <c r="T306" t="s">
        <v>1925</v>
      </c>
      <c r="U306" s="1">
        <v>11.02</v>
      </c>
      <c r="V306" s="2">
        <v>45113</v>
      </c>
      <c r="W306" s="2">
        <v>45117</v>
      </c>
      <c r="X306" s="7">
        <f t="shared" si="4"/>
        <v>4</v>
      </c>
      <c r="Y306" t="s">
        <v>43</v>
      </c>
    </row>
    <row r="307" spans="1:25" x14ac:dyDescent="0.3">
      <c r="A307" s="2">
        <v>45114</v>
      </c>
      <c r="B307" t="s">
        <v>18</v>
      </c>
      <c r="C307" t="s">
        <v>79</v>
      </c>
      <c r="D307">
        <v>3</v>
      </c>
      <c r="E307" s="1">
        <v>71.91</v>
      </c>
      <c r="F307" s="1">
        <f>Sales_data[[#This Row],[UnitPrice]]*(1-0.35)</f>
        <v>46.741500000000002</v>
      </c>
      <c r="G307" t="s">
        <v>20</v>
      </c>
      <c r="H307" t="s">
        <v>21</v>
      </c>
      <c r="I307" s="6">
        <v>0</v>
      </c>
      <c r="J307" t="s">
        <v>32</v>
      </c>
      <c r="K307" s="1">
        <f>Sales_data[[#This Row],[Quantity]]*Sales_data[[#This Row],[UnitPrice]]</f>
        <v>215.73</v>
      </c>
      <c r="L307" s="1">
        <f>Sales_data[[#This Row],[TotalPrice ]]*(1-Sales_data[[#This Row],[Discount]])</f>
        <v>215.73</v>
      </c>
      <c r="M307" s="1">
        <f>Sales_data[[#This Row],[Quantity]]*Sales_data[[#This Row],[UnitCost (Assummed)]]</f>
        <v>140.22450000000001</v>
      </c>
      <c r="N307" s="1">
        <f>Sales_data[[#This Row],[ Sales]]-Sales_data[[#This Row],[COGs]]</f>
        <v>75.505499999999984</v>
      </c>
      <c r="O307" s="5">
        <f>Sales_data[[#This Row],[TotalPrice ]]-Sales_data[[#This Row],[ Sales]]</f>
        <v>0</v>
      </c>
      <c r="P307" t="s">
        <v>33</v>
      </c>
      <c r="Q307" t="s">
        <v>40</v>
      </c>
      <c r="R307">
        <v>1</v>
      </c>
      <c r="S307" t="s">
        <v>509</v>
      </c>
      <c r="T307" t="s">
        <v>510</v>
      </c>
      <c r="U307" s="1">
        <v>46.25</v>
      </c>
      <c r="V307" s="2">
        <v>45114</v>
      </c>
      <c r="W307" s="2">
        <v>45124</v>
      </c>
      <c r="X307" s="7">
        <f t="shared" si="4"/>
        <v>10</v>
      </c>
      <c r="Y307" t="s">
        <v>27</v>
      </c>
    </row>
    <row r="308" spans="1:25" x14ac:dyDescent="0.3">
      <c r="A308" s="2">
        <v>45116</v>
      </c>
      <c r="B308" t="s">
        <v>69</v>
      </c>
      <c r="C308" t="s">
        <v>39</v>
      </c>
      <c r="D308">
        <v>6</v>
      </c>
      <c r="E308" s="1">
        <v>287.72000000000003</v>
      </c>
      <c r="F308" s="1">
        <f>Sales_data[[#This Row],[UnitPrice]]*(1-0.35)</f>
        <v>187.01800000000003</v>
      </c>
      <c r="G308" t="s">
        <v>30</v>
      </c>
      <c r="H308" t="s">
        <v>31</v>
      </c>
      <c r="I308" s="6">
        <v>0.05</v>
      </c>
      <c r="J308" t="s">
        <v>66</v>
      </c>
      <c r="K308" s="1">
        <f>Sales_data[[#This Row],[Quantity]]*Sales_data[[#This Row],[UnitPrice]]</f>
        <v>1726.3200000000002</v>
      </c>
      <c r="L308" s="1">
        <f>Sales_data[[#This Row],[TotalPrice ]]*(1-Sales_data[[#This Row],[Discount]])</f>
        <v>1640.0040000000001</v>
      </c>
      <c r="M308" s="1">
        <f>Sales_data[[#This Row],[Quantity]]*Sales_data[[#This Row],[UnitCost (Assummed)]]</f>
        <v>1122.1080000000002</v>
      </c>
      <c r="N308" s="1">
        <f>Sales_data[[#This Row],[ Sales]]-Sales_data[[#This Row],[COGs]]</f>
        <v>517.89599999999996</v>
      </c>
      <c r="O308" s="5">
        <f>Sales_data[[#This Row],[TotalPrice ]]-Sales_data[[#This Row],[ Sales]]</f>
        <v>86.316000000000031</v>
      </c>
      <c r="P308" t="s">
        <v>60</v>
      </c>
      <c r="Q308" t="s">
        <v>40</v>
      </c>
      <c r="R308">
        <v>0</v>
      </c>
      <c r="S308" t="s">
        <v>2236</v>
      </c>
      <c r="T308" t="s">
        <v>2237</v>
      </c>
      <c r="U308" s="1">
        <v>17.14</v>
      </c>
      <c r="V308" s="2">
        <v>45116</v>
      </c>
      <c r="W308" s="2">
        <v>45121</v>
      </c>
      <c r="X308" s="7">
        <f t="shared" si="4"/>
        <v>5</v>
      </c>
      <c r="Y308" t="s">
        <v>72</v>
      </c>
    </row>
    <row r="309" spans="1:25" x14ac:dyDescent="0.3">
      <c r="A309" s="2">
        <v>45116</v>
      </c>
      <c r="B309" t="s">
        <v>18</v>
      </c>
      <c r="C309" t="s">
        <v>29</v>
      </c>
      <c r="D309">
        <v>13</v>
      </c>
      <c r="E309" s="1">
        <v>27.39</v>
      </c>
      <c r="F309" s="1">
        <f>Sales_data[[#This Row],[UnitPrice]]*(1-0.35)</f>
        <v>17.8035</v>
      </c>
      <c r="G309" t="s">
        <v>20</v>
      </c>
      <c r="H309" t="s">
        <v>31</v>
      </c>
      <c r="I309" s="6">
        <v>0.15</v>
      </c>
      <c r="J309" t="s">
        <v>46</v>
      </c>
      <c r="K309" s="1">
        <f>Sales_data[[#This Row],[Quantity]]*Sales_data[[#This Row],[UnitPrice]]</f>
        <v>356.07</v>
      </c>
      <c r="L309" s="1">
        <f>Sales_data[[#This Row],[TotalPrice ]]*(1-Sales_data[[#This Row],[Discount]])</f>
        <v>302.65949999999998</v>
      </c>
      <c r="M309" s="1">
        <f>Sales_data[[#This Row],[Quantity]]*Sales_data[[#This Row],[UnitCost (Assummed)]]</f>
        <v>231.44549999999998</v>
      </c>
      <c r="N309" s="1">
        <f>Sales_data[[#This Row],[ Sales]]-Sales_data[[#This Row],[COGs]]</f>
        <v>71.213999999999999</v>
      </c>
      <c r="O309" s="5">
        <f>Sales_data[[#This Row],[TotalPrice ]]-Sales_data[[#This Row],[ Sales]]</f>
        <v>53.410500000000013</v>
      </c>
      <c r="P309" t="s">
        <v>63</v>
      </c>
      <c r="Q309" t="s">
        <v>2930</v>
      </c>
      <c r="R309">
        <v>0</v>
      </c>
      <c r="S309" t="s">
        <v>2745</v>
      </c>
      <c r="T309" t="s">
        <v>2746</v>
      </c>
      <c r="U309" s="1">
        <v>22.95</v>
      </c>
      <c r="V309" s="2">
        <v>45116</v>
      </c>
      <c r="W309" s="2">
        <v>45121</v>
      </c>
      <c r="X309" s="7">
        <f t="shared" si="4"/>
        <v>5</v>
      </c>
      <c r="Y309" t="s">
        <v>27</v>
      </c>
    </row>
    <row r="310" spans="1:25" x14ac:dyDescent="0.3">
      <c r="A310" s="2">
        <v>45117</v>
      </c>
      <c r="B310" t="s">
        <v>18</v>
      </c>
      <c r="C310" t="s">
        <v>54</v>
      </c>
      <c r="D310">
        <v>2</v>
      </c>
      <c r="E310" s="1">
        <v>327.57</v>
      </c>
      <c r="F310" s="1">
        <f>Sales_data[[#This Row],[UnitPrice]]*(1-0.35)</f>
        <v>212.9205</v>
      </c>
      <c r="G310" t="s">
        <v>30</v>
      </c>
      <c r="H310" t="s">
        <v>31</v>
      </c>
      <c r="I310" s="6">
        <v>0.05</v>
      </c>
      <c r="J310" t="s">
        <v>56</v>
      </c>
      <c r="K310" s="1">
        <f>Sales_data[[#This Row],[Quantity]]*Sales_data[[#This Row],[UnitPrice]]</f>
        <v>655.14</v>
      </c>
      <c r="L310" s="1">
        <f>Sales_data[[#This Row],[TotalPrice ]]*(1-Sales_data[[#This Row],[Discount]])</f>
        <v>622.38299999999992</v>
      </c>
      <c r="M310" s="1">
        <f>Sales_data[[#This Row],[Quantity]]*Sales_data[[#This Row],[UnitCost (Assummed)]]</f>
        <v>425.84100000000001</v>
      </c>
      <c r="N310" s="1">
        <f>Sales_data[[#This Row],[ Sales]]-Sales_data[[#This Row],[COGs]]</f>
        <v>196.54199999999992</v>
      </c>
      <c r="O310" s="5">
        <f>Sales_data[[#This Row],[TotalPrice ]]-Sales_data[[#This Row],[ Sales]]</f>
        <v>32.757000000000062</v>
      </c>
      <c r="P310" t="s">
        <v>60</v>
      </c>
      <c r="Q310" t="s">
        <v>2930</v>
      </c>
      <c r="R310">
        <v>0</v>
      </c>
      <c r="S310" t="s">
        <v>2110</v>
      </c>
      <c r="T310" t="s">
        <v>2111</v>
      </c>
      <c r="U310" s="1">
        <v>19.489999999999998</v>
      </c>
      <c r="V310" s="2">
        <v>45117</v>
      </c>
      <c r="W310" s="2">
        <v>45126</v>
      </c>
      <c r="X310" s="7">
        <f t="shared" si="4"/>
        <v>9</v>
      </c>
      <c r="Y310" t="s">
        <v>27</v>
      </c>
    </row>
    <row r="311" spans="1:25" x14ac:dyDescent="0.3">
      <c r="A311" s="2">
        <v>45118</v>
      </c>
      <c r="B311" t="s">
        <v>69</v>
      </c>
      <c r="C311" t="s">
        <v>130</v>
      </c>
      <c r="D311">
        <v>5</v>
      </c>
      <c r="E311" s="1">
        <v>569.62</v>
      </c>
      <c r="F311" s="1">
        <f>Sales_data[[#This Row],[UnitPrice]]*(1-0.35)</f>
        <v>370.25300000000004</v>
      </c>
      <c r="G311" t="s">
        <v>50</v>
      </c>
      <c r="H311" t="s">
        <v>21</v>
      </c>
      <c r="I311" s="6">
        <v>0</v>
      </c>
      <c r="J311" t="s">
        <v>56</v>
      </c>
      <c r="K311" s="1">
        <f>Sales_data[[#This Row],[Quantity]]*Sales_data[[#This Row],[UnitPrice]]</f>
        <v>2848.1</v>
      </c>
      <c r="L311" s="1">
        <f>Sales_data[[#This Row],[TotalPrice ]]*(1-Sales_data[[#This Row],[Discount]])</f>
        <v>2848.1</v>
      </c>
      <c r="M311" s="1">
        <f>Sales_data[[#This Row],[Quantity]]*Sales_data[[#This Row],[UnitCost (Assummed)]]</f>
        <v>1851.2650000000003</v>
      </c>
      <c r="N311" s="1">
        <f>Sales_data[[#This Row],[ Sales]]-Sales_data[[#This Row],[COGs]]</f>
        <v>996.83499999999958</v>
      </c>
      <c r="O311" s="5">
        <f>Sales_data[[#This Row],[TotalPrice ]]-Sales_data[[#This Row],[ Sales]]</f>
        <v>0</v>
      </c>
      <c r="P311" t="s">
        <v>60</v>
      </c>
      <c r="Q311" t="s">
        <v>24</v>
      </c>
      <c r="R311">
        <v>0</v>
      </c>
      <c r="S311" t="s">
        <v>1225</v>
      </c>
      <c r="T311" t="s">
        <v>1226</v>
      </c>
      <c r="U311" s="1">
        <v>48.8</v>
      </c>
      <c r="V311" s="2">
        <v>45118</v>
      </c>
      <c r="W311" s="2">
        <v>45120</v>
      </c>
      <c r="X311" s="7">
        <f t="shared" si="4"/>
        <v>2</v>
      </c>
      <c r="Y311" t="s">
        <v>72</v>
      </c>
    </row>
    <row r="312" spans="1:25" x14ac:dyDescent="0.3">
      <c r="A312" s="2">
        <v>45118</v>
      </c>
      <c r="B312" t="s">
        <v>28</v>
      </c>
      <c r="C312" t="s">
        <v>19</v>
      </c>
      <c r="D312">
        <v>14</v>
      </c>
      <c r="E312" s="1">
        <v>362.44</v>
      </c>
      <c r="F312" s="1">
        <f>Sales_data[[#This Row],[UnitPrice]]*(1-0.35)</f>
        <v>235.58600000000001</v>
      </c>
      <c r="G312" t="s">
        <v>50</v>
      </c>
      <c r="H312" t="s">
        <v>21</v>
      </c>
      <c r="I312" s="6">
        <v>0.1</v>
      </c>
      <c r="J312" t="s">
        <v>66</v>
      </c>
      <c r="K312" s="1">
        <f>Sales_data[[#This Row],[Quantity]]*Sales_data[[#This Row],[UnitPrice]]</f>
        <v>5074.16</v>
      </c>
      <c r="L312" s="1">
        <f>Sales_data[[#This Row],[TotalPrice ]]*(1-Sales_data[[#This Row],[Discount]])</f>
        <v>4566.7439999999997</v>
      </c>
      <c r="M312" s="1">
        <f>Sales_data[[#This Row],[Quantity]]*Sales_data[[#This Row],[UnitCost (Assummed)]]</f>
        <v>3298.2040000000002</v>
      </c>
      <c r="N312" s="1">
        <f>Sales_data[[#This Row],[ Sales]]-Sales_data[[#This Row],[COGs]]</f>
        <v>1268.5399999999995</v>
      </c>
      <c r="O312" s="5">
        <f>Sales_data[[#This Row],[TotalPrice ]]-Sales_data[[#This Row],[ Sales]]</f>
        <v>507.41600000000017</v>
      </c>
      <c r="P312" t="s">
        <v>63</v>
      </c>
      <c r="Q312" t="s">
        <v>40</v>
      </c>
      <c r="R312">
        <v>0</v>
      </c>
      <c r="S312" t="s">
        <v>1969</v>
      </c>
      <c r="T312" t="s">
        <v>1970</v>
      </c>
      <c r="U312" s="1">
        <v>36.729999999999997</v>
      </c>
      <c r="V312" s="2">
        <v>45118</v>
      </c>
      <c r="W312" s="2">
        <v>45122</v>
      </c>
      <c r="X312" s="7">
        <f t="shared" si="4"/>
        <v>4</v>
      </c>
      <c r="Y312" t="s">
        <v>37</v>
      </c>
    </row>
    <row r="313" spans="1:25" x14ac:dyDescent="0.3">
      <c r="A313" s="2">
        <v>45118</v>
      </c>
      <c r="B313" t="s">
        <v>69</v>
      </c>
      <c r="C313" t="s">
        <v>29</v>
      </c>
      <c r="D313">
        <v>13</v>
      </c>
      <c r="E313" s="1">
        <v>50.51</v>
      </c>
      <c r="F313" s="1">
        <f>Sales_data[[#This Row],[UnitPrice]]*(1-0.35)</f>
        <v>32.831499999999998</v>
      </c>
      <c r="G313" t="s">
        <v>55</v>
      </c>
      <c r="H313" t="s">
        <v>21</v>
      </c>
      <c r="I313" s="6">
        <v>0.1</v>
      </c>
      <c r="J313" t="s">
        <v>32</v>
      </c>
      <c r="K313" s="1">
        <f>Sales_data[[#This Row],[Quantity]]*Sales_data[[#This Row],[UnitPrice]]</f>
        <v>656.63</v>
      </c>
      <c r="L313" s="1">
        <f>Sales_data[[#This Row],[TotalPrice ]]*(1-Sales_data[[#This Row],[Discount]])</f>
        <v>590.96699999999998</v>
      </c>
      <c r="M313" s="1">
        <f>Sales_data[[#This Row],[Quantity]]*Sales_data[[#This Row],[UnitCost (Assummed)]]</f>
        <v>426.80949999999996</v>
      </c>
      <c r="N313" s="1">
        <f>Sales_data[[#This Row],[ Sales]]-Sales_data[[#This Row],[COGs]]</f>
        <v>164.15750000000003</v>
      </c>
      <c r="O313" s="5">
        <f>Sales_data[[#This Row],[TotalPrice ]]-Sales_data[[#This Row],[ Sales]]</f>
        <v>65.663000000000011</v>
      </c>
      <c r="P313" t="s">
        <v>60</v>
      </c>
      <c r="Q313" t="s">
        <v>40</v>
      </c>
      <c r="R313">
        <v>0</v>
      </c>
      <c r="S313" t="s">
        <v>2080</v>
      </c>
      <c r="T313" t="s">
        <v>2081</v>
      </c>
      <c r="U313" s="1">
        <v>40.57</v>
      </c>
      <c r="V313" s="2">
        <v>45118</v>
      </c>
      <c r="W313" s="2">
        <v>45125</v>
      </c>
      <c r="X313" s="7">
        <f t="shared" si="4"/>
        <v>7</v>
      </c>
      <c r="Y313" t="s">
        <v>72</v>
      </c>
    </row>
    <row r="314" spans="1:25" x14ac:dyDescent="0.3">
      <c r="A314" s="2">
        <v>45119</v>
      </c>
      <c r="B314" t="s">
        <v>28</v>
      </c>
      <c r="C314" t="s">
        <v>45</v>
      </c>
      <c r="D314">
        <v>4</v>
      </c>
      <c r="E314" s="1">
        <v>444.87</v>
      </c>
      <c r="F314" s="1">
        <f>Sales_data[[#This Row],[UnitPrice]]*(1-0.35)</f>
        <v>289.16550000000001</v>
      </c>
      <c r="G314" t="s">
        <v>20</v>
      </c>
      <c r="H314" t="s">
        <v>31</v>
      </c>
      <c r="I314" s="6">
        <v>0.15</v>
      </c>
      <c r="J314" t="s">
        <v>51</v>
      </c>
      <c r="K314" s="1">
        <f>Sales_data[[#This Row],[Quantity]]*Sales_data[[#This Row],[UnitPrice]]</f>
        <v>1779.48</v>
      </c>
      <c r="L314" s="1">
        <f>Sales_data[[#This Row],[TotalPrice ]]*(1-Sales_data[[#This Row],[Discount]])</f>
        <v>1512.558</v>
      </c>
      <c r="M314" s="1">
        <f>Sales_data[[#This Row],[Quantity]]*Sales_data[[#This Row],[UnitCost (Assummed)]]</f>
        <v>1156.662</v>
      </c>
      <c r="N314" s="1">
        <f>Sales_data[[#This Row],[ Sales]]-Sales_data[[#This Row],[COGs]]</f>
        <v>355.89599999999996</v>
      </c>
      <c r="O314" s="5">
        <f>Sales_data[[#This Row],[TotalPrice ]]-Sales_data[[#This Row],[ Sales]]</f>
        <v>266.92200000000003</v>
      </c>
      <c r="P314" t="s">
        <v>23</v>
      </c>
      <c r="Q314" t="s">
        <v>24</v>
      </c>
      <c r="R314">
        <v>0</v>
      </c>
      <c r="S314" t="s">
        <v>1476</v>
      </c>
      <c r="T314" t="s">
        <v>1477</v>
      </c>
      <c r="U314" s="1">
        <v>47.14</v>
      </c>
      <c r="V314" s="2">
        <v>45119</v>
      </c>
      <c r="W314" s="2">
        <v>45128</v>
      </c>
      <c r="X314" s="7">
        <f t="shared" si="4"/>
        <v>9</v>
      </c>
      <c r="Y314" t="s">
        <v>37</v>
      </c>
    </row>
    <row r="315" spans="1:25" x14ac:dyDescent="0.3">
      <c r="A315" s="2">
        <v>45120</v>
      </c>
      <c r="B315" t="s">
        <v>38</v>
      </c>
      <c r="C315" t="s">
        <v>54</v>
      </c>
      <c r="D315">
        <v>19</v>
      </c>
      <c r="E315" s="1">
        <v>475.64</v>
      </c>
      <c r="F315" s="1">
        <f>Sales_data[[#This Row],[UnitPrice]]*(1-0.35)</f>
        <v>309.166</v>
      </c>
      <c r="G315" t="s">
        <v>50</v>
      </c>
      <c r="H315" t="s">
        <v>31</v>
      </c>
      <c r="I315" s="6">
        <v>0.1</v>
      </c>
      <c r="J315" t="s">
        <v>46</v>
      </c>
      <c r="K315" s="1">
        <f>Sales_data[[#This Row],[Quantity]]*Sales_data[[#This Row],[UnitPrice]]</f>
        <v>9037.16</v>
      </c>
      <c r="L315" s="1">
        <f>Sales_data[[#This Row],[TotalPrice ]]*(1-Sales_data[[#This Row],[Discount]])</f>
        <v>8133.4440000000004</v>
      </c>
      <c r="M315" s="1">
        <f>Sales_data[[#This Row],[Quantity]]*Sales_data[[#This Row],[UnitCost (Assummed)]]</f>
        <v>5874.1539999999995</v>
      </c>
      <c r="N315" s="1">
        <f>Sales_data[[#This Row],[ Sales]]-Sales_data[[#This Row],[COGs]]</f>
        <v>2259.2900000000009</v>
      </c>
      <c r="O315" s="5">
        <f>Sales_data[[#This Row],[TotalPrice ]]-Sales_data[[#This Row],[ Sales]]</f>
        <v>903.71599999999944</v>
      </c>
      <c r="P315" t="s">
        <v>63</v>
      </c>
      <c r="Q315" t="s">
        <v>40</v>
      </c>
      <c r="R315">
        <v>1</v>
      </c>
      <c r="S315" t="s">
        <v>763</v>
      </c>
      <c r="T315" t="s">
        <v>764</v>
      </c>
      <c r="U315" s="1">
        <v>11.17</v>
      </c>
      <c r="V315" s="2">
        <v>45120</v>
      </c>
      <c r="W315" s="2">
        <v>45124</v>
      </c>
      <c r="X315" s="7">
        <f t="shared" si="4"/>
        <v>4</v>
      </c>
      <c r="Y315" t="s">
        <v>43</v>
      </c>
    </row>
    <row r="316" spans="1:25" x14ac:dyDescent="0.3">
      <c r="A316" s="2">
        <v>45121</v>
      </c>
      <c r="B316" t="s">
        <v>44</v>
      </c>
      <c r="C316" t="s">
        <v>39</v>
      </c>
      <c r="D316">
        <v>12</v>
      </c>
      <c r="E316" s="1">
        <v>244.8</v>
      </c>
      <c r="F316" s="1">
        <f>Sales_data[[#This Row],[UnitPrice]]*(1-0.35)</f>
        <v>159.12</v>
      </c>
      <c r="G316" t="s">
        <v>20</v>
      </c>
      <c r="H316" t="s">
        <v>21</v>
      </c>
      <c r="I316" s="6">
        <v>0.05</v>
      </c>
      <c r="J316" t="s">
        <v>46</v>
      </c>
      <c r="K316" s="1">
        <f>Sales_data[[#This Row],[Quantity]]*Sales_data[[#This Row],[UnitPrice]]</f>
        <v>2937.6000000000004</v>
      </c>
      <c r="L316" s="1">
        <f>Sales_data[[#This Row],[TotalPrice ]]*(1-Sales_data[[#This Row],[Discount]])</f>
        <v>2790.7200000000003</v>
      </c>
      <c r="M316" s="1">
        <f>Sales_data[[#This Row],[Quantity]]*Sales_data[[#This Row],[UnitCost (Assummed)]]</f>
        <v>1909.44</v>
      </c>
      <c r="N316" s="1">
        <f>Sales_data[[#This Row],[ Sales]]-Sales_data[[#This Row],[COGs]]</f>
        <v>881.2800000000002</v>
      </c>
      <c r="O316" s="5">
        <f>Sales_data[[#This Row],[TotalPrice ]]-Sales_data[[#This Row],[ Sales]]</f>
        <v>146.88000000000011</v>
      </c>
      <c r="P316" t="s">
        <v>23</v>
      </c>
      <c r="Q316" t="s">
        <v>24</v>
      </c>
      <c r="R316">
        <v>0</v>
      </c>
      <c r="S316" t="s">
        <v>325</v>
      </c>
      <c r="T316" t="s">
        <v>326</v>
      </c>
      <c r="U316" s="1">
        <v>44.75</v>
      </c>
      <c r="V316" s="2">
        <v>45121</v>
      </c>
      <c r="W316" s="2">
        <v>45130</v>
      </c>
      <c r="X316" s="7">
        <f t="shared" si="4"/>
        <v>9</v>
      </c>
      <c r="Y316" t="s">
        <v>49</v>
      </c>
    </row>
    <row r="317" spans="1:25" x14ac:dyDescent="0.3">
      <c r="A317" s="2">
        <v>45121</v>
      </c>
      <c r="B317" t="s">
        <v>28</v>
      </c>
      <c r="C317" t="s">
        <v>45</v>
      </c>
      <c r="D317">
        <v>9</v>
      </c>
      <c r="E317" s="1">
        <v>501.74</v>
      </c>
      <c r="F317" s="1">
        <f>Sales_data[[#This Row],[UnitPrice]]*(1-0.35)</f>
        <v>326.13100000000003</v>
      </c>
      <c r="G317" t="s">
        <v>55</v>
      </c>
      <c r="H317" t="s">
        <v>31</v>
      </c>
      <c r="I317" s="6">
        <v>0</v>
      </c>
      <c r="J317" t="s">
        <v>66</v>
      </c>
      <c r="K317" s="1">
        <f>Sales_data[[#This Row],[Quantity]]*Sales_data[[#This Row],[UnitPrice]]</f>
        <v>4515.66</v>
      </c>
      <c r="L317" s="1">
        <f>Sales_data[[#This Row],[TotalPrice ]]*(1-Sales_data[[#This Row],[Discount]])</f>
        <v>4515.66</v>
      </c>
      <c r="M317" s="1">
        <f>Sales_data[[#This Row],[Quantity]]*Sales_data[[#This Row],[UnitCost (Assummed)]]</f>
        <v>2935.1790000000001</v>
      </c>
      <c r="N317" s="1">
        <f>Sales_data[[#This Row],[ Sales]]-Sales_data[[#This Row],[COGs]]</f>
        <v>1580.4809999999998</v>
      </c>
      <c r="O317" s="5">
        <f>Sales_data[[#This Row],[TotalPrice ]]-Sales_data[[#This Row],[ Sales]]</f>
        <v>0</v>
      </c>
      <c r="P317" t="s">
        <v>23</v>
      </c>
      <c r="Q317" t="s">
        <v>34</v>
      </c>
      <c r="R317">
        <v>1</v>
      </c>
      <c r="S317" t="s">
        <v>426</v>
      </c>
      <c r="T317" t="s">
        <v>427</v>
      </c>
      <c r="U317" s="1">
        <v>39.74</v>
      </c>
      <c r="V317" s="2">
        <v>45121</v>
      </c>
      <c r="W317" s="2">
        <v>45124</v>
      </c>
      <c r="X317" s="7">
        <f t="shared" si="4"/>
        <v>3</v>
      </c>
      <c r="Y317" t="s">
        <v>37</v>
      </c>
    </row>
    <row r="318" spans="1:25" x14ac:dyDescent="0.3">
      <c r="A318" s="2">
        <v>45121</v>
      </c>
      <c r="B318" t="s">
        <v>38</v>
      </c>
      <c r="C318" t="s">
        <v>45</v>
      </c>
      <c r="D318">
        <v>12</v>
      </c>
      <c r="E318" s="1">
        <v>116.96</v>
      </c>
      <c r="F318" s="1">
        <f>Sales_data[[#This Row],[UnitPrice]]*(1-0.35)</f>
        <v>76.024000000000001</v>
      </c>
      <c r="G318" t="s">
        <v>55</v>
      </c>
      <c r="H318" t="s">
        <v>21</v>
      </c>
      <c r="I318" s="6">
        <v>0</v>
      </c>
      <c r="J318" t="s">
        <v>32</v>
      </c>
      <c r="K318" s="1">
        <f>Sales_data[[#This Row],[Quantity]]*Sales_data[[#This Row],[UnitPrice]]</f>
        <v>1403.52</v>
      </c>
      <c r="L318" s="1">
        <f>Sales_data[[#This Row],[TotalPrice ]]*(1-Sales_data[[#This Row],[Discount]])</f>
        <v>1403.52</v>
      </c>
      <c r="M318" s="1">
        <f>Sales_data[[#This Row],[Quantity]]*Sales_data[[#This Row],[UnitCost (Assummed)]]</f>
        <v>912.28800000000001</v>
      </c>
      <c r="N318" s="1">
        <f>Sales_data[[#This Row],[ Sales]]-Sales_data[[#This Row],[COGs]]</f>
        <v>491.23199999999997</v>
      </c>
      <c r="O318" s="5">
        <f>Sales_data[[#This Row],[TotalPrice ]]-Sales_data[[#This Row],[ Sales]]</f>
        <v>0</v>
      </c>
      <c r="P318" t="s">
        <v>33</v>
      </c>
      <c r="Q318" t="s">
        <v>40</v>
      </c>
      <c r="R318">
        <v>0</v>
      </c>
      <c r="S318" t="s">
        <v>1926</v>
      </c>
      <c r="T318" t="s">
        <v>1927</v>
      </c>
      <c r="U318" s="1">
        <v>22.04</v>
      </c>
      <c r="V318" s="2">
        <v>45121</v>
      </c>
      <c r="W318" s="2">
        <v>45129</v>
      </c>
      <c r="X318" s="7">
        <f t="shared" si="4"/>
        <v>8</v>
      </c>
      <c r="Y318" t="s">
        <v>43</v>
      </c>
    </row>
    <row r="319" spans="1:25" x14ac:dyDescent="0.3">
      <c r="A319" s="2">
        <v>45122</v>
      </c>
      <c r="B319" t="s">
        <v>69</v>
      </c>
      <c r="C319" t="s">
        <v>54</v>
      </c>
      <c r="D319">
        <v>8</v>
      </c>
      <c r="E319" s="1">
        <v>432.12</v>
      </c>
      <c r="F319" s="1">
        <f>Sales_data[[#This Row],[UnitPrice]]*(1-0.35)</f>
        <v>280.87799999999999</v>
      </c>
      <c r="G319" t="s">
        <v>20</v>
      </c>
      <c r="H319" t="s">
        <v>31</v>
      </c>
      <c r="I319" s="6">
        <v>0</v>
      </c>
      <c r="J319" t="s">
        <v>56</v>
      </c>
      <c r="K319" s="1">
        <f>Sales_data[[#This Row],[Quantity]]*Sales_data[[#This Row],[UnitPrice]]</f>
        <v>3456.96</v>
      </c>
      <c r="L319" s="1">
        <f>Sales_data[[#This Row],[TotalPrice ]]*(1-Sales_data[[#This Row],[Discount]])</f>
        <v>3456.96</v>
      </c>
      <c r="M319" s="1">
        <f>Sales_data[[#This Row],[Quantity]]*Sales_data[[#This Row],[UnitCost (Assummed)]]</f>
        <v>2247.0239999999999</v>
      </c>
      <c r="N319" s="1">
        <f>Sales_data[[#This Row],[ Sales]]-Sales_data[[#This Row],[COGs]]</f>
        <v>1209.9360000000001</v>
      </c>
      <c r="O319" s="5">
        <f>Sales_data[[#This Row],[TotalPrice ]]-Sales_data[[#This Row],[ Sales]]</f>
        <v>0</v>
      </c>
      <c r="P319" t="s">
        <v>57</v>
      </c>
      <c r="Q319" t="s">
        <v>40</v>
      </c>
      <c r="R319">
        <v>0</v>
      </c>
      <c r="S319" t="s">
        <v>1006</v>
      </c>
      <c r="T319" t="s">
        <v>1007</v>
      </c>
      <c r="U319" s="1">
        <v>42.1</v>
      </c>
      <c r="V319" s="2">
        <v>45122</v>
      </c>
      <c r="W319" s="2">
        <v>45132</v>
      </c>
      <c r="X319" s="7">
        <f t="shared" si="4"/>
        <v>10</v>
      </c>
      <c r="Y319" t="s">
        <v>72</v>
      </c>
    </row>
    <row r="320" spans="1:25" x14ac:dyDescent="0.3">
      <c r="A320" s="2">
        <v>45125</v>
      </c>
      <c r="B320" t="s">
        <v>38</v>
      </c>
      <c r="C320" t="s">
        <v>19</v>
      </c>
      <c r="D320">
        <v>12</v>
      </c>
      <c r="E320" s="1">
        <v>425.78</v>
      </c>
      <c r="F320" s="1">
        <f>Sales_data[[#This Row],[UnitPrice]]*(1-0.35)</f>
        <v>276.75700000000001</v>
      </c>
      <c r="G320" t="s">
        <v>30</v>
      </c>
      <c r="H320" t="s">
        <v>31</v>
      </c>
      <c r="I320" s="6">
        <v>0.1</v>
      </c>
      <c r="J320" t="s">
        <v>66</v>
      </c>
      <c r="K320" s="1">
        <f>Sales_data[[#This Row],[Quantity]]*Sales_data[[#This Row],[UnitPrice]]</f>
        <v>5109.3599999999997</v>
      </c>
      <c r="L320" s="1">
        <f>Sales_data[[#This Row],[TotalPrice ]]*(1-Sales_data[[#This Row],[Discount]])</f>
        <v>4598.424</v>
      </c>
      <c r="M320" s="1">
        <f>Sales_data[[#This Row],[Quantity]]*Sales_data[[#This Row],[UnitCost (Assummed)]]</f>
        <v>3321.0839999999998</v>
      </c>
      <c r="N320" s="1">
        <f>Sales_data[[#This Row],[ Sales]]-Sales_data[[#This Row],[COGs]]</f>
        <v>1277.3400000000001</v>
      </c>
      <c r="O320" s="5">
        <f>Sales_data[[#This Row],[TotalPrice ]]-Sales_data[[#This Row],[ Sales]]</f>
        <v>510.93599999999969</v>
      </c>
      <c r="P320" t="s">
        <v>23</v>
      </c>
      <c r="Q320" t="s">
        <v>2930</v>
      </c>
      <c r="R320">
        <v>1</v>
      </c>
      <c r="S320" t="s">
        <v>884</v>
      </c>
      <c r="T320" t="s">
        <v>885</v>
      </c>
      <c r="U320" s="1">
        <v>25.48</v>
      </c>
      <c r="V320" s="2">
        <v>45125</v>
      </c>
      <c r="W320" s="2">
        <v>45129</v>
      </c>
      <c r="X320" s="7">
        <f t="shared" si="4"/>
        <v>4</v>
      </c>
      <c r="Y320" t="s">
        <v>43</v>
      </c>
    </row>
    <row r="321" spans="1:25" x14ac:dyDescent="0.3">
      <c r="A321" s="2">
        <v>45125</v>
      </c>
      <c r="B321" t="s">
        <v>44</v>
      </c>
      <c r="C321" t="s">
        <v>130</v>
      </c>
      <c r="D321">
        <v>15</v>
      </c>
      <c r="E321" s="1">
        <v>144.11000000000001</v>
      </c>
      <c r="F321" s="1">
        <f>Sales_data[[#This Row],[UnitPrice]]*(1-0.35)</f>
        <v>93.671500000000009</v>
      </c>
      <c r="G321" t="s">
        <v>50</v>
      </c>
      <c r="H321" t="s">
        <v>31</v>
      </c>
      <c r="I321" s="6">
        <v>0</v>
      </c>
      <c r="J321" t="s">
        <v>46</v>
      </c>
      <c r="K321" s="1">
        <f>Sales_data[[#This Row],[Quantity]]*Sales_data[[#This Row],[UnitPrice]]</f>
        <v>2161.65</v>
      </c>
      <c r="L321" s="1">
        <f>Sales_data[[#This Row],[TotalPrice ]]*(1-Sales_data[[#This Row],[Discount]])</f>
        <v>2161.65</v>
      </c>
      <c r="M321" s="1">
        <f>Sales_data[[#This Row],[Quantity]]*Sales_data[[#This Row],[UnitCost (Assummed)]]</f>
        <v>1405.0725000000002</v>
      </c>
      <c r="N321" s="1">
        <f>Sales_data[[#This Row],[ Sales]]-Sales_data[[#This Row],[COGs]]</f>
        <v>756.57749999999987</v>
      </c>
      <c r="O321" s="5">
        <f>Sales_data[[#This Row],[TotalPrice ]]-Sales_data[[#This Row],[ Sales]]</f>
        <v>0</v>
      </c>
      <c r="P321" t="s">
        <v>33</v>
      </c>
      <c r="Q321" t="s">
        <v>2930</v>
      </c>
      <c r="R321">
        <v>0</v>
      </c>
      <c r="S321" t="s">
        <v>1765</v>
      </c>
      <c r="T321" t="s">
        <v>1766</v>
      </c>
      <c r="U321" s="1">
        <v>28.51</v>
      </c>
      <c r="V321" s="2">
        <v>45125</v>
      </c>
      <c r="W321" s="2">
        <v>45131</v>
      </c>
      <c r="X321" s="7">
        <f t="shared" si="4"/>
        <v>6</v>
      </c>
      <c r="Y321" t="s">
        <v>49</v>
      </c>
    </row>
    <row r="322" spans="1:25" x14ac:dyDescent="0.3">
      <c r="A322" s="2">
        <v>45125</v>
      </c>
      <c r="B322" t="s">
        <v>18</v>
      </c>
      <c r="C322" t="s">
        <v>39</v>
      </c>
      <c r="D322">
        <v>3</v>
      </c>
      <c r="E322" s="1">
        <v>121.56</v>
      </c>
      <c r="F322" s="1">
        <f>Sales_data[[#This Row],[UnitPrice]]*(1-0.35)</f>
        <v>79.01400000000001</v>
      </c>
      <c r="G322" t="s">
        <v>55</v>
      </c>
      <c r="H322" t="s">
        <v>21</v>
      </c>
      <c r="I322" s="6">
        <v>0</v>
      </c>
      <c r="J322" t="s">
        <v>22</v>
      </c>
      <c r="K322" s="1">
        <f>Sales_data[[#This Row],[Quantity]]*Sales_data[[#This Row],[UnitPrice]]</f>
        <v>364.68</v>
      </c>
      <c r="L322" s="1">
        <f>Sales_data[[#This Row],[TotalPrice ]]*(1-Sales_data[[#This Row],[Discount]])</f>
        <v>364.68</v>
      </c>
      <c r="M322" s="1">
        <f>Sales_data[[#This Row],[Quantity]]*Sales_data[[#This Row],[UnitCost (Assummed)]]</f>
        <v>237.04200000000003</v>
      </c>
      <c r="N322" s="1">
        <f>Sales_data[[#This Row],[ Sales]]-Sales_data[[#This Row],[COGs]]</f>
        <v>127.63799999999998</v>
      </c>
      <c r="O322" s="5">
        <f>Sales_data[[#This Row],[TotalPrice ]]-Sales_data[[#This Row],[ Sales]]</f>
        <v>0</v>
      </c>
      <c r="P322" t="s">
        <v>60</v>
      </c>
      <c r="Q322" t="s">
        <v>40</v>
      </c>
      <c r="R322">
        <v>0</v>
      </c>
      <c r="S322" t="s">
        <v>1997</v>
      </c>
      <c r="T322" t="s">
        <v>1998</v>
      </c>
      <c r="U322" s="1">
        <v>29.06</v>
      </c>
      <c r="V322" s="2">
        <v>45125</v>
      </c>
      <c r="W322" s="2">
        <v>45132</v>
      </c>
      <c r="X322" s="7">
        <f t="shared" ref="X322:X385" si="5">DATEDIF( V322,W322,"d")</f>
        <v>7</v>
      </c>
      <c r="Y322" t="s">
        <v>27</v>
      </c>
    </row>
    <row r="323" spans="1:25" x14ac:dyDescent="0.3">
      <c r="A323" s="2">
        <v>45126</v>
      </c>
      <c r="B323" t="s">
        <v>69</v>
      </c>
      <c r="C323" t="s">
        <v>54</v>
      </c>
      <c r="D323">
        <v>20</v>
      </c>
      <c r="E323" s="1">
        <v>526.54999999999995</v>
      </c>
      <c r="F323" s="1">
        <f>Sales_data[[#This Row],[UnitPrice]]*(1-0.35)</f>
        <v>342.25749999999999</v>
      </c>
      <c r="G323" t="s">
        <v>30</v>
      </c>
      <c r="H323" t="s">
        <v>21</v>
      </c>
      <c r="I323" s="6">
        <v>0</v>
      </c>
      <c r="J323" t="s">
        <v>32</v>
      </c>
      <c r="K323" s="1">
        <f>Sales_data[[#This Row],[Quantity]]*Sales_data[[#This Row],[UnitPrice]]</f>
        <v>10531</v>
      </c>
      <c r="L323" s="1">
        <f>Sales_data[[#This Row],[TotalPrice ]]*(1-Sales_data[[#This Row],[Discount]])</f>
        <v>10531</v>
      </c>
      <c r="M323" s="1">
        <f>Sales_data[[#This Row],[Quantity]]*Sales_data[[#This Row],[UnitCost (Assummed)]]</f>
        <v>6845.15</v>
      </c>
      <c r="N323" s="1">
        <f>Sales_data[[#This Row],[ Sales]]-Sales_data[[#This Row],[COGs]]</f>
        <v>3685.8500000000004</v>
      </c>
      <c r="O323" s="5">
        <f>Sales_data[[#This Row],[TotalPrice ]]-Sales_data[[#This Row],[ Sales]]</f>
        <v>0</v>
      </c>
      <c r="P323" t="s">
        <v>60</v>
      </c>
      <c r="Q323" t="s">
        <v>24</v>
      </c>
      <c r="R323">
        <v>1</v>
      </c>
      <c r="S323" t="s">
        <v>1012</v>
      </c>
      <c r="T323" t="s">
        <v>1013</v>
      </c>
      <c r="U323" s="1">
        <v>25.64</v>
      </c>
      <c r="V323" s="2">
        <v>45126</v>
      </c>
      <c r="W323" s="2">
        <v>45133</v>
      </c>
      <c r="X323" s="7">
        <f t="shared" si="5"/>
        <v>7</v>
      </c>
      <c r="Y323" t="s">
        <v>72</v>
      </c>
    </row>
    <row r="324" spans="1:25" x14ac:dyDescent="0.3">
      <c r="A324" s="2">
        <v>45128</v>
      </c>
      <c r="B324" t="s">
        <v>44</v>
      </c>
      <c r="C324" t="s">
        <v>29</v>
      </c>
      <c r="D324">
        <v>1</v>
      </c>
      <c r="E324" s="1">
        <v>120.53</v>
      </c>
      <c r="F324" s="1">
        <f>Sales_data[[#This Row],[UnitPrice]]*(1-0.35)</f>
        <v>78.344499999999996</v>
      </c>
      <c r="G324" t="s">
        <v>20</v>
      </c>
      <c r="H324" t="s">
        <v>31</v>
      </c>
      <c r="I324" s="6">
        <v>0.05</v>
      </c>
      <c r="J324" t="s">
        <v>56</v>
      </c>
      <c r="K324" s="1">
        <f>Sales_data[[#This Row],[Quantity]]*Sales_data[[#This Row],[UnitPrice]]</f>
        <v>120.53</v>
      </c>
      <c r="L324" s="1">
        <f>Sales_data[[#This Row],[TotalPrice ]]*(1-Sales_data[[#This Row],[Discount]])</f>
        <v>114.5035</v>
      </c>
      <c r="M324" s="1">
        <f>Sales_data[[#This Row],[Quantity]]*Sales_data[[#This Row],[UnitCost (Assummed)]]</f>
        <v>78.344499999999996</v>
      </c>
      <c r="N324" s="1">
        <f>Sales_data[[#This Row],[ Sales]]-Sales_data[[#This Row],[COGs]]</f>
        <v>36.159000000000006</v>
      </c>
      <c r="O324" s="5">
        <f>Sales_data[[#This Row],[TotalPrice ]]-Sales_data[[#This Row],[ Sales]]</f>
        <v>6.0264999999999986</v>
      </c>
      <c r="P324" t="s">
        <v>63</v>
      </c>
      <c r="Q324" t="s">
        <v>40</v>
      </c>
      <c r="R324">
        <v>0</v>
      </c>
      <c r="S324" t="s">
        <v>77</v>
      </c>
      <c r="T324" t="s">
        <v>78</v>
      </c>
      <c r="U324" s="1">
        <v>20.350000000000001</v>
      </c>
      <c r="V324" s="2">
        <v>45128</v>
      </c>
      <c r="W324" s="2">
        <v>45138</v>
      </c>
      <c r="X324" s="7">
        <f t="shared" si="5"/>
        <v>10</v>
      </c>
      <c r="Y324" t="s">
        <v>49</v>
      </c>
    </row>
    <row r="325" spans="1:25" x14ac:dyDescent="0.3">
      <c r="A325" s="2">
        <v>45128</v>
      </c>
      <c r="B325" t="s">
        <v>44</v>
      </c>
      <c r="C325" t="s">
        <v>79</v>
      </c>
      <c r="D325">
        <v>17</v>
      </c>
      <c r="E325" s="1">
        <v>431.82</v>
      </c>
      <c r="F325" s="1">
        <f>Sales_data[[#This Row],[UnitPrice]]*(1-0.35)</f>
        <v>280.68299999999999</v>
      </c>
      <c r="G325" t="s">
        <v>20</v>
      </c>
      <c r="H325" t="s">
        <v>31</v>
      </c>
      <c r="I325" s="6">
        <v>0</v>
      </c>
      <c r="J325" t="s">
        <v>22</v>
      </c>
      <c r="K325" s="1">
        <f>Sales_data[[#This Row],[Quantity]]*Sales_data[[#This Row],[UnitPrice]]</f>
        <v>7340.94</v>
      </c>
      <c r="L325" s="1">
        <f>Sales_data[[#This Row],[TotalPrice ]]*(1-Sales_data[[#This Row],[Discount]])</f>
        <v>7340.94</v>
      </c>
      <c r="M325" s="1">
        <f>Sales_data[[#This Row],[Quantity]]*Sales_data[[#This Row],[UnitCost (Assummed)]]</f>
        <v>4771.6109999999999</v>
      </c>
      <c r="N325" s="1">
        <f>Sales_data[[#This Row],[ Sales]]-Sales_data[[#This Row],[COGs]]</f>
        <v>2569.3289999999997</v>
      </c>
      <c r="O325" s="5">
        <f>Sales_data[[#This Row],[TotalPrice ]]-Sales_data[[#This Row],[ Sales]]</f>
        <v>0</v>
      </c>
      <c r="P325" t="s">
        <v>33</v>
      </c>
      <c r="Q325" t="s">
        <v>24</v>
      </c>
      <c r="R325">
        <v>1</v>
      </c>
      <c r="S325" t="s">
        <v>225</v>
      </c>
      <c r="T325" t="s">
        <v>226</v>
      </c>
      <c r="U325" s="1">
        <v>37.75</v>
      </c>
      <c r="V325" s="2">
        <v>45128</v>
      </c>
      <c r="W325" s="2">
        <v>45132</v>
      </c>
      <c r="X325" s="7">
        <f t="shared" si="5"/>
        <v>4</v>
      </c>
      <c r="Y325" t="s">
        <v>49</v>
      </c>
    </row>
    <row r="326" spans="1:25" x14ac:dyDescent="0.3">
      <c r="A326" s="2">
        <v>45128</v>
      </c>
      <c r="B326" t="s">
        <v>38</v>
      </c>
      <c r="C326" t="s">
        <v>54</v>
      </c>
      <c r="D326">
        <v>9</v>
      </c>
      <c r="E326" s="1">
        <v>587.79</v>
      </c>
      <c r="F326" s="1">
        <f>Sales_data[[#This Row],[UnitPrice]]*(1-0.35)</f>
        <v>382.06349999999998</v>
      </c>
      <c r="G326" t="s">
        <v>55</v>
      </c>
      <c r="H326" t="s">
        <v>21</v>
      </c>
      <c r="I326" s="6">
        <v>0.15</v>
      </c>
      <c r="J326" t="s">
        <v>66</v>
      </c>
      <c r="K326" s="1">
        <f>Sales_data[[#This Row],[Quantity]]*Sales_data[[#This Row],[UnitPrice]]</f>
        <v>5290.11</v>
      </c>
      <c r="L326" s="1">
        <f>Sales_data[[#This Row],[TotalPrice ]]*(1-Sales_data[[#This Row],[Discount]])</f>
        <v>4496.5934999999999</v>
      </c>
      <c r="M326" s="1">
        <f>Sales_data[[#This Row],[Quantity]]*Sales_data[[#This Row],[UnitCost (Assummed)]]</f>
        <v>3438.5715</v>
      </c>
      <c r="N326" s="1">
        <f>Sales_data[[#This Row],[ Sales]]-Sales_data[[#This Row],[COGs]]</f>
        <v>1058.0219999999999</v>
      </c>
      <c r="O326" s="5">
        <f>Sales_data[[#This Row],[TotalPrice ]]-Sales_data[[#This Row],[ Sales]]</f>
        <v>793.51649999999972</v>
      </c>
      <c r="P326" t="s">
        <v>23</v>
      </c>
      <c r="Q326" t="s">
        <v>2930</v>
      </c>
      <c r="R326">
        <v>0</v>
      </c>
      <c r="S326" t="s">
        <v>2412</v>
      </c>
      <c r="T326" t="s">
        <v>2413</v>
      </c>
      <c r="U326" s="1">
        <v>24.64</v>
      </c>
      <c r="V326" s="2">
        <v>45128</v>
      </c>
      <c r="W326" s="2">
        <v>45138</v>
      </c>
      <c r="X326" s="7">
        <f t="shared" si="5"/>
        <v>10</v>
      </c>
      <c r="Y326" t="s">
        <v>43</v>
      </c>
    </row>
    <row r="327" spans="1:25" x14ac:dyDescent="0.3">
      <c r="A327" s="2">
        <v>45129</v>
      </c>
      <c r="B327" t="s">
        <v>38</v>
      </c>
      <c r="C327" t="s">
        <v>29</v>
      </c>
      <c r="D327">
        <v>17</v>
      </c>
      <c r="E327" s="1">
        <v>468.45</v>
      </c>
      <c r="F327" s="1">
        <f>Sales_data[[#This Row],[UnitPrice]]*(1-0.35)</f>
        <v>304.49250000000001</v>
      </c>
      <c r="G327" t="s">
        <v>30</v>
      </c>
      <c r="H327" t="s">
        <v>31</v>
      </c>
      <c r="I327" s="6">
        <v>0.05</v>
      </c>
      <c r="J327" t="s">
        <v>51</v>
      </c>
      <c r="K327" s="1">
        <f>Sales_data[[#This Row],[Quantity]]*Sales_data[[#This Row],[UnitPrice]]</f>
        <v>7963.65</v>
      </c>
      <c r="L327" s="1">
        <f>Sales_data[[#This Row],[TotalPrice ]]*(1-Sales_data[[#This Row],[Discount]])</f>
        <v>7565.4674999999997</v>
      </c>
      <c r="M327" s="1">
        <f>Sales_data[[#This Row],[Quantity]]*Sales_data[[#This Row],[UnitCost (Assummed)]]</f>
        <v>5176.3725000000004</v>
      </c>
      <c r="N327" s="1">
        <f>Sales_data[[#This Row],[ Sales]]-Sales_data[[#This Row],[COGs]]</f>
        <v>2389.0949999999993</v>
      </c>
      <c r="O327" s="5">
        <f>Sales_data[[#This Row],[TotalPrice ]]-Sales_data[[#This Row],[ Sales]]</f>
        <v>398.18249999999989</v>
      </c>
      <c r="P327" t="s">
        <v>57</v>
      </c>
      <c r="Q327" t="s">
        <v>24</v>
      </c>
      <c r="R327">
        <v>0</v>
      </c>
      <c r="S327" t="s">
        <v>253</v>
      </c>
      <c r="T327" t="s">
        <v>254</v>
      </c>
      <c r="U327" s="1">
        <v>17.88</v>
      </c>
      <c r="V327" s="2">
        <v>45129</v>
      </c>
      <c r="W327" s="2">
        <v>45133</v>
      </c>
      <c r="X327" s="7">
        <f t="shared" si="5"/>
        <v>4</v>
      </c>
      <c r="Y327" t="s">
        <v>43</v>
      </c>
    </row>
    <row r="328" spans="1:25" x14ac:dyDescent="0.3">
      <c r="A328" s="2">
        <v>45130</v>
      </c>
      <c r="B328" t="s">
        <v>28</v>
      </c>
      <c r="C328" t="s">
        <v>19</v>
      </c>
      <c r="D328">
        <v>12</v>
      </c>
      <c r="E328" s="1">
        <v>36.17</v>
      </c>
      <c r="F328" s="1">
        <f>Sales_data[[#This Row],[UnitPrice]]*(1-0.35)</f>
        <v>23.5105</v>
      </c>
      <c r="G328" t="s">
        <v>30</v>
      </c>
      <c r="H328" t="s">
        <v>31</v>
      </c>
      <c r="I328" s="6">
        <v>0</v>
      </c>
      <c r="J328" t="s">
        <v>22</v>
      </c>
      <c r="K328" s="1">
        <f>Sales_data[[#This Row],[Quantity]]*Sales_data[[#This Row],[UnitPrice]]</f>
        <v>434.04</v>
      </c>
      <c r="L328" s="1">
        <f>Sales_data[[#This Row],[TotalPrice ]]*(1-Sales_data[[#This Row],[Discount]])</f>
        <v>434.04</v>
      </c>
      <c r="M328" s="1">
        <f>Sales_data[[#This Row],[Quantity]]*Sales_data[[#This Row],[UnitCost (Assummed)]]</f>
        <v>282.12599999999998</v>
      </c>
      <c r="N328" s="1">
        <f>Sales_data[[#This Row],[ Sales]]-Sales_data[[#This Row],[COGs]]</f>
        <v>151.91400000000004</v>
      </c>
      <c r="O328" s="5">
        <f>Sales_data[[#This Row],[TotalPrice ]]-Sales_data[[#This Row],[ Sales]]</f>
        <v>0</v>
      </c>
      <c r="P328" t="s">
        <v>23</v>
      </c>
      <c r="Q328" t="s">
        <v>40</v>
      </c>
      <c r="R328">
        <v>0</v>
      </c>
      <c r="S328" t="s">
        <v>139</v>
      </c>
      <c r="T328" t="s">
        <v>140</v>
      </c>
      <c r="U328" s="1">
        <v>34.85</v>
      </c>
      <c r="V328" s="2">
        <v>45130</v>
      </c>
      <c r="W328" s="2">
        <v>45133</v>
      </c>
      <c r="X328" s="7">
        <f t="shared" si="5"/>
        <v>3</v>
      </c>
      <c r="Y328" t="s">
        <v>37</v>
      </c>
    </row>
    <row r="329" spans="1:25" x14ac:dyDescent="0.3">
      <c r="A329" s="2">
        <v>45130</v>
      </c>
      <c r="B329" t="s">
        <v>18</v>
      </c>
      <c r="C329" t="s">
        <v>39</v>
      </c>
      <c r="D329">
        <v>6</v>
      </c>
      <c r="E329" s="1">
        <v>358.27</v>
      </c>
      <c r="F329" s="1">
        <f>Sales_data[[#This Row],[UnitPrice]]*(1-0.35)</f>
        <v>232.87549999999999</v>
      </c>
      <c r="G329" t="s">
        <v>20</v>
      </c>
      <c r="H329" t="s">
        <v>31</v>
      </c>
      <c r="I329" s="6">
        <v>0.1</v>
      </c>
      <c r="J329" t="s">
        <v>46</v>
      </c>
      <c r="K329" s="1">
        <f>Sales_data[[#This Row],[Quantity]]*Sales_data[[#This Row],[UnitPrice]]</f>
        <v>2149.62</v>
      </c>
      <c r="L329" s="1">
        <f>Sales_data[[#This Row],[TotalPrice ]]*(1-Sales_data[[#This Row],[Discount]])</f>
        <v>1934.6579999999999</v>
      </c>
      <c r="M329" s="1">
        <f>Sales_data[[#This Row],[Quantity]]*Sales_data[[#This Row],[UnitCost (Assummed)]]</f>
        <v>1397.2529999999999</v>
      </c>
      <c r="N329" s="1">
        <f>Sales_data[[#This Row],[ Sales]]-Sales_data[[#This Row],[COGs]]</f>
        <v>537.40499999999997</v>
      </c>
      <c r="O329" s="5">
        <f>Sales_data[[#This Row],[TotalPrice ]]-Sales_data[[#This Row],[ Sales]]</f>
        <v>214.96199999999999</v>
      </c>
      <c r="P329" t="s">
        <v>33</v>
      </c>
      <c r="Q329" t="s">
        <v>2930</v>
      </c>
      <c r="R329">
        <v>0</v>
      </c>
      <c r="S329" t="s">
        <v>2266</v>
      </c>
      <c r="T329" t="s">
        <v>2134</v>
      </c>
      <c r="U329" s="1">
        <v>7.34</v>
      </c>
      <c r="V329" s="2">
        <v>45130</v>
      </c>
      <c r="W329" s="2">
        <v>45140</v>
      </c>
      <c r="X329" s="7">
        <f t="shared" si="5"/>
        <v>10</v>
      </c>
      <c r="Y329" t="s">
        <v>27</v>
      </c>
    </row>
    <row r="330" spans="1:25" x14ac:dyDescent="0.3">
      <c r="A330" s="2">
        <v>45131</v>
      </c>
      <c r="B330" t="s">
        <v>28</v>
      </c>
      <c r="C330" t="s">
        <v>29</v>
      </c>
      <c r="D330">
        <v>20</v>
      </c>
      <c r="E330" s="1">
        <v>386.86</v>
      </c>
      <c r="F330" s="1">
        <f>Sales_data[[#This Row],[UnitPrice]]*(1-0.35)</f>
        <v>251.45900000000003</v>
      </c>
      <c r="G330" t="s">
        <v>30</v>
      </c>
      <c r="H330" t="s">
        <v>21</v>
      </c>
      <c r="I330" s="6">
        <v>0.05</v>
      </c>
      <c r="J330" t="s">
        <v>51</v>
      </c>
      <c r="K330" s="1">
        <f>Sales_data[[#This Row],[Quantity]]*Sales_data[[#This Row],[UnitPrice]]</f>
        <v>7737.2000000000007</v>
      </c>
      <c r="L330" s="1">
        <f>Sales_data[[#This Row],[TotalPrice ]]*(1-Sales_data[[#This Row],[Discount]])</f>
        <v>7350.34</v>
      </c>
      <c r="M330" s="1">
        <f>Sales_data[[#This Row],[Quantity]]*Sales_data[[#This Row],[UnitCost (Assummed)]]</f>
        <v>5029.18</v>
      </c>
      <c r="N330" s="1">
        <f>Sales_data[[#This Row],[ Sales]]-Sales_data[[#This Row],[COGs]]</f>
        <v>2321.16</v>
      </c>
      <c r="O330" s="5">
        <f>Sales_data[[#This Row],[TotalPrice ]]-Sales_data[[#This Row],[ Sales]]</f>
        <v>386.86000000000058</v>
      </c>
      <c r="P330" t="s">
        <v>23</v>
      </c>
      <c r="Q330" t="s">
        <v>40</v>
      </c>
      <c r="R330">
        <v>0</v>
      </c>
      <c r="S330" t="s">
        <v>1667</v>
      </c>
      <c r="T330" t="s">
        <v>1668</v>
      </c>
      <c r="U330" s="1">
        <v>41.56</v>
      </c>
      <c r="V330" s="2">
        <v>45131</v>
      </c>
      <c r="W330" s="2">
        <v>45136</v>
      </c>
      <c r="X330" s="7">
        <f t="shared" si="5"/>
        <v>5</v>
      </c>
      <c r="Y330" t="s">
        <v>37</v>
      </c>
    </row>
    <row r="331" spans="1:25" x14ac:dyDescent="0.3">
      <c r="A331" s="2">
        <v>45133</v>
      </c>
      <c r="B331" t="s">
        <v>38</v>
      </c>
      <c r="C331" t="s">
        <v>130</v>
      </c>
      <c r="D331">
        <v>6</v>
      </c>
      <c r="E331" s="1">
        <v>355.26</v>
      </c>
      <c r="F331" s="1">
        <f>Sales_data[[#This Row],[UnitPrice]]*(1-0.35)</f>
        <v>230.91900000000001</v>
      </c>
      <c r="G331" t="s">
        <v>55</v>
      </c>
      <c r="H331" t="s">
        <v>31</v>
      </c>
      <c r="I331" s="6">
        <v>0.1</v>
      </c>
      <c r="J331" t="s">
        <v>66</v>
      </c>
      <c r="K331" s="1">
        <f>Sales_data[[#This Row],[Quantity]]*Sales_data[[#This Row],[UnitPrice]]</f>
        <v>2131.56</v>
      </c>
      <c r="L331" s="1">
        <f>Sales_data[[#This Row],[TotalPrice ]]*(1-Sales_data[[#This Row],[Discount]])</f>
        <v>1918.404</v>
      </c>
      <c r="M331" s="1">
        <f>Sales_data[[#This Row],[Quantity]]*Sales_data[[#This Row],[UnitCost (Assummed)]]</f>
        <v>1385.5140000000001</v>
      </c>
      <c r="N331" s="1">
        <f>Sales_data[[#This Row],[ Sales]]-Sales_data[[#This Row],[COGs]]</f>
        <v>532.88999999999987</v>
      </c>
      <c r="O331" s="5">
        <f>Sales_data[[#This Row],[TotalPrice ]]-Sales_data[[#This Row],[ Sales]]</f>
        <v>213.15599999999995</v>
      </c>
      <c r="P331" t="s">
        <v>23</v>
      </c>
      <c r="Q331" t="s">
        <v>40</v>
      </c>
      <c r="R331">
        <v>0</v>
      </c>
      <c r="S331" t="s">
        <v>602</v>
      </c>
      <c r="T331" t="s">
        <v>603</v>
      </c>
      <c r="U331" s="1">
        <v>30.49</v>
      </c>
      <c r="V331" s="2">
        <v>45133</v>
      </c>
      <c r="W331" s="2">
        <v>45136</v>
      </c>
      <c r="X331" s="7">
        <f t="shared" si="5"/>
        <v>3</v>
      </c>
      <c r="Y331" t="s">
        <v>43</v>
      </c>
    </row>
    <row r="332" spans="1:25" x14ac:dyDescent="0.3">
      <c r="A332" s="2">
        <v>45133</v>
      </c>
      <c r="B332" t="s">
        <v>38</v>
      </c>
      <c r="C332" t="s">
        <v>19</v>
      </c>
      <c r="D332">
        <v>18</v>
      </c>
      <c r="E332" s="1">
        <v>436.83</v>
      </c>
      <c r="F332" s="1">
        <f>Sales_data[[#This Row],[UnitPrice]]*(1-0.35)</f>
        <v>283.93950000000001</v>
      </c>
      <c r="G332" t="s">
        <v>30</v>
      </c>
      <c r="H332" t="s">
        <v>21</v>
      </c>
      <c r="I332" s="6">
        <v>0.1</v>
      </c>
      <c r="J332" t="s">
        <v>66</v>
      </c>
      <c r="K332" s="1">
        <f>Sales_data[[#This Row],[Quantity]]*Sales_data[[#This Row],[UnitPrice]]</f>
        <v>7862.94</v>
      </c>
      <c r="L332" s="1">
        <f>Sales_data[[#This Row],[TotalPrice ]]*(1-Sales_data[[#This Row],[Discount]])</f>
        <v>7076.6459999999997</v>
      </c>
      <c r="M332" s="1">
        <f>Sales_data[[#This Row],[Quantity]]*Sales_data[[#This Row],[UnitCost (Assummed)]]</f>
        <v>5110.9110000000001</v>
      </c>
      <c r="N332" s="1">
        <f>Sales_data[[#This Row],[ Sales]]-Sales_data[[#This Row],[COGs]]</f>
        <v>1965.7349999999997</v>
      </c>
      <c r="O332" s="5">
        <f>Sales_data[[#This Row],[TotalPrice ]]-Sales_data[[#This Row],[ Sales]]</f>
        <v>786.29399999999987</v>
      </c>
      <c r="P332" t="s">
        <v>57</v>
      </c>
      <c r="Q332" t="s">
        <v>34</v>
      </c>
      <c r="R332">
        <v>0</v>
      </c>
      <c r="S332" t="s">
        <v>2109</v>
      </c>
      <c r="T332" t="s">
        <v>1154</v>
      </c>
      <c r="U332" s="1">
        <v>28.8</v>
      </c>
      <c r="V332" s="2">
        <v>45133</v>
      </c>
      <c r="W332" s="2">
        <v>45140</v>
      </c>
      <c r="X332" s="7">
        <f t="shared" si="5"/>
        <v>7</v>
      </c>
      <c r="Y332" t="s">
        <v>43</v>
      </c>
    </row>
    <row r="333" spans="1:25" x14ac:dyDescent="0.3">
      <c r="A333" s="2">
        <v>45133</v>
      </c>
      <c r="B333" t="s">
        <v>18</v>
      </c>
      <c r="C333" t="s">
        <v>54</v>
      </c>
      <c r="D333">
        <v>6</v>
      </c>
      <c r="E333" s="1">
        <v>344.67</v>
      </c>
      <c r="F333" s="1">
        <f>Sales_data[[#This Row],[UnitPrice]]*(1-0.35)</f>
        <v>224.03550000000001</v>
      </c>
      <c r="G333" t="s">
        <v>55</v>
      </c>
      <c r="H333" t="s">
        <v>21</v>
      </c>
      <c r="I333" s="6">
        <v>0.1</v>
      </c>
      <c r="J333" t="s">
        <v>56</v>
      </c>
      <c r="K333" s="1">
        <f>Sales_data[[#This Row],[Quantity]]*Sales_data[[#This Row],[UnitPrice]]</f>
        <v>2068.02</v>
      </c>
      <c r="L333" s="1">
        <f>Sales_data[[#This Row],[TotalPrice ]]*(1-Sales_data[[#This Row],[Discount]])</f>
        <v>1861.2180000000001</v>
      </c>
      <c r="M333" s="1">
        <f>Sales_data[[#This Row],[Quantity]]*Sales_data[[#This Row],[UnitCost (Assummed)]]</f>
        <v>1344.2130000000002</v>
      </c>
      <c r="N333" s="1">
        <f>Sales_data[[#This Row],[ Sales]]-Sales_data[[#This Row],[COGs]]</f>
        <v>517.00499999999988</v>
      </c>
      <c r="O333" s="5">
        <f>Sales_data[[#This Row],[TotalPrice ]]-Sales_data[[#This Row],[ Sales]]</f>
        <v>206.80199999999991</v>
      </c>
      <c r="P333" t="s">
        <v>23</v>
      </c>
      <c r="Q333" t="s">
        <v>34</v>
      </c>
      <c r="R333">
        <v>1</v>
      </c>
      <c r="S333" t="s">
        <v>2143</v>
      </c>
      <c r="T333" t="s">
        <v>2144</v>
      </c>
      <c r="U333" s="1">
        <v>31.13</v>
      </c>
      <c r="V333" s="2">
        <v>45133</v>
      </c>
      <c r="W333" s="2">
        <v>45139</v>
      </c>
      <c r="X333" s="7">
        <f t="shared" si="5"/>
        <v>6</v>
      </c>
      <c r="Y333" t="s">
        <v>27</v>
      </c>
    </row>
    <row r="334" spans="1:25" x14ac:dyDescent="0.3">
      <c r="A334" s="2">
        <v>45133</v>
      </c>
      <c r="B334" t="s">
        <v>18</v>
      </c>
      <c r="C334" t="s">
        <v>39</v>
      </c>
      <c r="D334">
        <v>15</v>
      </c>
      <c r="E334" s="1">
        <v>261.85000000000002</v>
      </c>
      <c r="F334" s="1">
        <f>Sales_data[[#This Row],[UnitPrice]]*(1-0.35)</f>
        <v>170.20250000000001</v>
      </c>
      <c r="G334" t="s">
        <v>55</v>
      </c>
      <c r="H334" t="s">
        <v>21</v>
      </c>
      <c r="I334" s="6">
        <v>0.15</v>
      </c>
      <c r="J334" t="s">
        <v>56</v>
      </c>
      <c r="K334" s="1">
        <f>Sales_data[[#This Row],[Quantity]]*Sales_data[[#This Row],[UnitPrice]]</f>
        <v>3927.7500000000005</v>
      </c>
      <c r="L334" s="1">
        <f>Sales_data[[#This Row],[TotalPrice ]]*(1-Sales_data[[#This Row],[Discount]])</f>
        <v>3338.5875000000001</v>
      </c>
      <c r="M334" s="1">
        <f>Sales_data[[#This Row],[Quantity]]*Sales_data[[#This Row],[UnitCost (Assummed)]]</f>
        <v>2553.0375000000004</v>
      </c>
      <c r="N334" s="1">
        <f>Sales_data[[#This Row],[ Sales]]-Sales_data[[#This Row],[COGs]]</f>
        <v>785.54999999999973</v>
      </c>
      <c r="O334" s="5">
        <f>Sales_data[[#This Row],[TotalPrice ]]-Sales_data[[#This Row],[ Sales]]</f>
        <v>589.16250000000036</v>
      </c>
      <c r="P334" t="s">
        <v>23</v>
      </c>
      <c r="Q334" t="s">
        <v>34</v>
      </c>
      <c r="R334">
        <v>0</v>
      </c>
      <c r="S334" t="s">
        <v>2531</v>
      </c>
      <c r="T334" t="s">
        <v>2532</v>
      </c>
      <c r="U334" s="1">
        <v>40.68</v>
      </c>
      <c r="V334" s="2">
        <v>45133</v>
      </c>
      <c r="W334" s="2">
        <v>45138</v>
      </c>
      <c r="X334" s="7">
        <f t="shared" si="5"/>
        <v>5</v>
      </c>
      <c r="Y334" t="s">
        <v>27</v>
      </c>
    </row>
    <row r="335" spans="1:25" x14ac:dyDescent="0.3">
      <c r="A335" s="2">
        <v>45134</v>
      </c>
      <c r="B335" t="s">
        <v>44</v>
      </c>
      <c r="C335" t="s">
        <v>39</v>
      </c>
      <c r="D335">
        <v>10</v>
      </c>
      <c r="E335" s="1">
        <v>553.91</v>
      </c>
      <c r="F335" s="1">
        <f>Sales_data[[#This Row],[UnitPrice]]*(1-0.35)</f>
        <v>360.04149999999998</v>
      </c>
      <c r="G335" t="s">
        <v>55</v>
      </c>
      <c r="H335" t="s">
        <v>21</v>
      </c>
      <c r="I335" s="6">
        <v>0.1</v>
      </c>
      <c r="J335" t="s">
        <v>22</v>
      </c>
      <c r="K335" s="1">
        <f>Sales_data[[#This Row],[Quantity]]*Sales_data[[#This Row],[UnitPrice]]</f>
        <v>5539.0999999999995</v>
      </c>
      <c r="L335" s="1">
        <f>Sales_data[[#This Row],[TotalPrice ]]*(1-Sales_data[[#This Row],[Discount]])</f>
        <v>4985.1899999999996</v>
      </c>
      <c r="M335" s="1">
        <f>Sales_data[[#This Row],[Quantity]]*Sales_data[[#This Row],[UnitCost (Assummed)]]</f>
        <v>3600.415</v>
      </c>
      <c r="N335" s="1">
        <f>Sales_data[[#This Row],[ Sales]]-Sales_data[[#This Row],[COGs]]</f>
        <v>1384.7749999999996</v>
      </c>
      <c r="O335" s="5">
        <f>Sales_data[[#This Row],[TotalPrice ]]-Sales_data[[#This Row],[ Sales]]</f>
        <v>553.90999999999985</v>
      </c>
      <c r="P335" t="s">
        <v>23</v>
      </c>
      <c r="Q335" t="s">
        <v>2930</v>
      </c>
      <c r="R335">
        <v>0</v>
      </c>
      <c r="S335" t="s">
        <v>205</v>
      </c>
      <c r="T335" t="s">
        <v>206</v>
      </c>
      <c r="U335" s="1">
        <v>31.3</v>
      </c>
      <c r="V335" s="2">
        <v>45134</v>
      </c>
      <c r="W335" s="2">
        <v>45138</v>
      </c>
      <c r="X335" s="7">
        <f t="shared" si="5"/>
        <v>4</v>
      </c>
      <c r="Y335" t="s">
        <v>49</v>
      </c>
    </row>
    <row r="336" spans="1:25" x14ac:dyDescent="0.3">
      <c r="A336" s="2">
        <v>45134</v>
      </c>
      <c r="B336" t="s">
        <v>38</v>
      </c>
      <c r="C336" t="s">
        <v>54</v>
      </c>
      <c r="D336">
        <v>10</v>
      </c>
      <c r="E336" s="1">
        <v>322.11</v>
      </c>
      <c r="F336" s="1">
        <f>Sales_data[[#This Row],[UnitPrice]]*(1-0.35)</f>
        <v>209.37150000000003</v>
      </c>
      <c r="G336" t="s">
        <v>30</v>
      </c>
      <c r="H336" t="s">
        <v>31</v>
      </c>
      <c r="I336" s="6">
        <v>0.15</v>
      </c>
      <c r="J336" t="s">
        <v>56</v>
      </c>
      <c r="K336" s="1">
        <f>Sales_data[[#This Row],[Quantity]]*Sales_data[[#This Row],[UnitPrice]]</f>
        <v>3221.1000000000004</v>
      </c>
      <c r="L336" s="1">
        <f>Sales_data[[#This Row],[TotalPrice ]]*(1-Sales_data[[#This Row],[Discount]])</f>
        <v>2737.9350000000004</v>
      </c>
      <c r="M336" s="1">
        <f>Sales_data[[#This Row],[Quantity]]*Sales_data[[#This Row],[UnitCost (Assummed)]]</f>
        <v>2093.7150000000001</v>
      </c>
      <c r="N336" s="1">
        <f>Sales_data[[#This Row],[ Sales]]-Sales_data[[#This Row],[COGs]]</f>
        <v>644.22000000000025</v>
      </c>
      <c r="O336" s="5">
        <f>Sales_data[[#This Row],[TotalPrice ]]-Sales_data[[#This Row],[ Sales]]</f>
        <v>483.16499999999996</v>
      </c>
      <c r="P336" t="s">
        <v>60</v>
      </c>
      <c r="Q336" t="s">
        <v>40</v>
      </c>
      <c r="R336">
        <v>0</v>
      </c>
      <c r="S336" t="s">
        <v>2426</v>
      </c>
      <c r="T336" t="s">
        <v>2427</v>
      </c>
      <c r="U336" s="1">
        <v>28.72</v>
      </c>
      <c r="V336" s="2">
        <v>45134</v>
      </c>
      <c r="W336" s="2">
        <v>45140</v>
      </c>
      <c r="X336" s="7">
        <f t="shared" si="5"/>
        <v>6</v>
      </c>
      <c r="Y336" t="s">
        <v>43</v>
      </c>
    </row>
    <row r="337" spans="1:25" x14ac:dyDescent="0.3">
      <c r="A337" s="2">
        <v>45136</v>
      </c>
      <c r="B337" t="s">
        <v>44</v>
      </c>
      <c r="C337" t="s">
        <v>29</v>
      </c>
      <c r="D337">
        <v>17</v>
      </c>
      <c r="E337" s="1">
        <v>6.88</v>
      </c>
      <c r="F337" s="1">
        <f>Sales_data[[#This Row],[UnitPrice]]*(1-0.35)</f>
        <v>4.4720000000000004</v>
      </c>
      <c r="G337" t="s">
        <v>30</v>
      </c>
      <c r="H337" t="s">
        <v>31</v>
      </c>
      <c r="I337" s="6">
        <v>0.1</v>
      </c>
      <c r="J337" t="s">
        <v>46</v>
      </c>
      <c r="K337" s="1">
        <f>Sales_data[[#This Row],[Quantity]]*Sales_data[[#This Row],[UnitPrice]]</f>
        <v>116.96</v>
      </c>
      <c r="L337" s="1">
        <f>Sales_data[[#This Row],[TotalPrice ]]*(1-Sales_data[[#This Row],[Discount]])</f>
        <v>105.264</v>
      </c>
      <c r="M337" s="1">
        <f>Sales_data[[#This Row],[Quantity]]*Sales_data[[#This Row],[UnitCost (Assummed)]]</f>
        <v>76.024000000000001</v>
      </c>
      <c r="N337" s="1">
        <f>Sales_data[[#This Row],[ Sales]]-Sales_data[[#This Row],[COGs]]</f>
        <v>29.239999999999995</v>
      </c>
      <c r="O337" s="5">
        <f>Sales_data[[#This Row],[TotalPrice ]]-Sales_data[[#This Row],[ Sales]]</f>
        <v>11.695999999999998</v>
      </c>
      <c r="P337" t="s">
        <v>33</v>
      </c>
      <c r="Q337" t="s">
        <v>2930</v>
      </c>
      <c r="R337">
        <v>0</v>
      </c>
      <c r="S337" t="s">
        <v>600</v>
      </c>
      <c r="T337" t="s">
        <v>601</v>
      </c>
      <c r="U337" s="1">
        <v>42.37</v>
      </c>
      <c r="V337" s="2">
        <v>45136</v>
      </c>
      <c r="W337" s="2">
        <v>45146</v>
      </c>
      <c r="X337" s="7">
        <f t="shared" si="5"/>
        <v>10</v>
      </c>
      <c r="Y337" t="s">
        <v>49</v>
      </c>
    </row>
    <row r="338" spans="1:25" x14ac:dyDescent="0.3">
      <c r="A338" s="2">
        <v>45136</v>
      </c>
      <c r="B338" t="s">
        <v>18</v>
      </c>
      <c r="C338" t="s">
        <v>19</v>
      </c>
      <c r="D338">
        <v>18</v>
      </c>
      <c r="E338" s="1">
        <v>175.81</v>
      </c>
      <c r="F338" s="1">
        <f>Sales_data[[#This Row],[UnitPrice]]*(1-0.35)</f>
        <v>114.2765</v>
      </c>
      <c r="G338" t="s">
        <v>50</v>
      </c>
      <c r="H338" t="s">
        <v>31</v>
      </c>
      <c r="I338" s="6">
        <v>0</v>
      </c>
      <c r="J338" t="s">
        <v>22</v>
      </c>
      <c r="K338" s="1">
        <f>Sales_data[[#This Row],[Quantity]]*Sales_data[[#This Row],[UnitPrice]]</f>
        <v>3164.58</v>
      </c>
      <c r="L338" s="1">
        <f>Sales_data[[#This Row],[TotalPrice ]]*(1-Sales_data[[#This Row],[Discount]])</f>
        <v>3164.58</v>
      </c>
      <c r="M338" s="1">
        <f>Sales_data[[#This Row],[Quantity]]*Sales_data[[#This Row],[UnitCost (Assummed)]]</f>
        <v>2056.9769999999999</v>
      </c>
      <c r="N338" s="1">
        <f>Sales_data[[#This Row],[ Sales]]-Sales_data[[#This Row],[COGs]]</f>
        <v>1107.6030000000001</v>
      </c>
      <c r="O338" s="5">
        <f>Sales_data[[#This Row],[TotalPrice ]]-Sales_data[[#This Row],[ Sales]]</f>
        <v>0</v>
      </c>
      <c r="P338" t="s">
        <v>33</v>
      </c>
      <c r="Q338" t="s">
        <v>40</v>
      </c>
      <c r="R338">
        <v>1</v>
      </c>
      <c r="S338" t="s">
        <v>1444</v>
      </c>
      <c r="T338" t="s">
        <v>1445</v>
      </c>
      <c r="U338" s="1">
        <v>26.97</v>
      </c>
      <c r="V338" s="2">
        <v>45136</v>
      </c>
      <c r="W338" s="2">
        <v>45145</v>
      </c>
      <c r="X338" s="7">
        <f t="shared" si="5"/>
        <v>9</v>
      </c>
      <c r="Y338" t="s">
        <v>27</v>
      </c>
    </row>
    <row r="339" spans="1:25" x14ac:dyDescent="0.3">
      <c r="A339" s="2">
        <v>45137</v>
      </c>
      <c r="B339" t="s">
        <v>44</v>
      </c>
      <c r="C339" t="s">
        <v>45</v>
      </c>
      <c r="D339">
        <v>1</v>
      </c>
      <c r="E339" s="1">
        <v>528.30999999999995</v>
      </c>
      <c r="F339" s="1">
        <f>Sales_data[[#This Row],[UnitPrice]]*(1-0.35)</f>
        <v>343.4015</v>
      </c>
      <c r="G339" t="s">
        <v>50</v>
      </c>
      <c r="H339" t="s">
        <v>21</v>
      </c>
      <c r="I339" s="6">
        <v>0.1</v>
      </c>
      <c r="J339" t="s">
        <v>32</v>
      </c>
      <c r="K339" s="1">
        <f>Sales_data[[#This Row],[Quantity]]*Sales_data[[#This Row],[UnitPrice]]</f>
        <v>528.30999999999995</v>
      </c>
      <c r="L339" s="1">
        <f>Sales_data[[#This Row],[TotalPrice ]]*(1-Sales_data[[#This Row],[Discount]])</f>
        <v>475.47899999999998</v>
      </c>
      <c r="M339" s="1">
        <f>Sales_data[[#This Row],[Quantity]]*Sales_data[[#This Row],[UnitCost (Assummed)]]</f>
        <v>343.4015</v>
      </c>
      <c r="N339" s="1">
        <f>Sales_data[[#This Row],[ Sales]]-Sales_data[[#This Row],[COGs]]</f>
        <v>132.07749999999999</v>
      </c>
      <c r="O339" s="5">
        <f>Sales_data[[#This Row],[TotalPrice ]]-Sales_data[[#This Row],[ Sales]]</f>
        <v>52.83099999999996</v>
      </c>
      <c r="P339" t="s">
        <v>23</v>
      </c>
      <c r="Q339" t="s">
        <v>24</v>
      </c>
      <c r="R339">
        <v>0</v>
      </c>
      <c r="S339" t="s">
        <v>953</v>
      </c>
      <c r="T339" t="s">
        <v>97</v>
      </c>
      <c r="U339" s="1">
        <v>24.55</v>
      </c>
      <c r="V339" s="2">
        <v>45137</v>
      </c>
      <c r="W339" s="2">
        <v>45147</v>
      </c>
      <c r="X339" s="7">
        <f t="shared" si="5"/>
        <v>10</v>
      </c>
      <c r="Y339" t="s">
        <v>49</v>
      </c>
    </row>
    <row r="340" spans="1:25" x14ac:dyDescent="0.3">
      <c r="A340" s="2">
        <v>45138</v>
      </c>
      <c r="B340" t="s">
        <v>69</v>
      </c>
      <c r="C340" t="s">
        <v>79</v>
      </c>
      <c r="D340">
        <v>5</v>
      </c>
      <c r="E340" s="1">
        <v>490.52</v>
      </c>
      <c r="F340" s="1">
        <f>Sales_data[[#This Row],[UnitPrice]]*(1-0.35)</f>
        <v>318.83800000000002</v>
      </c>
      <c r="G340" t="s">
        <v>55</v>
      </c>
      <c r="H340" t="s">
        <v>21</v>
      </c>
      <c r="I340" s="6">
        <v>0.05</v>
      </c>
      <c r="J340" t="s">
        <v>46</v>
      </c>
      <c r="K340" s="1">
        <f>Sales_data[[#This Row],[Quantity]]*Sales_data[[#This Row],[UnitPrice]]</f>
        <v>2452.6</v>
      </c>
      <c r="L340" s="1">
        <f>Sales_data[[#This Row],[TotalPrice ]]*(1-Sales_data[[#This Row],[Discount]])</f>
        <v>2329.9699999999998</v>
      </c>
      <c r="M340" s="1">
        <f>Sales_data[[#This Row],[Quantity]]*Sales_data[[#This Row],[UnitCost (Assummed)]]</f>
        <v>1594.19</v>
      </c>
      <c r="N340" s="1">
        <f>Sales_data[[#This Row],[ Sales]]-Sales_data[[#This Row],[COGs]]</f>
        <v>735.77999999999975</v>
      </c>
      <c r="O340" s="5">
        <f>Sales_data[[#This Row],[TotalPrice ]]-Sales_data[[#This Row],[ Sales]]</f>
        <v>122.63000000000011</v>
      </c>
      <c r="P340" t="s">
        <v>23</v>
      </c>
      <c r="Q340" t="s">
        <v>2930</v>
      </c>
      <c r="R340">
        <v>0</v>
      </c>
      <c r="S340" t="s">
        <v>187</v>
      </c>
      <c r="T340" t="s">
        <v>188</v>
      </c>
      <c r="U340" s="1">
        <v>12.24</v>
      </c>
      <c r="V340" s="2">
        <v>45138</v>
      </c>
      <c r="W340" s="2">
        <v>45145</v>
      </c>
      <c r="X340" s="7">
        <f t="shared" si="5"/>
        <v>7</v>
      </c>
      <c r="Y340" t="s">
        <v>72</v>
      </c>
    </row>
    <row r="341" spans="1:25" x14ac:dyDescent="0.3">
      <c r="A341" s="2">
        <v>45138</v>
      </c>
      <c r="B341" t="s">
        <v>69</v>
      </c>
      <c r="C341" t="s">
        <v>19</v>
      </c>
      <c r="D341">
        <v>5</v>
      </c>
      <c r="E341" s="1">
        <v>508.05</v>
      </c>
      <c r="F341" s="1">
        <f>Sales_data[[#This Row],[UnitPrice]]*(1-0.35)</f>
        <v>330.23250000000002</v>
      </c>
      <c r="G341" t="s">
        <v>55</v>
      </c>
      <c r="H341" t="s">
        <v>31</v>
      </c>
      <c r="I341" s="6">
        <v>0</v>
      </c>
      <c r="J341" t="s">
        <v>46</v>
      </c>
      <c r="K341" s="1">
        <f>Sales_data[[#This Row],[Quantity]]*Sales_data[[#This Row],[UnitPrice]]</f>
        <v>2540.25</v>
      </c>
      <c r="L341" s="1">
        <f>Sales_data[[#This Row],[TotalPrice ]]*(1-Sales_data[[#This Row],[Discount]])</f>
        <v>2540.25</v>
      </c>
      <c r="M341" s="1">
        <f>Sales_data[[#This Row],[Quantity]]*Sales_data[[#This Row],[UnitCost (Assummed)]]</f>
        <v>1651.1625000000001</v>
      </c>
      <c r="N341" s="1">
        <f>Sales_data[[#This Row],[ Sales]]-Sales_data[[#This Row],[COGs]]</f>
        <v>889.08749999999986</v>
      </c>
      <c r="O341" s="5">
        <f>Sales_data[[#This Row],[TotalPrice ]]-Sales_data[[#This Row],[ Sales]]</f>
        <v>0</v>
      </c>
      <c r="P341" t="s">
        <v>57</v>
      </c>
      <c r="Q341" t="s">
        <v>40</v>
      </c>
      <c r="R341">
        <v>1</v>
      </c>
      <c r="S341" t="s">
        <v>1042</v>
      </c>
      <c r="T341" t="s">
        <v>1043</v>
      </c>
      <c r="U341" s="1">
        <v>35.630000000000003</v>
      </c>
      <c r="V341" s="2">
        <v>45138</v>
      </c>
      <c r="W341" s="2">
        <v>45147</v>
      </c>
      <c r="X341" s="7">
        <f t="shared" si="5"/>
        <v>9</v>
      </c>
      <c r="Y341" t="s">
        <v>72</v>
      </c>
    </row>
    <row r="342" spans="1:25" x14ac:dyDescent="0.3">
      <c r="A342" s="2">
        <v>45138</v>
      </c>
      <c r="B342" t="s">
        <v>44</v>
      </c>
      <c r="C342" t="s">
        <v>39</v>
      </c>
      <c r="D342">
        <v>14</v>
      </c>
      <c r="E342" s="1">
        <v>223.26</v>
      </c>
      <c r="F342" s="1">
        <f>Sales_data[[#This Row],[UnitPrice]]*(1-0.35)</f>
        <v>145.119</v>
      </c>
      <c r="G342" t="s">
        <v>20</v>
      </c>
      <c r="H342" t="s">
        <v>21</v>
      </c>
      <c r="I342" s="6">
        <v>0.1</v>
      </c>
      <c r="J342" t="s">
        <v>32</v>
      </c>
      <c r="K342" s="1">
        <f>Sales_data[[#This Row],[Quantity]]*Sales_data[[#This Row],[UnitPrice]]</f>
        <v>3125.64</v>
      </c>
      <c r="L342" s="1">
        <f>Sales_data[[#This Row],[TotalPrice ]]*(1-Sales_data[[#This Row],[Discount]])</f>
        <v>2813.076</v>
      </c>
      <c r="M342" s="1">
        <f>Sales_data[[#This Row],[Quantity]]*Sales_data[[#This Row],[UnitCost (Assummed)]]</f>
        <v>2031.6659999999999</v>
      </c>
      <c r="N342" s="1">
        <f>Sales_data[[#This Row],[ Sales]]-Sales_data[[#This Row],[COGs]]</f>
        <v>781.41000000000008</v>
      </c>
      <c r="O342" s="5">
        <f>Sales_data[[#This Row],[TotalPrice ]]-Sales_data[[#This Row],[ Sales]]</f>
        <v>312.56399999999985</v>
      </c>
      <c r="P342" t="s">
        <v>57</v>
      </c>
      <c r="Q342" t="s">
        <v>40</v>
      </c>
      <c r="R342">
        <v>0</v>
      </c>
      <c r="S342" t="s">
        <v>2806</v>
      </c>
      <c r="T342" t="s">
        <v>2807</v>
      </c>
      <c r="U342" s="1">
        <v>12.88</v>
      </c>
      <c r="V342" s="2">
        <v>45138</v>
      </c>
      <c r="W342" s="2">
        <v>45141</v>
      </c>
      <c r="X342" s="7">
        <f t="shared" si="5"/>
        <v>3</v>
      </c>
      <c r="Y342" t="s">
        <v>49</v>
      </c>
    </row>
    <row r="343" spans="1:25" x14ac:dyDescent="0.3">
      <c r="A343" s="2">
        <v>45139</v>
      </c>
      <c r="B343" t="s">
        <v>38</v>
      </c>
      <c r="C343" t="s">
        <v>130</v>
      </c>
      <c r="D343">
        <v>8</v>
      </c>
      <c r="E343" s="1">
        <v>141.28</v>
      </c>
      <c r="F343" s="1">
        <f>Sales_data[[#This Row],[UnitPrice]]*(1-0.35)</f>
        <v>91.832000000000008</v>
      </c>
      <c r="G343" t="s">
        <v>55</v>
      </c>
      <c r="H343" t="s">
        <v>21</v>
      </c>
      <c r="I343" s="6">
        <v>0.05</v>
      </c>
      <c r="J343" t="s">
        <v>46</v>
      </c>
      <c r="K343" s="1">
        <f>Sales_data[[#This Row],[Quantity]]*Sales_data[[#This Row],[UnitPrice]]</f>
        <v>1130.24</v>
      </c>
      <c r="L343" s="1">
        <f>Sales_data[[#This Row],[TotalPrice ]]*(1-Sales_data[[#This Row],[Discount]])</f>
        <v>1073.7280000000001</v>
      </c>
      <c r="M343" s="1">
        <f>Sales_data[[#This Row],[Quantity]]*Sales_data[[#This Row],[UnitCost (Assummed)]]</f>
        <v>734.65600000000006</v>
      </c>
      <c r="N343" s="1">
        <f>Sales_data[[#This Row],[ Sales]]-Sales_data[[#This Row],[COGs]]</f>
        <v>339.072</v>
      </c>
      <c r="O343" s="5">
        <f>Sales_data[[#This Row],[TotalPrice ]]-Sales_data[[#This Row],[ Sales]]</f>
        <v>56.511999999999944</v>
      </c>
      <c r="P343" t="s">
        <v>23</v>
      </c>
      <c r="Q343" t="s">
        <v>24</v>
      </c>
      <c r="R343">
        <v>0</v>
      </c>
      <c r="S343" t="s">
        <v>1812</v>
      </c>
      <c r="T343" t="s">
        <v>1489</v>
      </c>
      <c r="U343" s="1">
        <v>28.69</v>
      </c>
      <c r="V343" s="2">
        <v>45139</v>
      </c>
      <c r="W343" s="2">
        <v>45148</v>
      </c>
      <c r="X343" s="7">
        <f t="shared" si="5"/>
        <v>9</v>
      </c>
      <c r="Y343" t="s">
        <v>43</v>
      </c>
    </row>
    <row r="344" spans="1:25" x14ac:dyDescent="0.3">
      <c r="A344" s="2">
        <v>45139</v>
      </c>
      <c r="B344" t="s">
        <v>69</v>
      </c>
      <c r="C344" t="s">
        <v>130</v>
      </c>
      <c r="D344">
        <v>19</v>
      </c>
      <c r="E344" s="1">
        <v>67.489999999999995</v>
      </c>
      <c r="F344" s="1">
        <f>Sales_data[[#This Row],[UnitPrice]]*(1-0.35)</f>
        <v>43.868499999999997</v>
      </c>
      <c r="G344" t="s">
        <v>50</v>
      </c>
      <c r="H344" t="s">
        <v>31</v>
      </c>
      <c r="I344" s="6">
        <v>0</v>
      </c>
      <c r="J344" t="s">
        <v>46</v>
      </c>
      <c r="K344" s="1">
        <f>Sales_data[[#This Row],[Quantity]]*Sales_data[[#This Row],[UnitPrice]]</f>
        <v>1282.31</v>
      </c>
      <c r="L344" s="1">
        <f>Sales_data[[#This Row],[TotalPrice ]]*(1-Sales_data[[#This Row],[Discount]])</f>
        <v>1282.31</v>
      </c>
      <c r="M344" s="1">
        <f>Sales_data[[#This Row],[Quantity]]*Sales_data[[#This Row],[UnitCost (Assummed)]]</f>
        <v>833.50149999999996</v>
      </c>
      <c r="N344" s="1">
        <f>Sales_data[[#This Row],[ Sales]]-Sales_data[[#This Row],[COGs]]</f>
        <v>448.80849999999998</v>
      </c>
      <c r="O344" s="5">
        <f>Sales_data[[#This Row],[TotalPrice ]]-Sales_data[[#This Row],[ Sales]]</f>
        <v>0</v>
      </c>
      <c r="P344" t="s">
        <v>60</v>
      </c>
      <c r="Q344" t="s">
        <v>34</v>
      </c>
      <c r="R344">
        <v>0</v>
      </c>
      <c r="S344" t="s">
        <v>2519</v>
      </c>
      <c r="T344" t="s">
        <v>2520</v>
      </c>
      <c r="U344" s="1">
        <v>32.04</v>
      </c>
      <c r="V344" s="2">
        <v>45139</v>
      </c>
      <c r="W344" s="2">
        <v>45149</v>
      </c>
      <c r="X344" s="7">
        <f t="shared" si="5"/>
        <v>10</v>
      </c>
      <c r="Y344" t="s">
        <v>72</v>
      </c>
    </row>
    <row r="345" spans="1:25" x14ac:dyDescent="0.3">
      <c r="A345" s="2">
        <v>45140</v>
      </c>
      <c r="B345" t="s">
        <v>44</v>
      </c>
      <c r="C345" t="s">
        <v>130</v>
      </c>
      <c r="D345">
        <v>9</v>
      </c>
      <c r="E345" s="1">
        <v>303.26</v>
      </c>
      <c r="F345" s="1">
        <f>Sales_data[[#This Row],[UnitPrice]]*(1-0.35)</f>
        <v>197.119</v>
      </c>
      <c r="G345" t="s">
        <v>30</v>
      </c>
      <c r="H345" t="s">
        <v>21</v>
      </c>
      <c r="I345" s="6">
        <v>0.05</v>
      </c>
      <c r="J345" t="s">
        <v>56</v>
      </c>
      <c r="K345" s="1">
        <f>Sales_data[[#This Row],[Quantity]]*Sales_data[[#This Row],[UnitPrice]]</f>
        <v>2729.34</v>
      </c>
      <c r="L345" s="1">
        <f>Sales_data[[#This Row],[TotalPrice ]]*(1-Sales_data[[#This Row],[Discount]])</f>
        <v>2592.873</v>
      </c>
      <c r="M345" s="1">
        <f>Sales_data[[#This Row],[Quantity]]*Sales_data[[#This Row],[UnitCost (Assummed)]]</f>
        <v>1774.0709999999999</v>
      </c>
      <c r="N345" s="1">
        <f>Sales_data[[#This Row],[ Sales]]-Sales_data[[#This Row],[COGs]]</f>
        <v>818.80200000000013</v>
      </c>
      <c r="O345" s="5">
        <f>Sales_data[[#This Row],[TotalPrice ]]-Sales_data[[#This Row],[ Sales]]</f>
        <v>136.4670000000001</v>
      </c>
      <c r="P345" t="s">
        <v>60</v>
      </c>
      <c r="Q345" t="s">
        <v>24</v>
      </c>
      <c r="R345">
        <v>0</v>
      </c>
      <c r="S345" t="s">
        <v>1705</v>
      </c>
      <c r="T345" t="s">
        <v>1706</v>
      </c>
      <c r="U345" s="1">
        <v>17.010000000000002</v>
      </c>
      <c r="V345" s="2">
        <v>45140</v>
      </c>
      <c r="W345" s="2">
        <v>45143</v>
      </c>
      <c r="X345" s="7">
        <f t="shared" si="5"/>
        <v>3</v>
      </c>
      <c r="Y345" t="s">
        <v>49</v>
      </c>
    </row>
    <row r="346" spans="1:25" x14ac:dyDescent="0.3">
      <c r="A346" s="2">
        <v>45140</v>
      </c>
      <c r="B346" t="s">
        <v>28</v>
      </c>
      <c r="C346" t="s">
        <v>19</v>
      </c>
      <c r="D346">
        <v>11</v>
      </c>
      <c r="E346" s="1">
        <v>66.97</v>
      </c>
      <c r="F346" s="1">
        <f>Sales_data[[#This Row],[UnitPrice]]*(1-0.35)</f>
        <v>43.530500000000004</v>
      </c>
      <c r="G346" t="s">
        <v>30</v>
      </c>
      <c r="H346" t="s">
        <v>31</v>
      </c>
      <c r="I346" s="6">
        <v>0.15</v>
      </c>
      <c r="J346" t="s">
        <v>66</v>
      </c>
      <c r="K346" s="1">
        <f>Sales_data[[#This Row],[Quantity]]*Sales_data[[#This Row],[UnitPrice]]</f>
        <v>736.67</v>
      </c>
      <c r="L346" s="1">
        <f>Sales_data[[#This Row],[TotalPrice ]]*(1-Sales_data[[#This Row],[Discount]])</f>
        <v>626.16949999999997</v>
      </c>
      <c r="M346" s="1">
        <f>Sales_data[[#This Row],[Quantity]]*Sales_data[[#This Row],[UnitCost (Assummed)]]</f>
        <v>478.83550000000002</v>
      </c>
      <c r="N346" s="1">
        <f>Sales_data[[#This Row],[ Sales]]-Sales_data[[#This Row],[COGs]]</f>
        <v>147.33399999999995</v>
      </c>
      <c r="O346" s="5">
        <f>Sales_data[[#This Row],[TotalPrice ]]-Sales_data[[#This Row],[ Sales]]</f>
        <v>110.50049999999999</v>
      </c>
      <c r="P346" t="s">
        <v>33</v>
      </c>
      <c r="Q346" t="s">
        <v>24</v>
      </c>
      <c r="R346">
        <v>1</v>
      </c>
      <c r="S346" t="s">
        <v>2406</v>
      </c>
      <c r="T346" t="s">
        <v>2407</v>
      </c>
      <c r="U346" s="1">
        <v>20.350000000000001</v>
      </c>
      <c r="V346" s="2">
        <v>45140</v>
      </c>
      <c r="W346" s="2">
        <v>45149</v>
      </c>
      <c r="X346" s="7">
        <f t="shared" si="5"/>
        <v>9</v>
      </c>
      <c r="Y346" t="s">
        <v>37</v>
      </c>
    </row>
    <row r="347" spans="1:25" x14ac:dyDescent="0.3">
      <c r="A347" s="2">
        <v>45141</v>
      </c>
      <c r="B347" t="s">
        <v>28</v>
      </c>
      <c r="C347" t="s">
        <v>45</v>
      </c>
      <c r="D347">
        <v>5</v>
      </c>
      <c r="E347" s="1">
        <v>163.55000000000001</v>
      </c>
      <c r="F347" s="1">
        <f>Sales_data[[#This Row],[UnitPrice]]*(1-0.35)</f>
        <v>106.3075</v>
      </c>
      <c r="G347" t="s">
        <v>55</v>
      </c>
      <c r="H347" t="s">
        <v>31</v>
      </c>
      <c r="I347" s="6">
        <v>0.05</v>
      </c>
      <c r="J347" t="s">
        <v>46</v>
      </c>
      <c r="K347" s="1">
        <f>Sales_data[[#This Row],[Quantity]]*Sales_data[[#This Row],[UnitPrice]]</f>
        <v>817.75</v>
      </c>
      <c r="L347" s="1">
        <f>Sales_data[[#This Row],[TotalPrice ]]*(1-Sales_data[[#This Row],[Discount]])</f>
        <v>776.86249999999995</v>
      </c>
      <c r="M347" s="1">
        <f>Sales_data[[#This Row],[Quantity]]*Sales_data[[#This Row],[UnitCost (Assummed)]]</f>
        <v>531.53750000000002</v>
      </c>
      <c r="N347" s="1">
        <f>Sales_data[[#This Row],[ Sales]]-Sales_data[[#This Row],[COGs]]</f>
        <v>245.32499999999993</v>
      </c>
      <c r="O347" s="5">
        <f>Sales_data[[#This Row],[TotalPrice ]]-Sales_data[[#This Row],[ Sales]]</f>
        <v>40.887500000000045</v>
      </c>
      <c r="P347" t="s">
        <v>63</v>
      </c>
      <c r="Q347" t="s">
        <v>2930</v>
      </c>
      <c r="R347">
        <v>0</v>
      </c>
      <c r="S347" t="s">
        <v>2644</v>
      </c>
      <c r="T347" t="s">
        <v>2645</v>
      </c>
      <c r="U347" s="1">
        <v>28.9</v>
      </c>
      <c r="V347" s="2">
        <v>45141</v>
      </c>
      <c r="W347" s="2">
        <v>45148</v>
      </c>
      <c r="X347" s="7">
        <f t="shared" si="5"/>
        <v>7</v>
      </c>
      <c r="Y347" t="s">
        <v>37</v>
      </c>
    </row>
    <row r="348" spans="1:25" x14ac:dyDescent="0.3">
      <c r="A348" s="2">
        <v>45143</v>
      </c>
      <c r="B348" t="s">
        <v>44</v>
      </c>
      <c r="C348" t="s">
        <v>54</v>
      </c>
      <c r="D348">
        <v>12</v>
      </c>
      <c r="E348" s="1">
        <v>169.2</v>
      </c>
      <c r="F348" s="1">
        <f>Sales_data[[#This Row],[UnitPrice]]*(1-0.35)</f>
        <v>109.97999999999999</v>
      </c>
      <c r="G348" t="s">
        <v>50</v>
      </c>
      <c r="H348" t="s">
        <v>31</v>
      </c>
      <c r="I348" s="6">
        <v>0.05</v>
      </c>
      <c r="J348" t="s">
        <v>56</v>
      </c>
      <c r="K348" s="1">
        <f>Sales_data[[#This Row],[Quantity]]*Sales_data[[#This Row],[UnitPrice]]</f>
        <v>2030.3999999999999</v>
      </c>
      <c r="L348" s="1">
        <f>Sales_data[[#This Row],[TotalPrice ]]*(1-Sales_data[[#This Row],[Discount]])</f>
        <v>1928.8799999999999</v>
      </c>
      <c r="M348" s="1">
        <f>Sales_data[[#This Row],[Quantity]]*Sales_data[[#This Row],[UnitCost (Assummed)]]</f>
        <v>1319.7599999999998</v>
      </c>
      <c r="N348" s="1">
        <f>Sales_data[[#This Row],[ Sales]]-Sales_data[[#This Row],[COGs]]</f>
        <v>609.12000000000012</v>
      </c>
      <c r="O348" s="5">
        <f>Sales_data[[#This Row],[TotalPrice ]]-Sales_data[[#This Row],[ Sales]]</f>
        <v>101.51999999999998</v>
      </c>
      <c r="P348" t="s">
        <v>33</v>
      </c>
      <c r="Q348" t="s">
        <v>34</v>
      </c>
      <c r="R348">
        <v>0</v>
      </c>
      <c r="S348" t="s">
        <v>738</v>
      </c>
      <c r="T348" t="s">
        <v>739</v>
      </c>
      <c r="U348" s="1">
        <v>28.65</v>
      </c>
      <c r="V348" s="2">
        <v>45143</v>
      </c>
      <c r="W348" s="2">
        <v>45153</v>
      </c>
      <c r="X348" s="7">
        <f t="shared" si="5"/>
        <v>10</v>
      </c>
      <c r="Y348" t="s">
        <v>49</v>
      </c>
    </row>
    <row r="349" spans="1:25" x14ac:dyDescent="0.3">
      <c r="A349" s="2">
        <v>45143</v>
      </c>
      <c r="B349" t="s">
        <v>44</v>
      </c>
      <c r="C349" t="s">
        <v>79</v>
      </c>
      <c r="D349">
        <v>9</v>
      </c>
      <c r="E349" s="1">
        <v>245.14</v>
      </c>
      <c r="F349" s="1">
        <f>Sales_data[[#This Row],[UnitPrice]]*(1-0.35)</f>
        <v>159.34100000000001</v>
      </c>
      <c r="G349" t="s">
        <v>20</v>
      </c>
      <c r="H349" t="s">
        <v>21</v>
      </c>
      <c r="I349" s="6">
        <v>0</v>
      </c>
      <c r="J349" t="s">
        <v>32</v>
      </c>
      <c r="K349" s="1">
        <f>Sales_data[[#This Row],[Quantity]]*Sales_data[[#This Row],[UnitPrice]]</f>
        <v>2206.2599999999998</v>
      </c>
      <c r="L349" s="1">
        <f>Sales_data[[#This Row],[TotalPrice ]]*(1-Sales_data[[#This Row],[Discount]])</f>
        <v>2206.2599999999998</v>
      </c>
      <c r="M349" s="1">
        <f>Sales_data[[#This Row],[Quantity]]*Sales_data[[#This Row],[UnitCost (Assummed)]]</f>
        <v>1434.069</v>
      </c>
      <c r="N349" s="1">
        <f>Sales_data[[#This Row],[ Sales]]-Sales_data[[#This Row],[COGs]]</f>
        <v>772.1909999999998</v>
      </c>
      <c r="O349" s="5">
        <f>Sales_data[[#This Row],[TotalPrice ]]-Sales_data[[#This Row],[ Sales]]</f>
        <v>0</v>
      </c>
      <c r="P349" t="s">
        <v>23</v>
      </c>
      <c r="Q349" t="s">
        <v>34</v>
      </c>
      <c r="R349">
        <v>1</v>
      </c>
      <c r="S349" t="s">
        <v>800</v>
      </c>
      <c r="T349" t="s">
        <v>801</v>
      </c>
      <c r="U349" s="1">
        <v>44.6</v>
      </c>
      <c r="V349" s="2">
        <v>45143</v>
      </c>
      <c r="W349" s="2">
        <v>45152</v>
      </c>
      <c r="X349" s="7">
        <f t="shared" si="5"/>
        <v>9</v>
      </c>
      <c r="Y349" t="s">
        <v>49</v>
      </c>
    </row>
    <row r="350" spans="1:25" x14ac:dyDescent="0.3">
      <c r="A350" s="2">
        <v>45143</v>
      </c>
      <c r="B350" t="s">
        <v>28</v>
      </c>
      <c r="C350" t="s">
        <v>130</v>
      </c>
      <c r="D350">
        <v>20</v>
      </c>
      <c r="E350" s="1">
        <v>121.14</v>
      </c>
      <c r="F350" s="1">
        <f>Sales_data[[#This Row],[UnitPrice]]*(1-0.35)</f>
        <v>78.741</v>
      </c>
      <c r="G350" t="s">
        <v>50</v>
      </c>
      <c r="H350" t="s">
        <v>31</v>
      </c>
      <c r="I350" s="6">
        <v>0.1</v>
      </c>
      <c r="J350" t="s">
        <v>66</v>
      </c>
      <c r="K350" s="1">
        <f>Sales_data[[#This Row],[Quantity]]*Sales_data[[#This Row],[UnitPrice]]</f>
        <v>2422.8000000000002</v>
      </c>
      <c r="L350" s="1">
        <f>Sales_data[[#This Row],[TotalPrice ]]*(1-Sales_data[[#This Row],[Discount]])</f>
        <v>2180.5200000000004</v>
      </c>
      <c r="M350" s="1">
        <f>Sales_data[[#This Row],[Quantity]]*Sales_data[[#This Row],[UnitCost (Assummed)]]</f>
        <v>1574.82</v>
      </c>
      <c r="N350" s="1">
        <f>Sales_data[[#This Row],[ Sales]]-Sales_data[[#This Row],[COGs]]</f>
        <v>605.7000000000005</v>
      </c>
      <c r="O350" s="5">
        <f>Sales_data[[#This Row],[TotalPrice ]]-Sales_data[[#This Row],[ Sales]]</f>
        <v>242.27999999999975</v>
      </c>
      <c r="P350" t="s">
        <v>57</v>
      </c>
      <c r="Q350" t="s">
        <v>24</v>
      </c>
      <c r="R350">
        <v>0</v>
      </c>
      <c r="S350" t="s">
        <v>886</v>
      </c>
      <c r="T350" t="s">
        <v>887</v>
      </c>
      <c r="U350" s="1">
        <v>21.47</v>
      </c>
      <c r="V350" s="2">
        <v>45143</v>
      </c>
      <c r="W350" s="2">
        <v>45152</v>
      </c>
      <c r="X350" s="7">
        <f t="shared" si="5"/>
        <v>9</v>
      </c>
      <c r="Y350" t="s">
        <v>37</v>
      </c>
    </row>
    <row r="351" spans="1:25" x14ac:dyDescent="0.3">
      <c r="A351" s="2">
        <v>45143</v>
      </c>
      <c r="B351" t="s">
        <v>38</v>
      </c>
      <c r="C351" t="s">
        <v>45</v>
      </c>
      <c r="D351">
        <v>7</v>
      </c>
      <c r="E351" s="1">
        <v>294.95</v>
      </c>
      <c r="F351" s="1">
        <f>Sales_data[[#This Row],[UnitPrice]]*(1-0.35)</f>
        <v>191.7175</v>
      </c>
      <c r="G351" t="s">
        <v>55</v>
      </c>
      <c r="H351" t="s">
        <v>21</v>
      </c>
      <c r="I351" s="6">
        <v>0</v>
      </c>
      <c r="J351" t="s">
        <v>46</v>
      </c>
      <c r="K351" s="1">
        <f>Sales_data[[#This Row],[Quantity]]*Sales_data[[#This Row],[UnitPrice]]</f>
        <v>2064.65</v>
      </c>
      <c r="L351" s="1">
        <f>Sales_data[[#This Row],[TotalPrice ]]*(1-Sales_data[[#This Row],[Discount]])</f>
        <v>2064.65</v>
      </c>
      <c r="M351" s="1">
        <f>Sales_data[[#This Row],[Quantity]]*Sales_data[[#This Row],[UnitCost (Assummed)]]</f>
        <v>1342.0225</v>
      </c>
      <c r="N351" s="1">
        <f>Sales_data[[#This Row],[ Sales]]-Sales_data[[#This Row],[COGs]]</f>
        <v>722.62750000000005</v>
      </c>
      <c r="O351" s="5">
        <f>Sales_data[[#This Row],[TotalPrice ]]-Sales_data[[#This Row],[ Sales]]</f>
        <v>0</v>
      </c>
      <c r="P351" t="s">
        <v>23</v>
      </c>
      <c r="Q351" t="s">
        <v>24</v>
      </c>
      <c r="R351">
        <v>0</v>
      </c>
      <c r="S351" t="s">
        <v>2084</v>
      </c>
      <c r="T351" t="s">
        <v>2085</v>
      </c>
      <c r="U351" s="1">
        <v>15.78</v>
      </c>
      <c r="V351" s="2">
        <v>45143</v>
      </c>
      <c r="W351" s="2">
        <v>45148</v>
      </c>
      <c r="X351" s="7">
        <f t="shared" si="5"/>
        <v>5</v>
      </c>
      <c r="Y351" t="s">
        <v>43</v>
      </c>
    </row>
    <row r="352" spans="1:25" x14ac:dyDescent="0.3">
      <c r="A352" s="2">
        <v>45144</v>
      </c>
      <c r="B352" t="s">
        <v>44</v>
      </c>
      <c r="C352" t="s">
        <v>19</v>
      </c>
      <c r="D352">
        <v>12</v>
      </c>
      <c r="E352" s="1">
        <v>472.72</v>
      </c>
      <c r="F352" s="1">
        <f>Sales_data[[#This Row],[UnitPrice]]*(1-0.35)</f>
        <v>307.26800000000003</v>
      </c>
      <c r="G352" t="s">
        <v>55</v>
      </c>
      <c r="H352" t="s">
        <v>31</v>
      </c>
      <c r="I352" s="6">
        <v>0.15</v>
      </c>
      <c r="J352" t="s">
        <v>56</v>
      </c>
      <c r="K352" s="1">
        <f>Sales_data[[#This Row],[Quantity]]*Sales_data[[#This Row],[UnitPrice]]</f>
        <v>5672.64</v>
      </c>
      <c r="L352" s="1">
        <f>Sales_data[[#This Row],[TotalPrice ]]*(1-Sales_data[[#This Row],[Discount]])</f>
        <v>4821.7440000000006</v>
      </c>
      <c r="M352" s="1">
        <f>Sales_data[[#This Row],[Quantity]]*Sales_data[[#This Row],[UnitCost (Assummed)]]</f>
        <v>3687.2160000000003</v>
      </c>
      <c r="N352" s="1">
        <f>Sales_data[[#This Row],[ Sales]]-Sales_data[[#This Row],[COGs]]</f>
        <v>1134.5280000000002</v>
      </c>
      <c r="O352" s="5">
        <f>Sales_data[[#This Row],[TotalPrice ]]-Sales_data[[#This Row],[ Sales]]</f>
        <v>850.89599999999973</v>
      </c>
      <c r="P352" t="s">
        <v>57</v>
      </c>
      <c r="Q352" t="s">
        <v>2930</v>
      </c>
      <c r="R352">
        <v>0</v>
      </c>
      <c r="S352" t="s">
        <v>100</v>
      </c>
      <c r="T352" t="s">
        <v>101</v>
      </c>
      <c r="U352" s="1">
        <v>27.97</v>
      </c>
      <c r="V352" s="2">
        <v>45144</v>
      </c>
      <c r="W352" s="2">
        <v>45152</v>
      </c>
      <c r="X352" s="7">
        <f t="shared" si="5"/>
        <v>8</v>
      </c>
      <c r="Y352" t="s">
        <v>49</v>
      </c>
    </row>
    <row r="353" spans="1:25" x14ac:dyDescent="0.3">
      <c r="A353" s="2">
        <v>45144</v>
      </c>
      <c r="B353" t="s">
        <v>44</v>
      </c>
      <c r="C353" t="s">
        <v>19</v>
      </c>
      <c r="D353">
        <v>10</v>
      </c>
      <c r="E353" s="1">
        <v>508.57</v>
      </c>
      <c r="F353" s="1">
        <f>Sales_data[[#This Row],[UnitPrice]]*(1-0.35)</f>
        <v>330.57049999999998</v>
      </c>
      <c r="G353" t="s">
        <v>55</v>
      </c>
      <c r="H353" t="s">
        <v>31</v>
      </c>
      <c r="I353" s="6">
        <v>0.05</v>
      </c>
      <c r="J353" t="s">
        <v>66</v>
      </c>
      <c r="K353" s="1">
        <f>Sales_data[[#This Row],[Quantity]]*Sales_data[[#This Row],[UnitPrice]]</f>
        <v>5085.7</v>
      </c>
      <c r="L353" s="1">
        <f>Sales_data[[#This Row],[TotalPrice ]]*(1-Sales_data[[#This Row],[Discount]])</f>
        <v>4831.415</v>
      </c>
      <c r="M353" s="1">
        <f>Sales_data[[#This Row],[Quantity]]*Sales_data[[#This Row],[UnitCost (Assummed)]]</f>
        <v>3305.7049999999999</v>
      </c>
      <c r="N353" s="1">
        <f>Sales_data[[#This Row],[ Sales]]-Sales_data[[#This Row],[COGs]]</f>
        <v>1525.71</v>
      </c>
      <c r="O353" s="5">
        <f>Sales_data[[#This Row],[TotalPrice ]]-Sales_data[[#This Row],[ Sales]]</f>
        <v>254.28499999999985</v>
      </c>
      <c r="P353" t="s">
        <v>23</v>
      </c>
      <c r="Q353" t="s">
        <v>34</v>
      </c>
      <c r="R353">
        <v>0</v>
      </c>
      <c r="S353" t="s">
        <v>293</v>
      </c>
      <c r="T353" t="s">
        <v>294</v>
      </c>
      <c r="U353" s="1">
        <v>9.35</v>
      </c>
      <c r="V353" s="2">
        <v>45144</v>
      </c>
      <c r="W353" s="2">
        <v>45149</v>
      </c>
      <c r="X353" s="7">
        <f t="shared" si="5"/>
        <v>5</v>
      </c>
      <c r="Y353" t="s">
        <v>49</v>
      </c>
    </row>
    <row r="354" spans="1:25" x14ac:dyDescent="0.3">
      <c r="A354" s="2">
        <v>45144</v>
      </c>
      <c r="B354" t="s">
        <v>28</v>
      </c>
      <c r="C354" t="s">
        <v>54</v>
      </c>
      <c r="D354">
        <v>7</v>
      </c>
      <c r="E354" s="1">
        <v>498.32</v>
      </c>
      <c r="F354" s="1">
        <f>Sales_data[[#This Row],[UnitPrice]]*(1-0.35)</f>
        <v>323.90800000000002</v>
      </c>
      <c r="G354" t="s">
        <v>20</v>
      </c>
      <c r="H354" t="s">
        <v>21</v>
      </c>
      <c r="I354" s="6">
        <v>0.1</v>
      </c>
      <c r="J354" t="s">
        <v>32</v>
      </c>
      <c r="K354" s="1">
        <f>Sales_data[[#This Row],[Quantity]]*Sales_data[[#This Row],[UnitPrice]]</f>
        <v>3488.24</v>
      </c>
      <c r="L354" s="1">
        <f>Sales_data[[#This Row],[TotalPrice ]]*(1-Sales_data[[#This Row],[Discount]])</f>
        <v>3139.4159999999997</v>
      </c>
      <c r="M354" s="1">
        <f>Sales_data[[#This Row],[Quantity]]*Sales_data[[#This Row],[UnitCost (Assummed)]]</f>
        <v>2267.3560000000002</v>
      </c>
      <c r="N354" s="1">
        <f>Sales_data[[#This Row],[ Sales]]-Sales_data[[#This Row],[COGs]]</f>
        <v>872.05999999999949</v>
      </c>
      <c r="O354" s="5">
        <f>Sales_data[[#This Row],[TotalPrice ]]-Sales_data[[#This Row],[ Sales]]</f>
        <v>348.82400000000007</v>
      </c>
      <c r="P354" t="s">
        <v>57</v>
      </c>
      <c r="Q354" t="s">
        <v>40</v>
      </c>
      <c r="R354">
        <v>1</v>
      </c>
      <c r="S354" t="s">
        <v>438</v>
      </c>
      <c r="T354" t="s">
        <v>439</v>
      </c>
      <c r="U354" s="1">
        <v>27.65</v>
      </c>
      <c r="V354" s="2">
        <v>45144</v>
      </c>
      <c r="W354" s="2">
        <v>45148</v>
      </c>
      <c r="X354" s="7">
        <f t="shared" si="5"/>
        <v>4</v>
      </c>
      <c r="Y354" t="s">
        <v>37</v>
      </c>
    </row>
    <row r="355" spans="1:25" x14ac:dyDescent="0.3">
      <c r="A355" s="2">
        <v>45144</v>
      </c>
      <c r="B355" t="s">
        <v>69</v>
      </c>
      <c r="C355" t="s">
        <v>79</v>
      </c>
      <c r="D355">
        <v>4</v>
      </c>
      <c r="E355" s="1">
        <v>555.86</v>
      </c>
      <c r="F355" s="1">
        <f>Sales_data[[#This Row],[UnitPrice]]*(1-0.35)</f>
        <v>361.30900000000003</v>
      </c>
      <c r="G355" t="s">
        <v>50</v>
      </c>
      <c r="H355" t="s">
        <v>31</v>
      </c>
      <c r="I355" s="6">
        <v>0.05</v>
      </c>
      <c r="J355" t="s">
        <v>66</v>
      </c>
      <c r="K355" s="1">
        <f>Sales_data[[#This Row],[Quantity]]*Sales_data[[#This Row],[UnitPrice]]</f>
        <v>2223.44</v>
      </c>
      <c r="L355" s="1">
        <f>Sales_data[[#This Row],[TotalPrice ]]*(1-Sales_data[[#This Row],[Discount]])</f>
        <v>2112.268</v>
      </c>
      <c r="M355" s="1">
        <f>Sales_data[[#This Row],[Quantity]]*Sales_data[[#This Row],[UnitCost (Assummed)]]</f>
        <v>1445.2360000000001</v>
      </c>
      <c r="N355" s="1">
        <f>Sales_data[[#This Row],[ Sales]]-Sales_data[[#This Row],[COGs]]</f>
        <v>667.03199999999993</v>
      </c>
      <c r="O355" s="5">
        <f>Sales_data[[#This Row],[TotalPrice ]]-Sales_data[[#This Row],[ Sales]]</f>
        <v>111.17200000000003</v>
      </c>
      <c r="P355" t="s">
        <v>63</v>
      </c>
      <c r="Q355" t="s">
        <v>24</v>
      </c>
      <c r="R355">
        <v>0</v>
      </c>
      <c r="S355" t="s">
        <v>781</v>
      </c>
      <c r="T355" t="s">
        <v>782</v>
      </c>
      <c r="U355" s="1">
        <v>28.92</v>
      </c>
      <c r="V355" s="2">
        <v>45144</v>
      </c>
      <c r="W355" s="2">
        <v>45146</v>
      </c>
      <c r="X355" s="7">
        <f t="shared" si="5"/>
        <v>2</v>
      </c>
      <c r="Y355" t="s">
        <v>72</v>
      </c>
    </row>
    <row r="356" spans="1:25" x14ac:dyDescent="0.3">
      <c r="A356" s="2">
        <v>45144</v>
      </c>
      <c r="B356" t="s">
        <v>44</v>
      </c>
      <c r="C356" t="s">
        <v>39</v>
      </c>
      <c r="D356">
        <v>8</v>
      </c>
      <c r="E356" s="1">
        <v>548.02</v>
      </c>
      <c r="F356" s="1">
        <f>Sales_data[[#This Row],[UnitPrice]]*(1-0.35)</f>
        <v>356.21300000000002</v>
      </c>
      <c r="G356" t="s">
        <v>55</v>
      </c>
      <c r="H356" t="s">
        <v>31</v>
      </c>
      <c r="I356" s="6">
        <v>0.05</v>
      </c>
      <c r="J356" t="s">
        <v>22</v>
      </c>
      <c r="K356" s="1">
        <f>Sales_data[[#This Row],[Quantity]]*Sales_data[[#This Row],[UnitPrice]]</f>
        <v>4384.16</v>
      </c>
      <c r="L356" s="1">
        <f>Sales_data[[#This Row],[TotalPrice ]]*(1-Sales_data[[#This Row],[Discount]])</f>
        <v>4164.9519999999993</v>
      </c>
      <c r="M356" s="1">
        <f>Sales_data[[#This Row],[Quantity]]*Sales_data[[#This Row],[UnitCost (Assummed)]]</f>
        <v>2849.7040000000002</v>
      </c>
      <c r="N356" s="1">
        <f>Sales_data[[#This Row],[ Sales]]-Sales_data[[#This Row],[COGs]]</f>
        <v>1315.2479999999991</v>
      </c>
      <c r="O356" s="5">
        <f>Sales_data[[#This Row],[TotalPrice ]]-Sales_data[[#This Row],[ Sales]]</f>
        <v>219.20800000000054</v>
      </c>
      <c r="P356" t="s">
        <v>23</v>
      </c>
      <c r="Q356" t="s">
        <v>2930</v>
      </c>
      <c r="R356">
        <v>0</v>
      </c>
      <c r="S356" t="s">
        <v>1376</v>
      </c>
      <c r="T356" t="s">
        <v>1377</v>
      </c>
      <c r="U356" s="1">
        <v>33.4</v>
      </c>
      <c r="V356" s="2">
        <v>45144</v>
      </c>
      <c r="W356" s="2">
        <v>45151</v>
      </c>
      <c r="X356" s="7">
        <f t="shared" si="5"/>
        <v>7</v>
      </c>
      <c r="Y356" t="s">
        <v>49</v>
      </c>
    </row>
    <row r="357" spans="1:25" x14ac:dyDescent="0.3">
      <c r="A357" s="2">
        <v>45144</v>
      </c>
      <c r="B357" t="s">
        <v>18</v>
      </c>
      <c r="C357" t="s">
        <v>39</v>
      </c>
      <c r="D357">
        <v>7</v>
      </c>
      <c r="E357" s="1">
        <v>373.66</v>
      </c>
      <c r="F357" s="1">
        <f>Sales_data[[#This Row],[UnitPrice]]*(1-0.35)</f>
        <v>242.87900000000002</v>
      </c>
      <c r="G357" t="s">
        <v>20</v>
      </c>
      <c r="H357" t="s">
        <v>31</v>
      </c>
      <c r="I357" s="6">
        <v>0.05</v>
      </c>
      <c r="J357" t="s">
        <v>32</v>
      </c>
      <c r="K357" s="1">
        <f>Sales_data[[#This Row],[Quantity]]*Sales_data[[#This Row],[UnitPrice]]</f>
        <v>2615.6200000000003</v>
      </c>
      <c r="L357" s="1">
        <f>Sales_data[[#This Row],[TotalPrice ]]*(1-Sales_data[[#This Row],[Discount]])</f>
        <v>2484.8390000000004</v>
      </c>
      <c r="M357" s="1">
        <f>Sales_data[[#This Row],[Quantity]]*Sales_data[[#This Row],[UnitCost (Assummed)]]</f>
        <v>1700.1530000000002</v>
      </c>
      <c r="N357" s="1">
        <f>Sales_data[[#This Row],[ Sales]]-Sales_data[[#This Row],[COGs]]</f>
        <v>784.68600000000015</v>
      </c>
      <c r="O357" s="5">
        <f>Sales_data[[#This Row],[TotalPrice ]]-Sales_data[[#This Row],[ Sales]]</f>
        <v>130.78099999999995</v>
      </c>
      <c r="P357" t="s">
        <v>33</v>
      </c>
      <c r="Q357" t="s">
        <v>34</v>
      </c>
      <c r="R357">
        <v>0</v>
      </c>
      <c r="S357" t="s">
        <v>1530</v>
      </c>
      <c r="T357" t="s">
        <v>1531</v>
      </c>
      <c r="U357" s="1">
        <v>46.33</v>
      </c>
      <c r="V357" s="2">
        <v>45144</v>
      </c>
      <c r="W357" s="2">
        <v>45150</v>
      </c>
      <c r="X357" s="7">
        <f t="shared" si="5"/>
        <v>6</v>
      </c>
      <c r="Y357" t="s">
        <v>27</v>
      </c>
    </row>
    <row r="358" spans="1:25" x14ac:dyDescent="0.3">
      <c r="A358" s="2">
        <v>45144</v>
      </c>
      <c r="B358" t="s">
        <v>44</v>
      </c>
      <c r="C358" t="s">
        <v>130</v>
      </c>
      <c r="D358">
        <v>13</v>
      </c>
      <c r="E358" s="1">
        <v>69.97</v>
      </c>
      <c r="F358" s="1">
        <f>Sales_data[[#This Row],[UnitPrice]]*(1-0.35)</f>
        <v>45.480499999999999</v>
      </c>
      <c r="G358" t="s">
        <v>30</v>
      </c>
      <c r="H358" t="s">
        <v>21</v>
      </c>
      <c r="I358" s="6">
        <v>0.05</v>
      </c>
      <c r="J358" t="s">
        <v>32</v>
      </c>
      <c r="K358" s="1">
        <f>Sales_data[[#This Row],[Quantity]]*Sales_data[[#This Row],[UnitPrice]]</f>
        <v>909.61</v>
      </c>
      <c r="L358" s="1">
        <f>Sales_data[[#This Row],[TotalPrice ]]*(1-Sales_data[[#This Row],[Discount]])</f>
        <v>864.12950000000001</v>
      </c>
      <c r="M358" s="1">
        <f>Sales_data[[#This Row],[Quantity]]*Sales_data[[#This Row],[UnitCost (Assummed)]]</f>
        <v>591.24649999999997</v>
      </c>
      <c r="N358" s="1">
        <f>Sales_data[[#This Row],[ Sales]]-Sales_data[[#This Row],[COGs]]</f>
        <v>272.88300000000004</v>
      </c>
      <c r="O358" s="5">
        <f>Sales_data[[#This Row],[TotalPrice ]]-Sales_data[[#This Row],[ Sales]]</f>
        <v>45.480500000000006</v>
      </c>
      <c r="P358" t="s">
        <v>60</v>
      </c>
      <c r="Q358" t="s">
        <v>2930</v>
      </c>
      <c r="R358">
        <v>0</v>
      </c>
      <c r="S358" t="s">
        <v>1863</v>
      </c>
      <c r="T358" t="s">
        <v>1864</v>
      </c>
      <c r="U358" s="1">
        <v>27.66</v>
      </c>
      <c r="V358" s="2">
        <v>45144</v>
      </c>
      <c r="W358" s="2">
        <v>45150</v>
      </c>
      <c r="X358" s="7">
        <f t="shared" si="5"/>
        <v>6</v>
      </c>
      <c r="Y358" t="s">
        <v>49</v>
      </c>
    </row>
    <row r="359" spans="1:25" x14ac:dyDescent="0.3">
      <c r="A359" s="2">
        <v>45145</v>
      </c>
      <c r="B359" t="s">
        <v>69</v>
      </c>
      <c r="C359" t="s">
        <v>130</v>
      </c>
      <c r="D359">
        <v>5</v>
      </c>
      <c r="E359" s="1">
        <v>596.97</v>
      </c>
      <c r="F359" s="1">
        <f>Sales_data[[#This Row],[UnitPrice]]*(1-0.35)</f>
        <v>388.03050000000002</v>
      </c>
      <c r="G359" t="s">
        <v>30</v>
      </c>
      <c r="H359" t="s">
        <v>31</v>
      </c>
      <c r="I359" s="6">
        <v>0</v>
      </c>
      <c r="J359" t="s">
        <v>22</v>
      </c>
      <c r="K359" s="1">
        <f>Sales_data[[#This Row],[Quantity]]*Sales_data[[#This Row],[UnitPrice]]</f>
        <v>2984.8500000000004</v>
      </c>
      <c r="L359" s="1">
        <f>Sales_data[[#This Row],[TotalPrice ]]*(1-Sales_data[[#This Row],[Discount]])</f>
        <v>2984.8500000000004</v>
      </c>
      <c r="M359" s="1">
        <f>Sales_data[[#This Row],[Quantity]]*Sales_data[[#This Row],[UnitCost (Assummed)]]</f>
        <v>1940.1525000000001</v>
      </c>
      <c r="N359" s="1">
        <f>Sales_data[[#This Row],[ Sales]]-Sales_data[[#This Row],[COGs]]</f>
        <v>1044.6975000000002</v>
      </c>
      <c r="O359" s="5">
        <f>Sales_data[[#This Row],[TotalPrice ]]-Sales_data[[#This Row],[ Sales]]</f>
        <v>0</v>
      </c>
      <c r="P359" t="s">
        <v>63</v>
      </c>
      <c r="Q359" t="s">
        <v>34</v>
      </c>
      <c r="R359">
        <v>0</v>
      </c>
      <c r="S359" t="s">
        <v>1567</v>
      </c>
      <c r="T359" t="s">
        <v>1568</v>
      </c>
      <c r="U359" s="1">
        <v>14.43</v>
      </c>
      <c r="V359" s="2">
        <v>45145</v>
      </c>
      <c r="W359" s="2">
        <v>45152</v>
      </c>
      <c r="X359" s="7">
        <f t="shared" si="5"/>
        <v>7</v>
      </c>
      <c r="Y359" t="s">
        <v>72</v>
      </c>
    </row>
    <row r="360" spans="1:25" x14ac:dyDescent="0.3">
      <c r="A360" s="2">
        <v>45146</v>
      </c>
      <c r="B360" t="s">
        <v>69</v>
      </c>
      <c r="C360" t="s">
        <v>29</v>
      </c>
      <c r="D360">
        <v>8</v>
      </c>
      <c r="E360" s="1">
        <v>200.74</v>
      </c>
      <c r="F360" s="1">
        <f>Sales_data[[#This Row],[UnitPrice]]*(1-0.35)</f>
        <v>130.48100000000002</v>
      </c>
      <c r="G360" t="s">
        <v>30</v>
      </c>
      <c r="H360" t="s">
        <v>21</v>
      </c>
      <c r="I360" s="6">
        <v>0</v>
      </c>
      <c r="J360" t="s">
        <v>56</v>
      </c>
      <c r="K360" s="1">
        <f>Sales_data[[#This Row],[Quantity]]*Sales_data[[#This Row],[UnitPrice]]</f>
        <v>1605.92</v>
      </c>
      <c r="L360" s="1">
        <f>Sales_data[[#This Row],[TotalPrice ]]*(1-Sales_data[[#This Row],[Discount]])</f>
        <v>1605.92</v>
      </c>
      <c r="M360" s="1">
        <f>Sales_data[[#This Row],[Quantity]]*Sales_data[[#This Row],[UnitCost (Assummed)]]</f>
        <v>1043.8480000000002</v>
      </c>
      <c r="N360" s="1">
        <f>Sales_data[[#This Row],[ Sales]]-Sales_data[[#This Row],[COGs]]</f>
        <v>562.07199999999989</v>
      </c>
      <c r="O360" s="5">
        <f>Sales_data[[#This Row],[TotalPrice ]]-Sales_data[[#This Row],[ Sales]]</f>
        <v>0</v>
      </c>
      <c r="P360" t="s">
        <v>33</v>
      </c>
      <c r="Q360" t="s">
        <v>34</v>
      </c>
      <c r="R360">
        <v>1</v>
      </c>
      <c r="S360" t="s">
        <v>2277</v>
      </c>
      <c r="T360" t="s">
        <v>2278</v>
      </c>
      <c r="U360" s="1">
        <v>30.7</v>
      </c>
      <c r="V360" s="2">
        <v>45146</v>
      </c>
      <c r="W360" s="2">
        <v>45148</v>
      </c>
      <c r="X360" s="7">
        <f t="shared" si="5"/>
        <v>2</v>
      </c>
      <c r="Y360" t="s">
        <v>72</v>
      </c>
    </row>
    <row r="361" spans="1:25" x14ac:dyDescent="0.3">
      <c r="A361" s="2">
        <v>45147</v>
      </c>
      <c r="B361" t="s">
        <v>44</v>
      </c>
      <c r="C361" t="s">
        <v>39</v>
      </c>
      <c r="D361">
        <v>13</v>
      </c>
      <c r="E361" s="1">
        <v>280.63</v>
      </c>
      <c r="F361" s="1">
        <f>Sales_data[[#This Row],[UnitPrice]]*(1-0.35)</f>
        <v>182.40950000000001</v>
      </c>
      <c r="G361" t="s">
        <v>20</v>
      </c>
      <c r="H361" t="s">
        <v>21</v>
      </c>
      <c r="I361" s="6">
        <v>0.15</v>
      </c>
      <c r="J361" t="s">
        <v>32</v>
      </c>
      <c r="K361" s="1">
        <f>Sales_data[[#This Row],[Quantity]]*Sales_data[[#This Row],[UnitPrice]]</f>
        <v>3648.19</v>
      </c>
      <c r="L361" s="1">
        <f>Sales_data[[#This Row],[TotalPrice ]]*(1-Sales_data[[#This Row],[Discount]])</f>
        <v>3100.9614999999999</v>
      </c>
      <c r="M361" s="1">
        <f>Sales_data[[#This Row],[Quantity]]*Sales_data[[#This Row],[UnitCost (Assummed)]]</f>
        <v>2371.3235</v>
      </c>
      <c r="N361" s="1">
        <f>Sales_data[[#This Row],[ Sales]]-Sales_data[[#This Row],[COGs]]</f>
        <v>729.63799999999992</v>
      </c>
      <c r="O361" s="5">
        <f>Sales_data[[#This Row],[TotalPrice ]]-Sales_data[[#This Row],[ Sales]]</f>
        <v>547.22850000000017</v>
      </c>
      <c r="P361" t="s">
        <v>57</v>
      </c>
      <c r="Q361" t="s">
        <v>34</v>
      </c>
      <c r="R361">
        <v>0</v>
      </c>
      <c r="S361" t="s">
        <v>335</v>
      </c>
      <c r="T361" t="s">
        <v>336</v>
      </c>
      <c r="U361" s="1">
        <v>10.14</v>
      </c>
      <c r="V361" s="2">
        <v>45147</v>
      </c>
      <c r="W361" s="2">
        <v>45152</v>
      </c>
      <c r="X361" s="7">
        <f t="shared" si="5"/>
        <v>5</v>
      </c>
      <c r="Y361" t="s">
        <v>49</v>
      </c>
    </row>
    <row r="362" spans="1:25" x14ac:dyDescent="0.3">
      <c r="A362" s="2">
        <v>45148</v>
      </c>
      <c r="B362" t="s">
        <v>28</v>
      </c>
      <c r="C362" t="s">
        <v>130</v>
      </c>
      <c r="D362">
        <v>5</v>
      </c>
      <c r="E362" s="1">
        <v>470.32</v>
      </c>
      <c r="F362" s="1">
        <f>Sales_data[[#This Row],[UnitPrice]]*(1-0.35)</f>
        <v>305.70800000000003</v>
      </c>
      <c r="G362" t="s">
        <v>30</v>
      </c>
      <c r="H362" t="s">
        <v>31</v>
      </c>
      <c r="I362" s="6">
        <v>0.1</v>
      </c>
      <c r="J362" t="s">
        <v>22</v>
      </c>
      <c r="K362" s="1">
        <f>Sales_data[[#This Row],[Quantity]]*Sales_data[[#This Row],[UnitPrice]]</f>
        <v>2351.6</v>
      </c>
      <c r="L362" s="1">
        <f>Sales_data[[#This Row],[TotalPrice ]]*(1-Sales_data[[#This Row],[Discount]])</f>
        <v>2116.44</v>
      </c>
      <c r="M362" s="1">
        <f>Sales_data[[#This Row],[Quantity]]*Sales_data[[#This Row],[UnitCost (Assummed)]]</f>
        <v>1528.5400000000002</v>
      </c>
      <c r="N362" s="1">
        <f>Sales_data[[#This Row],[ Sales]]-Sales_data[[#This Row],[COGs]]</f>
        <v>587.89999999999986</v>
      </c>
      <c r="O362" s="5">
        <f>Sales_data[[#This Row],[TotalPrice ]]-Sales_data[[#This Row],[ Sales]]</f>
        <v>235.15999999999985</v>
      </c>
      <c r="P362" t="s">
        <v>60</v>
      </c>
      <c r="Q362" t="s">
        <v>34</v>
      </c>
      <c r="R362">
        <v>0</v>
      </c>
      <c r="S362" t="s">
        <v>135</v>
      </c>
      <c r="T362" t="s">
        <v>136</v>
      </c>
      <c r="U362" s="1">
        <v>17.77</v>
      </c>
      <c r="V362" s="2">
        <v>45148</v>
      </c>
      <c r="W362" s="2">
        <v>45152</v>
      </c>
      <c r="X362" s="7">
        <f t="shared" si="5"/>
        <v>4</v>
      </c>
      <c r="Y362" t="s">
        <v>37</v>
      </c>
    </row>
    <row r="363" spans="1:25" x14ac:dyDescent="0.3">
      <c r="A363" s="2">
        <v>45148</v>
      </c>
      <c r="B363" t="s">
        <v>44</v>
      </c>
      <c r="C363" t="s">
        <v>130</v>
      </c>
      <c r="D363">
        <v>3</v>
      </c>
      <c r="E363" s="1">
        <v>59.78</v>
      </c>
      <c r="F363" s="1">
        <f>Sales_data[[#This Row],[UnitPrice]]*(1-0.35)</f>
        <v>38.856999999999999</v>
      </c>
      <c r="G363" t="s">
        <v>50</v>
      </c>
      <c r="H363" t="s">
        <v>31</v>
      </c>
      <c r="I363" s="6">
        <v>0</v>
      </c>
      <c r="J363" t="s">
        <v>22</v>
      </c>
      <c r="K363" s="1">
        <f>Sales_data[[#This Row],[Quantity]]*Sales_data[[#This Row],[UnitPrice]]</f>
        <v>179.34</v>
      </c>
      <c r="L363" s="1">
        <f>Sales_data[[#This Row],[TotalPrice ]]*(1-Sales_data[[#This Row],[Discount]])</f>
        <v>179.34</v>
      </c>
      <c r="M363" s="1">
        <f>Sales_data[[#This Row],[Quantity]]*Sales_data[[#This Row],[UnitCost (Assummed)]]</f>
        <v>116.571</v>
      </c>
      <c r="N363" s="1">
        <f>Sales_data[[#This Row],[ Sales]]-Sales_data[[#This Row],[COGs]]</f>
        <v>62.769000000000005</v>
      </c>
      <c r="O363" s="5">
        <f>Sales_data[[#This Row],[TotalPrice ]]-Sales_data[[#This Row],[ Sales]]</f>
        <v>0</v>
      </c>
      <c r="P363" t="s">
        <v>23</v>
      </c>
      <c r="Q363" t="s">
        <v>34</v>
      </c>
      <c r="R363">
        <v>0</v>
      </c>
      <c r="S363" t="s">
        <v>1859</v>
      </c>
      <c r="T363" t="s">
        <v>1860</v>
      </c>
      <c r="U363" s="1">
        <v>46.98</v>
      </c>
      <c r="V363" s="2">
        <v>45148</v>
      </c>
      <c r="W363" s="2">
        <v>45151</v>
      </c>
      <c r="X363" s="7">
        <f t="shared" si="5"/>
        <v>3</v>
      </c>
      <c r="Y363" t="s">
        <v>49</v>
      </c>
    </row>
    <row r="364" spans="1:25" x14ac:dyDescent="0.3">
      <c r="A364" s="2">
        <v>45149</v>
      </c>
      <c r="B364" t="s">
        <v>18</v>
      </c>
      <c r="C364" t="s">
        <v>19</v>
      </c>
      <c r="D364">
        <v>18</v>
      </c>
      <c r="E364" s="1">
        <v>495.39</v>
      </c>
      <c r="F364" s="1">
        <f>Sales_data[[#This Row],[UnitPrice]]*(1-0.35)</f>
        <v>322.00349999999997</v>
      </c>
      <c r="G364" t="s">
        <v>30</v>
      </c>
      <c r="H364" t="s">
        <v>21</v>
      </c>
      <c r="I364" s="6">
        <v>0</v>
      </c>
      <c r="J364" t="s">
        <v>51</v>
      </c>
      <c r="K364" s="1">
        <f>Sales_data[[#This Row],[Quantity]]*Sales_data[[#This Row],[UnitPrice]]</f>
        <v>8917.02</v>
      </c>
      <c r="L364" s="1">
        <f>Sales_data[[#This Row],[TotalPrice ]]*(1-Sales_data[[#This Row],[Discount]])</f>
        <v>8917.02</v>
      </c>
      <c r="M364" s="1">
        <f>Sales_data[[#This Row],[Quantity]]*Sales_data[[#This Row],[UnitCost (Assummed)]]</f>
        <v>5796.0629999999992</v>
      </c>
      <c r="N364" s="1">
        <f>Sales_data[[#This Row],[ Sales]]-Sales_data[[#This Row],[COGs]]</f>
        <v>3120.9570000000012</v>
      </c>
      <c r="O364" s="5">
        <f>Sales_data[[#This Row],[TotalPrice ]]-Sales_data[[#This Row],[ Sales]]</f>
        <v>0</v>
      </c>
      <c r="P364" t="s">
        <v>33</v>
      </c>
      <c r="Q364" t="s">
        <v>34</v>
      </c>
      <c r="R364">
        <v>0</v>
      </c>
      <c r="S364" t="s">
        <v>2333</v>
      </c>
      <c r="T364" t="s">
        <v>2334</v>
      </c>
      <c r="U364" s="1">
        <v>14.88</v>
      </c>
      <c r="V364" s="2">
        <v>45149</v>
      </c>
      <c r="W364" s="2">
        <v>45153</v>
      </c>
      <c r="X364" s="7">
        <f t="shared" si="5"/>
        <v>4</v>
      </c>
      <c r="Y364" t="s">
        <v>27</v>
      </c>
    </row>
    <row r="365" spans="1:25" x14ac:dyDescent="0.3">
      <c r="A365" s="2">
        <v>45150</v>
      </c>
      <c r="B365" t="s">
        <v>28</v>
      </c>
      <c r="C365" t="s">
        <v>39</v>
      </c>
      <c r="D365">
        <v>4</v>
      </c>
      <c r="E365" s="1">
        <v>551.71</v>
      </c>
      <c r="F365" s="1">
        <f>Sales_data[[#This Row],[UnitPrice]]*(1-0.35)</f>
        <v>358.61150000000004</v>
      </c>
      <c r="G365" t="s">
        <v>30</v>
      </c>
      <c r="H365" t="s">
        <v>31</v>
      </c>
      <c r="I365" s="6">
        <v>0.05</v>
      </c>
      <c r="J365" t="s">
        <v>22</v>
      </c>
      <c r="K365" s="1">
        <f>Sales_data[[#This Row],[Quantity]]*Sales_data[[#This Row],[UnitPrice]]</f>
        <v>2206.84</v>
      </c>
      <c r="L365" s="1">
        <f>Sales_data[[#This Row],[TotalPrice ]]*(1-Sales_data[[#This Row],[Discount]])</f>
        <v>2096.498</v>
      </c>
      <c r="M365" s="1">
        <f>Sales_data[[#This Row],[Quantity]]*Sales_data[[#This Row],[UnitCost (Assummed)]]</f>
        <v>1434.4460000000001</v>
      </c>
      <c r="N365" s="1">
        <f>Sales_data[[#This Row],[ Sales]]-Sales_data[[#This Row],[COGs]]</f>
        <v>662.05199999999991</v>
      </c>
      <c r="O365" s="5">
        <f>Sales_data[[#This Row],[TotalPrice ]]-Sales_data[[#This Row],[ Sales]]</f>
        <v>110.3420000000001</v>
      </c>
      <c r="P365" t="s">
        <v>33</v>
      </c>
      <c r="Q365" t="s">
        <v>2930</v>
      </c>
      <c r="R365">
        <v>1</v>
      </c>
      <c r="S365" t="s">
        <v>471</v>
      </c>
      <c r="T365" t="s">
        <v>472</v>
      </c>
      <c r="U365" s="1">
        <v>26.32</v>
      </c>
      <c r="V365" s="2">
        <v>45150</v>
      </c>
      <c r="W365" s="2">
        <v>45153</v>
      </c>
      <c r="X365" s="7">
        <f t="shared" si="5"/>
        <v>3</v>
      </c>
      <c r="Y365" t="s">
        <v>37</v>
      </c>
    </row>
    <row r="366" spans="1:25" x14ac:dyDescent="0.3">
      <c r="A366" s="2">
        <v>45150</v>
      </c>
      <c r="B366" t="s">
        <v>28</v>
      </c>
      <c r="C366" t="s">
        <v>45</v>
      </c>
      <c r="D366">
        <v>8</v>
      </c>
      <c r="E366" s="1">
        <v>28.34</v>
      </c>
      <c r="F366" s="1">
        <f>Sales_data[[#This Row],[UnitPrice]]*(1-0.35)</f>
        <v>18.420999999999999</v>
      </c>
      <c r="G366" t="s">
        <v>50</v>
      </c>
      <c r="H366" t="s">
        <v>21</v>
      </c>
      <c r="I366" s="6">
        <v>0.05</v>
      </c>
      <c r="J366" t="s">
        <v>32</v>
      </c>
      <c r="K366" s="1">
        <f>Sales_data[[#This Row],[Quantity]]*Sales_data[[#This Row],[UnitPrice]]</f>
        <v>226.72</v>
      </c>
      <c r="L366" s="1">
        <f>Sales_data[[#This Row],[TotalPrice ]]*(1-Sales_data[[#This Row],[Discount]])</f>
        <v>215.38399999999999</v>
      </c>
      <c r="M366" s="1">
        <f>Sales_data[[#This Row],[Quantity]]*Sales_data[[#This Row],[UnitCost (Assummed)]]</f>
        <v>147.36799999999999</v>
      </c>
      <c r="N366" s="1">
        <f>Sales_data[[#This Row],[ Sales]]-Sales_data[[#This Row],[COGs]]</f>
        <v>68.015999999999991</v>
      </c>
      <c r="O366" s="5">
        <f>Sales_data[[#This Row],[TotalPrice ]]-Sales_data[[#This Row],[ Sales]]</f>
        <v>11.336000000000013</v>
      </c>
      <c r="P366" t="s">
        <v>63</v>
      </c>
      <c r="Q366" t="s">
        <v>2930</v>
      </c>
      <c r="R366">
        <v>1</v>
      </c>
      <c r="S366" t="s">
        <v>2536</v>
      </c>
      <c r="T366" t="s">
        <v>2537</v>
      </c>
      <c r="U366" s="1">
        <v>23.19</v>
      </c>
      <c r="V366" s="2">
        <v>45150</v>
      </c>
      <c r="W366" s="2">
        <v>45157</v>
      </c>
      <c r="X366" s="7">
        <f t="shared" si="5"/>
        <v>7</v>
      </c>
      <c r="Y366" t="s">
        <v>37</v>
      </c>
    </row>
    <row r="367" spans="1:25" x14ac:dyDescent="0.3">
      <c r="A367" s="2">
        <v>45151</v>
      </c>
      <c r="B367" t="s">
        <v>38</v>
      </c>
      <c r="C367" t="s">
        <v>54</v>
      </c>
      <c r="D367">
        <v>7</v>
      </c>
      <c r="E367" s="1">
        <v>125.02</v>
      </c>
      <c r="F367" s="1">
        <f>Sales_data[[#This Row],[UnitPrice]]*(1-0.35)</f>
        <v>81.263000000000005</v>
      </c>
      <c r="G367" t="s">
        <v>55</v>
      </c>
      <c r="H367" t="s">
        <v>21</v>
      </c>
      <c r="I367" s="6">
        <v>0</v>
      </c>
      <c r="J367" t="s">
        <v>51</v>
      </c>
      <c r="K367" s="1">
        <f>Sales_data[[#This Row],[Quantity]]*Sales_data[[#This Row],[UnitPrice]]</f>
        <v>875.14</v>
      </c>
      <c r="L367" s="1">
        <f>Sales_data[[#This Row],[TotalPrice ]]*(1-Sales_data[[#This Row],[Discount]])</f>
        <v>875.14</v>
      </c>
      <c r="M367" s="1">
        <f>Sales_data[[#This Row],[Quantity]]*Sales_data[[#This Row],[UnitCost (Assummed)]]</f>
        <v>568.84100000000001</v>
      </c>
      <c r="N367" s="1">
        <f>Sales_data[[#This Row],[ Sales]]-Sales_data[[#This Row],[COGs]]</f>
        <v>306.29899999999998</v>
      </c>
      <c r="O367" s="5">
        <f>Sales_data[[#This Row],[TotalPrice ]]-Sales_data[[#This Row],[ Sales]]</f>
        <v>0</v>
      </c>
      <c r="P367" t="s">
        <v>57</v>
      </c>
      <c r="Q367" t="s">
        <v>24</v>
      </c>
      <c r="R367">
        <v>0</v>
      </c>
      <c r="S367" t="s">
        <v>1002</v>
      </c>
      <c r="T367" t="s">
        <v>1003</v>
      </c>
      <c r="U367" s="1">
        <v>12.45</v>
      </c>
      <c r="V367" s="2">
        <v>45151</v>
      </c>
      <c r="W367" s="2">
        <v>45158</v>
      </c>
      <c r="X367" s="7">
        <f t="shared" si="5"/>
        <v>7</v>
      </c>
      <c r="Y367" t="s">
        <v>43</v>
      </c>
    </row>
    <row r="368" spans="1:25" x14ac:dyDescent="0.3">
      <c r="A368" s="2">
        <v>45152</v>
      </c>
      <c r="B368" t="s">
        <v>44</v>
      </c>
      <c r="C368" t="s">
        <v>130</v>
      </c>
      <c r="D368">
        <v>9</v>
      </c>
      <c r="E368" s="1">
        <v>461.79</v>
      </c>
      <c r="F368" s="1">
        <f>Sales_data[[#This Row],[UnitPrice]]*(1-0.35)</f>
        <v>300.1635</v>
      </c>
      <c r="G368" t="s">
        <v>50</v>
      </c>
      <c r="H368" t="s">
        <v>21</v>
      </c>
      <c r="I368" s="6">
        <v>0.15</v>
      </c>
      <c r="J368" t="s">
        <v>46</v>
      </c>
      <c r="K368" s="1">
        <f>Sales_data[[#This Row],[Quantity]]*Sales_data[[#This Row],[UnitPrice]]</f>
        <v>4156.1100000000006</v>
      </c>
      <c r="L368" s="1">
        <f>Sales_data[[#This Row],[TotalPrice ]]*(1-Sales_data[[#This Row],[Discount]])</f>
        <v>3532.6935000000003</v>
      </c>
      <c r="M368" s="1">
        <f>Sales_data[[#This Row],[Quantity]]*Sales_data[[#This Row],[UnitCost (Assummed)]]</f>
        <v>2701.4715000000001</v>
      </c>
      <c r="N368" s="1">
        <f>Sales_data[[#This Row],[ Sales]]-Sales_data[[#This Row],[COGs]]</f>
        <v>831.22200000000021</v>
      </c>
      <c r="O368" s="5">
        <f>Sales_data[[#This Row],[TotalPrice ]]-Sales_data[[#This Row],[ Sales]]</f>
        <v>623.41650000000027</v>
      </c>
      <c r="P368" t="s">
        <v>33</v>
      </c>
      <c r="Q368" t="s">
        <v>2930</v>
      </c>
      <c r="R368">
        <v>0</v>
      </c>
      <c r="S368" t="s">
        <v>458</v>
      </c>
      <c r="T368" t="s">
        <v>459</v>
      </c>
      <c r="U368" s="1">
        <v>47.81</v>
      </c>
      <c r="V368" s="2">
        <v>45152</v>
      </c>
      <c r="W368" s="2">
        <v>45156</v>
      </c>
      <c r="X368" s="7">
        <f t="shared" si="5"/>
        <v>4</v>
      </c>
      <c r="Y368" t="s">
        <v>49</v>
      </c>
    </row>
    <row r="369" spans="1:25" x14ac:dyDescent="0.3">
      <c r="A369" s="2">
        <v>45153</v>
      </c>
      <c r="B369" t="s">
        <v>18</v>
      </c>
      <c r="C369" t="s">
        <v>19</v>
      </c>
      <c r="D369">
        <v>3</v>
      </c>
      <c r="E369" s="1">
        <v>294.72000000000003</v>
      </c>
      <c r="F369" s="1">
        <f>Sales_data[[#This Row],[UnitPrice]]*(1-0.35)</f>
        <v>191.56800000000001</v>
      </c>
      <c r="G369" t="s">
        <v>50</v>
      </c>
      <c r="H369" t="s">
        <v>21</v>
      </c>
      <c r="I369" s="6">
        <v>0.05</v>
      </c>
      <c r="J369" t="s">
        <v>32</v>
      </c>
      <c r="K369" s="1">
        <f>Sales_data[[#This Row],[Quantity]]*Sales_data[[#This Row],[UnitPrice]]</f>
        <v>884.16000000000008</v>
      </c>
      <c r="L369" s="1">
        <f>Sales_data[[#This Row],[TotalPrice ]]*(1-Sales_data[[#This Row],[Discount]])</f>
        <v>839.952</v>
      </c>
      <c r="M369" s="1">
        <f>Sales_data[[#This Row],[Quantity]]*Sales_data[[#This Row],[UnitCost (Assummed)]]</f>
        <v>574.70400000000006</v>
      </c>
      <c r="N369" s="1">
        <f>Sales_data[[#This Row],[ Sales]]-Sales_data[[#This Row],[COGs]]</f>
        <v>265.24799999999993</v>
      </c>
      <c r="O369" s="5">
        <f>Sales_data[[#This Row],[TotalPrice ]]-Sales_data[[#This Row],[ Sales]]</f>
        <v>44.208000000000084</v>
      </c>
      <c r="P369" t="s">
        <v>63</v>
      </c>
      <c r="Q369" t="s">
        <v>34</v>
      </c>
      <c r="R369">
        <v>0</v>
      </c>
      <c r="S369" t="s">
        <v>981</v>
      </c>
      <c r="T369" t="s">
        <v>982</v>
      </c>
      <c r="U369" s="1">
        <v>45.33</v>
      </c>
      <c r="V369" s="2">
        <v>45153</v>
      </c>
      <c r="W369" s="2">
        <v>45156</v>
      </c>
      <c r="X369" s="7">
        <f t="shared" si="5"/>
        <v>3</v>
      </c>
      <c r="Y369" t="s">
        <v>27</v>
      </c>
    </row>
    <row r="370" spans="1:25" x14ac:dyDescent="0.3">
      <c r="A370" s="2">
        <v>45153</v>
      </c>
      <c r="B370" t="s">
        <v>69</v>
      </c>
      <c r="C370" t="s">
        <v>54</v>
      </c>
      <c r="D370">
        <v>18</v>
      </c>
      <c r="E370" s="1">
        <v>476.32</v>
      </c>
      <c r="F370" s="1">
        <f>Sales_data[[#This Row],[UnitPrice]]*(1-0.35)</f>
        <v>309.608</v>
      </c>
      <c r="G370" t="s">
        <v>30</v>
      </c>
      <c r="H370" t="s">
        <v>21</v>
      </c>
      <c r="I370" s="6">
        <v>0</v>
      </c>
      <c r="J370" t="s">
        <v>56</v>
      </c>
      <c r="K370" s="1">
        <f>Sales_data[[#This Row],[Quantity]]*Sales_data[[#This Row],[UnitPrice]]</f>
        <v>8573.76</v>
      </c>
      <c r="L370" s="1">
        <f>Sales_data[[#This Row],[TotalPrice ]]*(1-Sales_data[[#This Row],[Discount]])</f>
        <v>8573.76</v>
      </c>
      <c r="M370" s="1">
        <f>Sales_data[[#This Row],[Quantity]]*Sales_data[[#This Row],[UnitCost (Assummed)]]</f>
        <v>5572.9440000000004</v>
      </c>
      <c r="N370" s="1">
        <f>Sales_data[[#This Row],[ Sales]]-Sales_data[[#This Row],[COGs]]</f>
        <v>3000.8159999999998</v>
      </c>
      <c r="O370" s="5">
        <f>Sales_data[[#This Row],[TotalPrice ]]-Sales_data[[#This Row],[ Sales]]</f>
        <v>0</v>
      </c>
      <c r="P370" t="s">
        <v>57</v>
      </c>
      <c r="Q370" t="s">
        <v>34</v>
      </c>
      <c r="R370">
        <v>1</v>
      </c>
      <c r="S370" t="s">
        <v>2190</v>
      </c>
      <c r="T370" t="s">
        <v>2191</v>
      </c>
      <c r="U370" s="1">
        <v>47.43</v>
      </c>
      <c r="V370" s="2">
        <v>45153</v>
      </c>
      <c r="W370" s="2">
        <v>45158</v>
      </c>
      <c r="X370" s="7">
        <f t="shared" si="5"/>
        <v>5</v>
      </c>
      <c r="Y370" t="s">
        <v>72</v>
      </c>
    </row>
    <row r="371" spans="1:25" x14ac:dyDescent="0.3">
      <c r="A371" s="2">
        <v>45154</v>
      </c>
      <c r="B371" t="s">
        <v>44</v>
      </c>
      <c r="C371" t="s">
        <v>39</v>
      </c>
      <c r="D371">
        <v>8</v>
      </c>
      <c r="E371" s="1">
        <v>355.15</v>
      </c>
      <c r="F371" s="1">
        <f>Sales_data[[#This Row],[UnitPrice]]*(1-0.35)</f>
        <v>230.8475</v>
      </c>
      <c r="G371" t="s">
        <v>20</v>
      </c>
      <c r="H371" t="s">
        <v>31</v>
      </c>
      <c r="I371" s="6">
        <v>0.1</v>
      </c>
      <c r="J371" t="s">
        <v>51</v>
      </c>
      <c r="K371" s="1">
        <f>Sales_data[[#This Row],[Quantity]]*Sales_data[[#This Row],[UnitPrice]]</f>
        <v>2841.2</v>
      </c>
      <c r="L371" s="1">
        <f>Sales_data[[#This Row],[TotalPrice ]]*(1-Sales_data[[#This Row],[Discount]])</f>
        <v>2557.08</v>
      </c>
      <c r="M371" s="1">
        <f>Sales_data[[#This Row],[Quantity]]*Sales_data[[#This Row],[UnitCost (Assummed)]]</f>
        <v>1846.78</v>
      </c>
      <c r="N371" s="1">
        <f>Sales_data[[#This Row],[ Sales]]-Sales_data[[#This Row],[COGs]]</f>
        <v>710.3</v>
      </c>
      <c r="O371" s="5">
        <f>Sales_data[[#This Row],[TotalPrice ]]-Sales_data[[#This Row],[ Sales]]</f>
        <v>284.11999999999989</v>
      </c>
      <c r="P371" t="s">
        <v>23</v>
      </c>
      <c r="Q371" t="s">
        <v>2930</v>
      </c>
      <c r="R371">
        <v>1</v>
      </c>
      <c r="S371" t="s">
        <v>1348</v>
      </c>
      <c r="T371" t="s">
        <v>1349</v>
      </c>
      <c r="U371" s="1">
        <v>38.590000000000003</v>
      </c>
      <c r="V371" s="2">
        <v>45154</v>
      </c>
      <c r="W371" s="2">
        <v>45162</v>
      </c>
      <c r="X371" s="7">
        <f t="shared" si="5"/>
        <v>8</v>
      </c>
      <c r="Y371" t="s">
        <v>49</v>
      </c>
    </row>
    <row r="372" spans="1:25" x14ac:dyDescent="0.3">
      <c r="A372" s="2">
        <v>45154</v>
      </c>
      <c r="B372" t="s">
        <v>69</v>
      </c>
      <c r="C372" t="s">
        <v>19</v>
      </c>
      <c r="D372">
        <v>18</v>
      </c>
      <c r="E372" s="1">
        <v>497.22</v>
      </c>
      <c r="F372" s="1">
        <f>Sales_data[[#This Row],[UnitPrice]]*(1-0.35)</f>
        <v>323.19300000000004</v>
      </c>
      <c r="G372" t="s">
        <v>20</v>
      </c>
      <c r="H372" t="s">
        <v>21</v>
      </c>
      <c r="I372" s="6">
        <v>0.05</v>
      </c>
      <c r="J372" t="s">
        <v>56</v>
      </c>
      <c r="K372" s="1">
        <f>Sales_data[[#This Row],[Quantity]]*Sales_data[[#This Row],[UnitPrice]]</f>
        <v>8949.9600000000009</v>
      </c>
      <c r="L372" s="1">
        <f>Sales_data[[#This Row],[TotalPrice ]]*(1-Sales_data[[#This Row],[Discount]])</f>
        <v>8502.4620000000014</v>
      </c>
      <c r="M372" s="1">
        <f>Sales_data[[#This Row],[Quantity]]*Sales_data[[#This Row],[UnitCost (Assummed)]]</f>
        <v>5817.4740000000011</v>
      </c>
      <c r="N372" s="1">
        <f>Sales_data[[#This Row],[ Sales]]-Sales_data[[#This Row],[COGs]]</f>
        <v>2684.9880000000003</v>
      </c>
      <c r="O372" s="5">
        <f>Sales_data[[#This Row],[TotalPrice ]]-Sales_data[[#This Row],[ Sales]]</f>
        <v>447.49799999999959</v>
      </c>
      <c r="P372" t="s">
        <v>57</v>
      </c>
      <c r="Q372" t="s">
        <v>40</v>
      </c>
      <c r="R372">
        <v>0</v>
      </c>
      <c r="S372" t="s">
        <v>2159</v>
      </c>
      <c r="T372" t="s">
        <v>2160</v>
      </c>
      <c r="U372" s="1">
        <v>17.39</v>
      </c>
      <c r="V372" s="2">
        <v>45154</v>
      </c>
      <c r="W372" s="2">
        <v>45158</v>
      </c>
      <c r="X372" s="7">
        <f t="shared" si="5"/>
        <v>4</v>
      </c>
      <c r="Y372" t="s">
        <v>72</v>
      </c>
    </row>
    <row r="373" spans="1:25" x14ac:dyDescent="0.3">
      <c r="A373" s="2">
        <v>45155</v>
      </c>
      <c r="B373" t="s">
        <v>44</v>
      </c>
      <c r="C373" t="s">
        <v>39</v>
      </c>
      <c r="D373">
        <v>16</v>
      </c>
      <c r="E373" s="1">
        <v>454.54</v>
      </c>
      <c r="F373" s="1">
        <f>Sales_data[[#This Row],[UnitPrice]]*(1-0.35)</f>
        <v>295.45100000000002</v>
      </c>
      <c r="G373" t="s">
        <v>20</v>
      </c>
      <c r="H373" t="s">
        <v>31</v>
      </c>
      <c r="I373" s="6">
        <v>0.1</v>
      </c>
      <c r="J373" t="s">
        <v>66</v>
      </c>
      <c r="K373" s="1">
        <f>Sales_data[[#This Row],[Quantity]]*Sales_data[[#This Row],[UnitPrice]]</f>
        <v>7272.64</v>
      </c>
      <c r="L373" s="1">
        <f>Sales_data[[#This Row],[TotalPrice ]]*(1-Sales_data[[#This Row],[Discount]])</f>
        <v>6545.3760000000002</v>
      </c>
      <c r="M373" s="1">
        <f>Sales_data[[#This Row],[Quantity]]*Sales_data[[#This Row],[UnitCost (Assummed)]]</f>
        <v>4727.2160000000003</v>
      </c>
      <c r="N373" s="1">
        <f>Sales_data[[#This Row],[ Sales]]-Sales_data[[#This Row],[COGs]]</f>
        <v>1818.1599999999999</v>
      </c>
      <c r="O373" s="5">
        <f>Sales_data[[#This Row],[TotalPrice ]]-Sales_data[[#This Row],[ Sales]]</f>
        <v>727.26400000000012</v>
      </c>
      <c r="P373" t="s">
        <v>23</v>
      </c>
      <c r="Q373" t="s">
        <v>24</v>
      </c>
      <c r="R373">
        <v>0</v>
      </c>
      <c r="S373" t="s">
        <v>995</v>
      </c>
      <c r="T373" t="s">
        <v>996</v>
      </c>
      <c r="U373" s="1">
        <v>20.55</v>
      </c>
      <c r="V373" s="2">
        <v>45155</v>
      </c>
      <c r="W373" s="2">
        <v>45157</v>
      </c>
      <c r="X373" s="7">
        <f t="shared" si="5"/>
        <v>2</v>
      </c>
      <c r="Y373" t="s">
        <v>49</v>
      </c>
    </row>
    <row r="374" spans="1:25" x14ac:dyDescent="0.3">
      <c r="A374" s="2">
        <v>45156</v>
      </c>
      <c r="B374" t="s">
        <v>69</v>
      </c>
      <c r="C374" t="s">
        <v>79</v>
      </c>
      <c r="D374">
        <v>16</v>
      </c>
      <c r="E374" s="1">
        <v>174.68</v>
      </c>
      <c r="F374" s="1">
        <f>Sales_data[[#This Row],[UnitPrice]]*(1-0.35)</f>
        <v>113.542</v>
      </c>
      <c r="G374" t="s">
        <v>20</v>
      </c>
      <c r="H374" t="s">
        <v>21</v>
      </c>
      <c r="I374" s="6">
        <v>0.15</v>
      </c>
      <c r="J374" t="s">
        <v>46</v>
      </c>
      <c r="K374" s="1">
        <f>Sales_data[[#This Row],[Quantity]]*Sales_data[[#This Row],[UnitPrice]]</f>
        <v>2794.88</v>
      </c>
      <c r="L374" s="1">
        <f>Sales_data[[#This Row],[TotalPrice ]]*(1-Sales_data[[#This Row],[Discount]])</f>
        <v>2375.6480000000001</v>
      </c>
      <c r="M374" s="1">
        <f>Sales_data[[#This Row],[Quantity]]*Sales_data[[#This Row],[UnitCost (Assummed)]]</f>
        <v>1816.672</v>
      </c>
      <c r="N374" s="1">
        <f>Sales_data[[#This Row],[ Sales]]-Sales_data[[#This Row],[COGs]]</f>
        <v>558.97600000000011</v>
      </c>
      <c r="O374" s="5">
        <f>Sales_data[[#This Row],[TotalPrice ]]-Sales_data[[#This Row],[ Sales]]</f>
        <v>419.23199999999997</v>
      </c>
      <c r="P374" t="s">
        <v>57</v>
      </c>
      <c r="Q374" t="s">
        <v>2930</v>
      </c>
      <c r="R374">
        <v>0</v>
      </c>
      <c r="S374" t="s">
        <v>2656</v>
      </c>
      <c r="T374" t="s">
        <v>2310</v>
      </c>
      <c r="U374" s="1">
        <v>45.99</v>
      </c>
      <c r="V374" s="2">
        <v>45156</v>
      </c>
      <c r="W374" s="2">
        <v>45160</v>
      </c>
      <c r="X374" s="7">
        <f t="shared" si="5"/>
        <v>4</v>
      </c>
      <c r="Y374" t="s">
        <v>72</v>
      </c>
    </row>
    <row r="375" spans="1:25" x14ac:dyDescent="0.3">
      <c r="A375" s="2">
        <v>45157</v>
      </c>
      <c r="B375" t="s">
        <v>69</v>
      </c>
      <c r="C375" t="s">
        <v>19</v>
      </c>
      <c r="D375">
        <v>15</v>
      </c>
      <c r="E375" s="1">
        <v>432.17</v>
      </c>
      <c r="F375" s="1">
        <f>Sales_data[[#This Row],[UnitPrice]]*(1-0.35)</f>
        <v>280.91050000000001</v>
      </c>
      <c r="G375" t="s">
        <v>55</v>
      </c>
      <c r="H375" t="s">
        <v>21</v>
      </c>
      <c r="I375" s="6">
        <v>0.15</v>
      </c>
      <c r="J375" t="s">
        <v>46</v>
      </c>
      <c r="K375" s="1">
        <f>Sales_data[[#This Row],[Quantity]]*Sales_data[[#This Row],[UnitPrice]]</f>
        <v>6482.55</v>
      </c>
      <c r="L375" s="1">
        <f>Sales_data[[#This Row],[TotalPrice ]]*(1-Sales_data[[#This Row],[Discount]])</f>
        <v>5510.1674999999996</v>
      </c>
      <c r="M375" s="1">
        <f>Sales_data[[#This Row],[Quantity]]*Sales_data[[#This Row],[UnitCost (Assummed)]]</f>
        <v>4213.6575000000003</v>
      </c>
      <c r="N375" s="1">
        <f>Sales_data[[#This Row],[ Sales]]-Sales_data[[#This Row],[COGs]]</f>
        <v>1296.5099999999993</v>
      </c>
      <c r="O375" s="5">
        <f>Sales_data[[#This Row],[TotalPrice ]]-Sales_data[[#This Row],[ Sales]]</f>
        <v>972.38250000000062</v>
      </c>
      <c r="P375" t="s">
        <v>60</v>
      </c>
      <c r="Q375" t="s">
        <v>40</v>
      </c>
      <c r="R375">
        <v>0</v>
      </c>
      <c r="S375" t="s">
        <v>852</v>
      </c>
      <c r="T375" t="s">
        <v>853</v>
      </c>
      <c r="U375" s="1">
        <v>44.88</v>
      </c>
      <c r="V375" s="2">
        <v>45157</v>
      </c>
      <c r="W375" s="2">
        <v>45161</v>
      </c>
      <c r="X375" s="7">
        <f t="shared" si="5"/>
        <v>4</v>
      </c>
      <c r="Y375" t="s">
        <v>72</v>
      </c>
    </row>
    <row r="376" spans="1:25" x14ac:dyDescent="0.3">
      <c r="A376" s="2">
        <v>45158</v>
      </c>
      <c r="B376" t="s">
        <v>44</v>
      </c>
      <c r="C376" t="s">
        <v>39</v>
      </c>
      <c r="D376">
        <v>1</v>
      </c>
      <c r="E376" s="1">
        <v>182.11</v>
      </c>
      <c r="F376" s="1">
        <f>Sales_data[[#This Row],[UnitPrice]]*(1-0.35)</f>
        <v>118.37150000000001</v>
      </c>
      <c r="G376" t="s">
        <v>30</v>
      </c>
      <c r="H376" t="s">
        <v>31</v>
      </c>
      <c r="I376" s="6">
        <v>0.1</v>
      </c>
      <c r="J376" t="s">
        <v>51</v>
      </c>
      <c r="K376" s="1">
        <f>Sales_data[[#This Row],[Quantity]]*Sales_data[[#This Row],[UnitPrice]]</f>
        <v>182.11</v>
      </c>
      <c r="L376" s="1">
        <f>Sales_data[[#This Row],[TotalPrice ]]*(1-Sales_data[[#This Row],[Discount]])</f>
        <v>163.89900000000003</v>
      </c>
      <c r="M376" s="1">
        <f>Sales_data[[#This Row],[Quantity]]*Sales_data[[#This Row],[UnitCost (Assummed)]]</f>
        <v>118.37150000000001</v>
      </c>
      <c r="N376" s="1">
        <f>Sales_data[[#This Row],[ Sales]]-Sales_data[[#This Row],[COGs]]</f>
        <v>45.527500000000018</v>
      </c>
      <c r="O376" s="5">
        <f>Sales_data[[#This Row],[TotalPrice ]]-Sales_data[[#This Row],[ Sales]]</f>
        <v>18.210999999999984</v>
      </c>
      <c r="P376" t="s">
        <v>57</v>
      </c>
      <c r="Q376" t="s">
        <v>40</v>
      </c>
      <c r="R376">
        <v>0</v>
      </c>
      <c r="S376" t="s">
        <v>2218</v>
      </c>
      <c r="T376" t="s">
        <v>2219</v>
      </c>
      <c r="U376" s="1">
        <v>7.31</v>
      </c>
      <c r="V376" s="2">
        <v>45158</v>
      </c>
      <c r="W376" s="2">
        <v>45165</v>
      </c>
      <c r="X376" s="7">
        <f t="shared" si="5"/>
        <v>7</v>
      </c>
      <c r="Y376" t="s">
        <v>49</v>
      </c>
    </row>
    <row r="377" spans="1:25" x14ac:dyDescent="0.3">
      <c r="A377" s="2">
        <v>45158</v>
      </c>
      <c r="B377" t="s">
        <v>69</v>
      </c>
      <c r="C377" t="s">
        <v>39</v>
      </c>
      <c r="D377">
        <v>9</v>
      </c>
      <c r="E377" s="1">
        <v>323.77</v>
      </c>
      <c r="F377" s="1">
        <f>Sales_data[[#This Row],[UnitPrice]]*(1-0.35)</f>
        <v>210.45050000000001</v>
      </c>
      <c r="G377" t="s">
        <v>30</v>
      </c>
      <c r="H377" t="s">
        <v>21</v>
      </c>
      <c r="I377" s="6">
        <v>0.15</v>
      </c>
      <c r="J377" t="s">
        <v>51</v>
      </c>
      <c r="K377" s="1">
        <f>Sales_data[[#This Row],[Quantity]]*Sales_data[[#This Row],[UnitPrice]]</f>
        <v>2913.93</v>
      </c>
      <c r="L377" s="1">
        <f>Sales_data[[#This Row],[TotalPrice ]]*(1-Sales_data[[#This Row],[Discount]])</f>
        <v>2476.8404999999998</v>
      </c>
      <c r="M377" s="1">
        <f>Sales_data[[#This Row],[Quantity]]*Sales_data[[#This Row],[UnitCost (Assummed)]]</f>
        <v>1894.0545</v>
      </c>
      <c r="N377" s="1">
        <f>Sales_data[[#This Row],[ Sales]]-Sales_data[[#This Row],[COGs]]</f>
        <v>582.78599999999983</v>
      </c>
      <c r="O377" s="5">
        <f>Sales_data[[#This Row],[TotalPrice ]]-Sales_data[[#This Row],[ Sales]]</f>
        <v>437.08950000000004</v>
      </c>
      <c r="P377" t="s">
        <v>60</v>
      </c>
      <c r="Q377" t="s">
        <v>2930</v>
      </c>
      <c r="R377">
        <v>0</v>
      </c>
      <c r="S377" t="s">
        <v>2710</v>
      </c>
      <c r="T377" t="s">
        <v>2711</v>
      </c>
      <c r="U377" s="1">
        <v>6.36</v>
      </c>
      <c r="V377" s="2">
        <v>45158</v>
      </c>
      <c r="W377" s="2">
        <v>45166</v>
      </c>
      <c r="X377" s="7">
        <f t="shared" si="5"/>
        <v>8</v>
      </c>
      <c r="Y377" t="s">
        <v>72</v>
      </c>
    </row>
    <row r="378" spans="1:25" x14ac:dyDescent="0.3">
      <c r="A378" s="2">
        <v>45159</v>
      </c>
      <c r="B378" t="s">
        <v>18</v>
      </c>
      <c r="C378" t="s">
        <v>19</v>
      </c>
      <c r="D378">
        <v>3</v>
      </c>
      <c r="E378" s="1">
        <v>142.09</v>
      </c>
      <c r="F378" s="1">
        <f>Sales_data[[#This Row],[UnitPrice]]*(1-0.35)</f>
        <v>92.358500000000006</v>
      </c>
      <c r="G378" t="s">
        <v>50</v>
      </c>
      <c r="H378" t="s">
        <v>21</v>
      </c>
      <c r="I378" s="6">
        <v>0.15</v>
      </c>
      <c r="J378" t="s">
        <v>46</v>
      </c>
      <c r="K378" s="1">
        <f>Sales_data[[#This Row],[Quantity]]*Sales_data[[#This Row],[UnitPrice]]</f>
        <v>426.27</v>
      </c>
      <c r="L378" s="1">
        <f>Sales_data[[#This Row],[TotalPrice ]]*(1-Sales_data[[#This Row],[Discount]])</f>
        <v>362.3295</v>
      </c>
      <c r="M378" s="1">
        <f>Sales_data[[#This Row],[Quantity]]*Sales_data[[#This Row],[UnitCost (Assummed)]]</f>
        <v>277.07550000000003</v>
      </c>
      <c r="N378" s="1">
        <f>Sales_data[[#This Row],[ Sales]]-Sales_data[[#This Row],[COGs]]</f>
        <v>85.253999999999962</v>
      </c>
      <c r="O378" s="5">
        <f>Sales_data[[#This Row],[TotalPrice ]]-Sales_data[[#This Row],[ Sales]]</f>
        <v>63.940499999999986</v>
      </c>
      <c r="P378" t="s">
        <v>33</v>
      </c>
      <c r="Q378" t="s">
        <v>40</v>
      </c>
      <c r="R378">
        <v>0</v>
      </c>
      <c r="S378" t="s">
        <v>2279</v>
      </c>
      <c r="T378" t="s">
        <v>801</v>
      </c>
      <c r="U378" s="1">
        <v>26.04</v>
      </c>
      <c r="V378" s="2">
        <v>45159</v>
      </c>
      <c r="W378" s="2">
        <v>45165</v>
      </c>
      <c r="X378" s="7">
        <f t="shared" si="5"/>
        <v>6</v>
      </c>
      <c r="Y378" t="s">
        <v>27</v>
      </c>
    </row>
    <row r="379" spans="1:25" x14ac:dyDescent="0.3">
      <c r="A379" s="2">
        <v>45160</v>
      </c>
      <c r="B379" t="s">
        <v>38</v>
      </c>
      <c r="C379" t="s">
        <v>130</v>
      </c>
      <c r="D379">
        <v>8</v>
      </c>
      <c r="E379" s="1">
        <v>343.53</v>
      </c>
      <c r="F379" s="1">
        <f>Sales_data[[#This Row],[UnitPrice]]*(1-0.35)</f>
        <v>223.2945</v>
      </c>
      <c r="G379" t="s">
        <v>30</v>
      </c>
      <c r="H379" t="s">
        <v>21</v>
      </c>
      <c r="I379" s="6">
        <v>0</v>
      </c>
      <c r="J379" t="s">
        <v>46</v>
      </c>
      <c r="K379" s="1">
        <f>Sales_data[[#This Row],[Quantity]]*Sales_data[[#This Row],[UnitPrice]]</f>
        <v>2748.24</v>
      </c>
      <c r="L379" s="1">
        <f>Sales_data[[#This Row],[TotalPrice ]]*(1-Sales_data[[#This Row],[Discount]])</f>
        <v>2748.24</v>
      </c>
      <c r="M379" s="1">
        <f>Sales_data[[#This Row],[Quantity]]*Sales_data[[#This Row],[UnitCost (Assummed)]]</f>
        <v>1786.356</v>
      </c>
      <c r="N379" s="1">
        <f>Sales_data[[#This Row],[ Sales]]-Sales_data[[#This Row],[COGs]]</f>
        <v>961.88399999999979</v>
      </c>
      <c r="O379" s="5">
        <f>Sales_data[[#This Row],[TotalPrice ]]-Sales_data[[#This Row],[ Sales]]</f>
        <v>0</v>
      </c>
      <c r="P379" t="s">
        <v>63</v>
      </c>
      <c r="Q379" t="s">
        <v>2930</v>
      </c>
      <c r="R379">
        <v>0</v>
      </c>
      <c r="S379" t="s">
        <v>1540</v>
      </c>
      <c r="T379" t="s">
        <v>1541</v>
      </c>
      <c r="U379" s="1">
        <v>16.100000000000001</v>
      </c>
      <c r="V379" s="2">
        <v>45160</v>
      </c>
      <c r="W379" s="2">
        <v>45170</v>
      </c>
      <c r="X379" s="7">
        <f t="shared" si="5"/>
        <v>10</v>
      </c>
      <c r="Y379" t="s">
        <v>43</v>
      </c>
    </row>
    <row r="380" spans="1:25" x14ac:dyDescent="0.3">
      <c r="A380" s="2">
        <v>45160</v>
      </c>
      <c r="B380" t="s">
        <v>69</v>
      </c>
      <c r="C380" t="s">
        <v>54</v>
      </c>
      <c r="D380">
        <v>8</v>
      </c>
      <c r="E380" s="1">
        <v>461.04</v>
      </c>
      <c r="F380" s="1">
        <f>Sales_data[[#This Row],[UnitPrice]]*(1-0.35)</f>
        <v>299.67600000000004</v>
      </c>
      <c r="G380" t="s">
        <v>20</v>
      </c>
      <c r="H380" t="s">
        <v>31</v>
      </c>
      <c r="I380" s="6">
        <v>0</v>
      </c>
      <c r="J380" t="s">
        <v>32</v>
      </c>
      <c r="K380" s="1">
        <f>Sales_data[[#This Row],[Quantity]]*Sales_data[[#This Row],[UnitPrice]]</f>
        <v>3688.32</v>
      </c>
      <c r="L380" s="1">
        <f>Sales_data[[#This Row],[TotalPrice ]]*(1-Sales_data[[#This Row],[Discount]])</f>
        <v>3688.32</v>
      </c>
      <c r="M380" s="1">
        <f>Sales_data[[#This Row],[Quantity]]*Sales_data[[#This Row],[UnitCost (Assummed)]]</f>
        <v>2397.4080000000004</v>
      </c>
      <c r="N380" s="1">
        <f>Sales_data[[#This Row],[ Sales]]-Sales_data[[#This Row],[COGs]]</f>
        <v>1290.9119999999998</v>
      </c>
      <c r="O380" s="5">
        <f>Sales_data[[#This Row],[TotalPrice ]]-Sales_data[[#This Row],[ Sales]]</f>
        <v>0</v>
      </c>
      <c r="P380" t="s">
        <v>23</v>
      </c>
      <c r="Q380" t="s">
        <v>24</v>
      </c>
      <c r="R380">
        <v>0</v>
      </c>
      <c r="S380" t="s">
        <v>2784</v>
      </c>
      <c r="T380" t="s">
        <v>2785</v>
      </c>
      <c r="U380" s="1">
        <v>13.62</v>
      </c>
      <c r="V380" s="2">
        <v>45160</v>
      </c>
      <c r="W380" s="2">
        <v>45162</v>
      </c>
      <c r="X380" s="7">
        <f t="shared" si="5"/>
        <v>2</v>
      </c>
      <c r="Y380" t="s">
        <v>72</v>
      </c>
    </row>
    <row r="381" spans="1:25" x14ac:dyDescent="0.3">
      <c r="A381" s="2">
        <v>45160</v>
      </c>
      <c r="B381" t="s">
        <v>18</v>
      </c>
      <c r="C381" t="s">
        <v>39</v>
      </c>
      <c r="D381">
        <v>19</v>
      </c>
      <c r="E381" s="1">
        <v>280.60000000000002</v>
      </c>
      <c r="F381" s="1">
        <f>Sales_data[[#This Row],[UnitPrice]]*(1-0.35)</f>
        <v>182.39000000000001</v>
      </c>
      <c r="G381" t="s">
        <v>30</v>
      </c>
      <c r="H381" t="s">
        <v>21</v>
      </c>
      <c r="I381" s="6">
        <v>0.1</v>
      </c>
      <c r="J381" t="s">
        <v>46</v>
      </c>
      <c r="K381" s="1">
        <f>Sales_data[[#This Row],[Quantity]]*Sales_data[[#This Row],[UnitPrice]]</f>
        <v>5331.4000000000005</v>
      </c>
      <c r="L381" s="1">
        <f>Sales_data[[#This Row],[TotalPrice ]]*(1-Sales_data[[#This Row],[Discount]])</f>
        <v>4798.26</v>
      </c>
      <c r="M381" s="1">
        <f>Sales_data[[#This Row],[Quantity]]*Sales_data[[#This Row],[UnitCost (Assummed)]]</f>
        <v>3465.4100000000003</v>
      </c>
      <c r="N381" s="1">
        <f>Sales_data[[#This Row],[ Sales]]-Sales_data[[#This Row],[COGs]]</f>
        <v>1332.85</v>
      </c>
      <c r="O381" s="5">
        <f>Sales_data[[#This Row],[TotalPrice ]]-Sales_data[[#This Row],[ Sales]]</f>
        <v>533.14000000000033</v>
      </c>
      <c r="P381" t="s">
        <v>33</v>
      </c>
      <c r="Q381" t="s">
        <v>24</v>
      </c>
      <c r="R381">
        <v>0</v>
      </c>
      <c r="S381" t="s">
        <v>2891</v>
      </c>
      <c r="T381" t="s">
        <v>2892</v>
      </c>
      <c r="U381" s="1">
        <v>35.94</v>
      </c>
      <c r="V381" s="2">
        <v>45160</v>
      </c>
      <c r="W381" s="2">
        <v>45166</v>
      </c>
      <c r="X381" s="7">
        <f t="shared" si="5"/>
        <v>6</v>
      </c>
      <c r="Y381" t="s">
        <v>27</v>
      </c>
    </row>
    <row r="382" spans="1:25" x14ac:dyDescent="0.3">
      <c r="A382" s="2">
        <v>45161</v>
      </c>
      <c r="B382" t="s">
        <v>69</v>
      </c>
      <c r="C382" t="s">
        <v>130</v>
      </c>
      <c r="D382">
        <v>14</v>
      </c>
      <c r="E382" s="1">
        <v>471.17</v>
      </c>
      <c r="F382" s="1">
        <f>Sales_data[[#This Row],[UnitPrice]]*(1-0.35)</f>
        <v>306.26050000000004</v>
      </c>
      <c r="G382" t="s">
        <v>30</v>
      </c>
      <c r="H382" t="s">
        <v>21</v>
      </c>
      <c r="I382" s="6">
        <v>0.05</v>
      </c>
      <c r="J382" t="s">
        <v>51</v>
      </c>
      <c r="K382" s="1">
        <f>Sales_data[[#This Row],[Quantity]]*Sales_data[[#This Row],[UnitPrice]]</f>
        <v>6596.38</v>
      </c>
      <c r="L382" s="1">
        <f>Sales_data[[#This Row],[TotalPrice ]]*(1-Sales_data[[#This Row],[Discount]])</f>
        <v>6266.5609999999997</v>
      </c>
      <c r="M382" s="1">
        <f>Sales_data[[#This Row],[Quantity]]*Sales_data[[#This Row],[UnitCost (Assummed)]]</f>
        <v>4287.6470000000008</v>
      </c>
      <c r="N382" s="1">
        <f>Sales_data[[#This Row],[ Sales]]-Sales_data[[#This Row],[COGs]]</f>
        <v>1978.9139999999989</v>
      </c>
      <c r="O382" s="5">
        <f>Sales_data[[#This Row],[TotalPrice ]]-Sales_data[[#This Row],[ Sales]]</f>
        <v>329.81900000000041</v>
      </c>
      <c r="P382" t="s">
        <v>33</v>
      </c>
      <c r="Q382" t="s">
        <v>24</v>
      </c>
      <c r="R382">
        <v>0</v>
      </c>
      <c r="S382" t="s">
        <v>517</v>
      </c>
      <c r="T382" t="s">
        <v>518</v>
      </c>
      <c r="U382" s="1">
        <v>26.38</v>
      </c>
      <c r="V382" s="2">
        <v>45161</v>
      </c>
      <c r="W382" s="2">
        <v>45164</v>
      </c>
      <c r="X382" s="7">
        <f t="shared" si="5"/>
        <v>3</v>
      </c>
      <c r="Y382" t="s">
        <v>72</v>
      </c>
    </row>
    <row r="383" spans="1:25" x14ac:dyDescent="0.3">
      <c r="A383" s="2">
        <v>45161</v>
      </c>
      <c r="B383" t="s">
        <v>28</v>
      </c>
      <c r="C383" t="s">
        <v>130</v>
      </c>
      <c r="D383">
        <v>12</v>
      </c>
      <c r="E383" s="1">
        <v>411.59</v>
      </c>
      <c r="F383" s="1">
        <f>Sales_data[[#This Row],[UnitPrice]]*(1-0.35)</f>
        <v>267.5335</v>
      </c>
      <c r="G383" t="s">
        <v>20</v>
      </c>
      <c r="H383" t="s">
        <v>21</v>
      </c>
      <c r="I383" s="6">
        <v>0.15</v>
      </c>
      <c r="J383" t="s">
        <v>56</v>
      </c>
      <c r="K383" s="1">
        <f>Sales_data[[#This Row],[Quantity]]*Sales_data[[#This Row],[UnitPrice]]</f>
        <v>4939.08</v>
      </c>
      <c r="L383" s="1">
        <f>Sales_data[[#This Row],[TotalPrice ]]*(1-Sales_data[[#This Row],[Discount]])</f>
        <v>4198.2179999999998</v>
      </c>
      <c r="M383" s="1">
        <f>Sales_data[[#This Row],[Quantity]]*Sales_data[[#This Row],[UnitCost (Assummed)]]</f>
        <v>3210.402</v>
      </c>
      <c r="N383" s="1">
        <f>Sales_data[[#This Row],[ Sales]]-Sales_data[[#This Row],[COGs]]</f>
        <v>987.8159999999998</v>
      </c>
      <c r="O383" s="5">
        <f>Sales_data[[#This Row],[TotalPrice ]]-Sales_data[[#This Row],[ Sales]]</f>
        <v>740.86200000000008</v>
      </c>
      <c r="P383" t="s">
        <v>63</v>
      </c>
      <c r="Q383" t="s">
        <v>24</v>
      </c>
      <c r="R383">
        <v>0</v>
      </c>
      <c r="S383" t="s">
        <v>1647</v>
      </c>
      <c r="T383" t="s">
        <v>1648</v>
      </c>
      <c r="U383" s="1">
        <v>19.170000000000002</v>
      </c>
      <c r="V383" s="2">
        <v>45161</v>
      </c>
      <c r="W383" s="2">
        <v>45169</v>
      </c>
      <c r="X383" s="7">
        <f t="shared" si="5"/>
        <v>8</v>
      </c>
      <c r="Y383" t="s">
        <v>37</v>
      </c>
    </row>
    <row r="384" spans="1:25" x14ac:dyDescent="0.3">
      <c r="A384" s="2">
        <v>45162</v>
      </c>
      <c r="B384" t="s">
        <v>18</v>
      </c>
      <c r="C384" t="s">
        <v>79</v>
      </c>
      <c r="D384">
        <v>5</v>
      </c>
      <c r="E384" s="1">
        <v>256.42</v>
      </c>
      <c r="F384" s="1">
        <f>Sales_data[[#This Row],[UnitPrice]]*(1-0.35)</f>
        <v>166.67300000000003</v>
      </c>
      <c r="G384" t="s">
        <v>20</v>
      </c>
      <c r="H384" t="s">
        <v>31</v>
      </c>
      <c r="I384" s="6">
        <v>0</v>
      </c>
      <c r="J384" t="s">
        <v>32</v>
      </c>
      <c r="K384" s="1">
        <f>Sales_data[[#This Row],[Quantity]]*Sales_data[[#This Row],[UnitPrice]]</f>
        <v>1282.1000000000001</v>
      </c>
      <c r="L384" s="1">
        <f>Sales_data[[#This Row],[TotalPrice ]]*(1-Sales_data[[#This Row],[Discount]])</f>
        <v>1282.1000000000001</v>
      </c>
      <c r="M384" s="1">
        <f>Sales_data[[#This Row],[Quantity]]*Sales_data[[#This Row],[UnitCost (Assummed)]]</f>
        <v>833.36500000000012</v>
      </c>
      <c r="N384" s="1">
        <f>Sales_data[[#This Row],[ Sales]]-Sales_data[[#This Row],[COGs]]</f>
        <v>448.73500000000001</v>
      </c>
      <c r="O384" s="5">
        <f>Sales_data[[#This Row],[TotalPrice ]]-Sales_data[[#This Row],[ Sales]]</f>
        <v>0</v>
      </c>
      <c r="P384" t="s">
        <v>33</v>
      </c>
      <c r="Q384" t="s">
        <v>24</v>
      </c>
      <c r="R384">
        <v>0</v>
      </c>
      <c r="S384" t="s">
        <v>2202</v>
      </c>
      <c r="T384" t="s">
        <v>2203</v>
      </c>
      <c r="U384" s="1">
        <v>28.74</v>
      </c>
      <c r="V384" s="2">
        <v>45162</v>
      </c>
      <c r="W384" s="2">
        <v>45167</v>
      </c>
      <c r="X384" s="7">
        <f t="shared" si="5"/>
        <v>5</v>
      </c>
      <c r="Y384" t="s">
        <v>27</v>
      </c>
    </row>
    <row r="385" spans="1:25" x14ac:dyDescent="0.3">
      <c r="A385" s="2">
        <v>45162</v>
      </c>
      <c r="B385" t="s">
        <v>18</v>
      </c>
      <c r="C385" t="s">
        <v>19</v>
      </c>
      <c r="D385">
        <v>4</v>
      </c>
      <c r="E385" s="1">
        <v>520</v>
      </c>
      <c r="F385" s="1">
        <f>Sales_data[[#This Row],[UnitPrice]]*(1-0.35)</f>
        <v>338</v>
      </c>
      <c r="G385" t="s">
        <v>30</v>
      </c>
      <c r="H385" t="s">
        <v>31</v>
      </c>
      <c r="I385" s="6">
        <v>0</v>
      </c>
      <c r="J385" t="s">
        <v>22</v>
      </c>
      <c r="K385" s="1">
        <f>Sales_data[[#This Row],[Quantity]]*Sales_data[[#This Row],[UnitPrice]]</f>
        <v>2080</v>
      </c>
      <c r="L385" s="1">
        <f>Sales_data[[#This Row],[TotalPrice ]]*(1-Sales_data[[#This Row],[Discount]])</f>
        <v>2080</v>
      </c>
      <c r="M385" s="1">
        <f>Sales_data[[#This Row],[Quantity]]*Sales_data[[#This Row],[UnitCost (Assummed)]]</f>
        <v>1352</v>
      </c>
      <c r="N385" s="1">
        <f>Sales_data[[#This Row],[ Sales]]-Sales_data[[#This Row],[COGs]]</f>
        <v>728</v>
      </c>
      <c r="O385" s="5">
        <f>Sales_data[[#This Row],[TotalPrice ]]-Sales_data[[#This Row],[ Sales]]</f>
        <v>0</v>
      </c>
      <c r="P385" t="s">
        <v>57</v>
      </c>
      <c r="Q385" t="s">
        <v>40</v>
      </c>
      <c r="R385">
        <v>0</v>
      </c>
      <c r="S385" t="s">
        <v>2693</v>
      </c>
      <c r="T385" t="s">
        <v>2694</v>
      </c>
      <c r="U385" s="1">
        <v>18.25</v>
      </c>
      <c r="V385" s="2">
        <v>45162</v>
      </c>
      <c r="W385" s="2">
        <v>45171</v>
      </c>
      <c r="X385" s="7">
        <f t="shared" si="5"/>
        <v>9</v>
      </c>
      <c r="Y385" t="s">
        <v>27</v>
      </c>
    </row>
    <row r="386" spans="1:25" x14ac:dyDescent="0.3">
      <c r="A386" s="2">
        <v>45163</v>
      </c>
      <c r="B386" t="s">
        <v>69</v>
      </c>
      <c r="C386" t="s">
        <v>45</v>
      </c>
      <c r="D386">
        <v>13</v>
      </c>
      <c r="E386" s="1">
        <v>513.17999999999995</v>
      </c>
      <c r="F386" s="1">
        <f>Sales_data[[#This Row],[UnitPrice]]*(1-0.35)</f>
        <v>333.56700000000001</v>
      </c>
      <c r="G386" t="s">
        <v>20</v>
      </c>
      <c r="H386" t="s">
        <v>31</v>
      </c>
      <c r="I386" s="6">
        <v>0</v>
      </c>
      <c r="J386" t="s">
        <v>22</v>
      </c>
      <c r="K386" s="1">
        <f>Sales_data[[#This Row],[Quantity]]*Sales_data[[#This Row],[UnitPrice]]</f>
        <v>6671.3399999999992</v>
      </c>
      <c r="L386" s="1">
        <f>Sales_data[[#This Row],[TotalPrice ]]*(1-Sales_data[[#This Row],[Discount]])</f>
        <v>6671.3399999999992</v>
      </c>
      <c r="M386" s="1">
        <f>Sales_data[[#This Row],[Quantity]]*Sales_data[[#This Row],[UnitCost (Assummed)]]</f>
        <v>4336.3710000000001</v>
      </c>
      <c r="N386" s="1">
        <f>Sales_data[[#This Row],[ Sales]]-Sales_data[[#This Row],[COGs]]</f>
        <v>2334.9689999999991</v>
      </c>
      <c r="O386" s="5">
        <f>Sales_data[[#This Row],[TotalPrice ]]-Sales_data[[#This Row],[ Sales]]</f>
        <v>0</v>
      </c>
      <c r="P386" t="s">
        <v>57</v>
      </c>
      <c r="Q386" t="s">
        <v>24</v>
      </c>
      <c r="R386">
        <v>0</v>
      </c>
      <c r="S386" t="s">
        <v>761</v>
      </c>
      <c r="T386" t="s">
        <v>762</v>
      </c>
      <c r="U386" s="1">
        <v>10.57</v>
      </c>
      <c r="V386" s="2">
        <v>45163</v>
      </c>
      <c r="W386" s="2">
        <v>45165</v>
      </c>
      <c r="X386" s="7">
        <f t="shared" ref="X386:X449" si="6">DATEDIF( V386,W386,"d")</f>
        <v>2</v>
      </c>
      <c r="Y386" t="s">
        <v>72</v>
      </c>
    </row>
    <row r="387" spans="1:25" x14ac:dyDescent="0.3">
      <c r="A387" s="2">
        <v>45163</v>
      </c>
      <c r="B387" t="s">
        <v>28</v>
      </c>
      <c r="C387" t="s">
        <v>39</v>
      </c>
      <c r="D387">
        <v>2</v>
      </c>
      <c r="E387" s="1">
        <v>35.69</v>
      </c>
      <c r="F387" s="1">
        <f>Sales_data[[#This Row],[UnitPrice]]*(1-0.35)</f>
        <v>23.198499999999999</v>
      </c>
      <c r="G387" t="s">
        <v>50</v>
      </c>
      <c r="H387" t="s">
        <v>31</v>
      </c>
      <c r="I387" s="6">
        <v>0</v>
      </c>
      <c r="J387" t="s">
        <v>22</v>
      </c>
      <c r="K387" s="1">
        <f>Sales_data[[#This Row],[Quantity]]*Sales_data[[#This Row],[UnitPrice]]</f>
        <v>71.38</v>
      </c>
      <c r="L387" s="1">
        <f>Sales_data[[#This Row],[TotalPrice ]]*(1-Sales_data[[#This Row],[Discount]])</f>
        <v>71.38</v>
      </c>
      <c r="M387" s="1">
        <f>Sales_data[[#This Row],[Quantity]]*Sales_data[[#This Row],[UnitCost (Assummed)]]</f>
        <v>46.396999999999998</v>
      </c>
      <c r="N387" s="1">
        <f>Sales_data[[#This Row],[ Sales]]-Sales_data[[#This Row],[COGs]]</f>
        <v>24.982999999999997</v>
      </c>
      <c r="O387" s="5">
        <f>Sales_data[[#This Row],[TotalPrice ]]-Sales_data[[#This Row],[ Sales]]</f>
        <v>0</v>
      </c>
      <c r="P387" t="s">
        <v>60</v>
      </c>
      <c r="Q387" t="s">
        <v>24</v>
      </c>
      <c r="R387">
        <v>0</v>
      </c>
      <c r="S387" t="s">
        <v>2347</v>
      </c>
      <c r="T387" t="s">
        <v>2348</v>
      </c>
      <c r="U387" s="1">
        <v>39.89</v>
      </c>
      <c r="V387" s="2">
        <v>45163</v>
      </c>
      <c r="W387" s="2">
        <v>45166</v>
      </c>
      <c r="X387" s="7">
        <f t="shared" si="6"/>
        <v>3</v>
      </c>
      <c r="Y387" t="s">
        <v>37</v>
      </c>
    </row>
    <row r="388" spans="1:25" x14ac:dyDescent="0.3">
      <c r="A388" s="2">
        <v>45164</v>
      </c>
      <c r="B388" t="s">
        <v>18</v>
      </c>
      <c r="C388" t="s">
        <v>45</v>
      </c>
      <c r="D388">
        <v>20</v>
      </c>
      <c r="E388" s="1">
        <v>18.29</v>
      </c>
      <c r="F388" s="1">
        <f>Sales_data[[#This Row],[UnitPrice]]*(1-0.35)</f>
        <v>11.888500000000001</v>
      </c>
      <c r="G388" t="s">
        <v>20</v>
      </c>
      <c r="H388" t="s">
        <v>31</v>
      </c>
      <c r="I388" s="6">
        <v>0</v>
      </c>
      <c r="J388" t="s">
        <v>56</v>
      </c>
      <c r="K388" s="1">
        <f>Sales_data[[#This Row],[Quantity]]*Sales_data[[#This Row],[UnitPrice]]</f>
        <v>365.79999999999995</v>
      </c>
      <c r="L388" s="1">
        <f>Sales_data[[#This Row],[TotalPrice ]]*(1-Sales_data[[#This Row],[Discount]])</f>
        <v>365.79999999999995</v>
      </c>
      <c r="M388" s="1">
        <f>Sales_data[[#This Row],[Quantity]]*Sales_data[[#This Row],[UnitCost (Assummed)]]</f>
        <v>237.77</v>
      </c>
      <c r="N388" s="1">
        <f>Sales_data[[#This Row],[ Sales]]-Sales_data[[#This Row],[COGs]]</f>
        <v>128.02999999999994</v>
      </c>
      <c r="O388" s="5">
        <f>Sales_data[[#This Row],[TotalPrice ]]-Sales_data[[#This Row],[ Sales]]</f>
        <v>0</v>
      </c>
      <c r="P388" t="s">
        <v>60</v>
      </c>
      <c r="Q388" t="s">
        <v>24</v>
      </c>
      <c r="R388">
        <v>1</v>
      </c>
      <c r="S388" t="s">
        <v>563</v>
      </c>
      <c r="T388" t="s">
        <v>564</v>
      </c>
      <c r="U388" s="1">
        <v>35.369999999999997</v>
      </c>
      <c r="V388" s="2">
        <v>45164</v>
      </c>
      <c r="W388" s="2">
        <v>45167</v>
      </c>
      <c r="X388" s="7">
        <f t="shared" si="6"/>
        <v>3</v>
      </c>
      <c r="Y388" t="s">
        <v>27</v>
      </c>
    </row>
    <row r="389" spans="1:25" x14ac:dyDescent="0.3">
      <c r="A389" s="2">
        <v>45164</v>
      </c>
      <c r="B389" t="s">
        <v>44</v>
      </c>
      <c r="C389" t="s">
        <v>29</v>
      </c>
      <c r="D389">
        <v>14</v>
      </c>
      <c r="E389" s="1">
        <v>547.36</v>
      </c>
      <c r="F389" s="1">
        <f>Sales_data[[#This Row],[UnitPrice]]*(1-0.35)</f>
        <v>355.78400000000005</v>
      </c>
      <c r="G389" t="s">
        <v>50</v>
      </c>
      <c r="H389" t="s">
        <v>31</v>
      </c>
      <c r="I389" s="6">
        <v>0.15</v>
      </c>
      <c r="J389" t="s">
        <v>56</v>
      </c>
      <c r="K389" s="1">
        <f>Sales_data[[#This Row],[Quantity]]*Sales_data[[#This Row],[UnitPrice]]</f>
        <v>7663.04</v>
      </c>
      <c r="L389" s="1">
        <f>Sales_data[[#This Row],[TotalPrice ]]*(1-Sales_data[[#This Row],[Discount]])</f>
        <v>6513.5839999999998</v>
      </c>
      <c r="M389" s="1">
        <f>Sales_data[[#This Row],[Quantity]]*Sales_data[[#This Row],[UnitCost (Assummed)]]</f>
        <v>4980.9760000000006</v>
      </c>
      <c r="N389" s="1">
        <f>Sales_data[[#This Row],[ Sales]]-Sales_data[[#This Row],[COGs]]</f>
        <v>1532.6079999999993</v>
      </c>
      <c r="O389" s="5">
        <f>Sales_data[[#This Row],[TotalPrice ]]-Sales_data[[#This Row],[ Sales]]</f>
        <v>1149.4560000000001</v>
      </c>
      <c r="P389" t="s">
        <v>23</v>
      </c>
      <c r="Q389" t="s">
        <v>24</v>
      </c>
      <c r="R389">
        <v>0</v>
      </c>
      <c r="S389" t="s">
        <v>1446</v>
      </c>
      <c r="T389" t="s">
        <v>1447</v>
      </c>
      <c r="U389" s="1">
        <v>25.24</v>
      </c>
      <c r="V389" s="2">
        <v>45164</v>
      </c>
      <c r="W389" s="2">
        <v>45167</v>
      </c>
      <c r="X389" s="7">
        <f t="shared" si="6"/>
        <v>3</v>
      </c>
      <c r="Y389" t="s">
        <v>49</v>
      </c>
    </row>
    <row r="390" spans="1:25" x14ac:dyDescent="0.3">
      <c r="A390" s="2">
        <v>45165</v>
      </c>
      <c r="B390" t="s">
        <v>18</v>
      </c>
      <c r="C390" t="s">
        <v>54</v>
      </c>
      <c r="D390">
        <v>12</v>
      </c>
      <c r="E390" s="1">
        <v>303.08999999999997</v>
      </c>
      <c r="F390" s="1">
        <f>Sales_data[[#This Row],[UnitPrice]]*(1-0.35)</f>
        <v>197.0085</v>
      </c>
      <c r="G390" t="s">
        <v>20</v>
      </c>
      <c r="H390" t="s">
        <v>21</v>
      </c>
      <c r="I390" s="6">
        <v>0</v>
      </c>
      <c r="J390" t="s">
        <v>32</v>
      </c>
      <c r="K390" s="1">
        <f>Sales_data[[#This Row],[Quantity]]*Sales_data[[#This Row],[UnitPrice]]</f>
        <v>3637.08</v>
      </c>
      <c r="L390" s="1">
        <f>Sales_data[[#This Row],[TotalPrice ]]*(1-Sales_data[[#This Row],[Discount]])</f>
        <v>3637.08</v>
      </c>
      <c r="M390" s="1">
        <f>Sales_data[[#This Row],[Quantity]]*Sales_data[[#This Row],[UnitCost (Assummed)]]</f>
        <v>2364.1019999999999</v>
      </c>
      <c r="N390" s="1">
        <f>Sales_data[[#This Row],[ Sales]]-Sales_data[[#This Row],[COGs]]</f>
        <v>1272.9780000000001</v>
      </c>
      <c r="O390" s="5">
        <f>Sales_data[[#This Row],[TotalPrice ]]-Sales_data[[#This Row],[ Sales]]</f>
        <v>0</v>
      </c>
      <c r="P390" t="s">
        <v>33</v>
      </c>
      <c r="Q390" t="s">
        <v>40</v>
      </c>
      <c r="R390">
        <v>1</v>
      </c>
      <c r="S390" t="s">
        <v>1317</v>
      </c>
      <c r="T390" t="s">
        <v>1318</v>
      </c>
      <c r="U390" s="1">
        <v>5.48</v>
      </c>
      <c r="V390" s="2">
        <v>45165</v>
      </c>
      <c r="W390" s="2">
        <v>45172</v>
      </c>
      <c r="X390" s="7">
        <f t="shared" si="6"/>
        <v>7</v>
      </c>
      <c r="Y390" t="s">
        <v>27</v>
      </c>
    </row>
    <row r="391" spans="1:25" x14ac:dyDescent="0.3">
      <c r="A391" s="2">
        <v>45166</v>
      </c>
      <c r="B391" t="s">
        <v>18</v>
      </c>
      <c r="C391" t="s">
        <v>45</v>
      </c>
      <c r="D391">
        <v>3</v>
      </c>
      <c r="E391" s="1">
        <v>376.24</v>
      </c>
      <c r="F391" s="1">
        <f>Sales_data[[#This Row],[UnitPrice]]*(1-0.35)</f>
        <v>244.55600000000001</v>
      </c>
      <c r="G391" t="s">
        <v>30</v>
      </c>
      <c r="H391" t="s">
        <v>31</v>
      </c>
      <c r="I391" s="6">
        <v>0.05</v>
      </c>
      <c r="J391" t="s">
        <v>46</v>
      </c>
      <c r="K391" s="1">
        <f>Sales_data[[#This Row],[Quantity]]*Sales_data[[#This Row],[UnitPrice]]</f>
        <v>1128.72</v>
      </c>
      <c r="L391" s="1">
        <f>Sales_data[[#This Row],[TotalPrice ]]*(1-Sales_data[[#This Row],[Discount]])</f>
        <v>1072.2839999999999</v>
      </c>
      <c r="M391" s="1">
        <f>Sales_data[[#This Row],[Quantity]]*Sales_data[[#This Row],[UnitCost (Assummed)]]</f>
        <v>733.66800000000001</v>
      </c>
      <c r="N391" s="1">
        <f>Sales_data[[#This Row],[ Sales]]-Sales_data[[#This Row],[COGs]]</f>
        <v>338.61599999999987</v>
      </c>
      <c r="O391" s="5">
        <f>Sales_data[[#This Row],[TotalPrice ]]-Sales_data[[#This Row],[ Sales]]</f>
        <v>56.436000000000149</v>
      </c>
      <c r="P391" t="s">
        <v>60</v>
      </c>
      <c r="Q391" t="s">
        <v>24</v>
      </c>
      <c r="R391">
        <v>1</v>
      </c>
      <c r="S391" t="s">
        <v>575</v>
      </c>
      <c r="T391" t="s">
        <v>576</v>
      </c>
      <c r="U391" s="1">
        <v>6.15</v>
      </c>
      <c r="V391" s="2">
        <v>45166</v>
      </c>
      <c r="W391" s="2">
        <v>45170</v>
      </c>
      <c r="X391" s="7">
        <f t="shared" si="6"/>
        <v>4</v>
      </c>
      <c r="Y391" t="s">
        <v>27</v>
      </c>
    </row>
    <row r="392" spans="1:25" x14ac:dyDescent="0.3">
      <c r="A392" s="2">
        <v>45166</v>
      </c>
      <c r="B392" t="s">
        <v>28</v>
      </c>
      <c r="C392" t="s">
        <v>29</v>
      </c>
      <c r="D392">
        <v>11</v>
      </c>
      <c r="E392" s="1">
        <v>393.61</v>
      </c>
      <c r="F392" s="1">
        <f>Sales_data[[#This Row],[UnitPrice]]*(1-0.35)</f>
        <v>255.84650000000002</v>
      </c>
      <c r="G392" t="s">
        <v>55</v>
      </c>
      <c r="H392" t="s">
        <v>21</v>
      </c>
      <c r="I392" s="6">
        <v>0.05</v>
      </c>
      <c r="J392" t="s">
        <v>46</v>
      </c>
      <c r="K392" s="1">
        <f>Sales_data[[#This Row],[Quantity]]*Sales_data[[#This Row],[UnitPrice]]</f>
        <v>4329.71</v>
      </c>
      <c r="L392" s="1">
        <f>Sales_data[[#This Row],[TotalPrice ]]*(1-Sales_data[[#This Row],[Discount]])</f>
        <v>4113.2245000000003</v>
      </c>
      <c r="M392" s="1">
        <f>Sales_data[[#This Row],[Quantity]]*Sales_data[[#This Row],[UnitCost (Assummed)]]</f>
        <v>2814.3115000000003</v>
      </c>
      <c r="N392" s="1">
        <f>Sales_data[[#This Row],[ Sales]]-Sales_data[[#This Row],[COGs]]</f>
        <v>1298.913</v>
      </c>
      <c r="O392" s="5">
        <f>Sales_data[[#This Row],[TotalPrice ]]-Sales_data[[#This Row],[ Sales]]</f>
        <v>216.48549999999977</v>
      </c>
      <c r="P392" t="s">
        <v>60</v>
      </c>
      <c r="Q392" t="s">
        <v>40</v>
      </c>
      <c r="R392">
        <v>0</v>
      </c>
      <c r="S392" t="s">
        <v>1810</v>
      </c>
      <c r="T392" t="s">
        <v>1811</v>
      </c>
      <c r="U392" s="1">
        <v>32.57</v>
      </c>
      <c r="V392" s="2">
        <v>45166</v>
      </c>
      <c r="W392" s="2">
        <v>45175</v>
      </c>
      <c r="X392" s="7">
        <f t="shared" si="6"/>
        <v>9</v>
      </c>
      <c r="Y392" t="s">
        <v>37</v>
      </c>
    </row>
    <row r="393" spans="1:25" x14ac:dyDescent="0.3">
      <c r="A393" s="2">
        <v>45167</v>
      </c>
      <c r="B393" t="s">
        <v>28</v>
      </c>
      <c r="C393" t="s">
        <v>54</v>
      </c>
      <c r="D393">
        <v>3</v>
      </c>
      <c r="E393" s="1">
        <v>527.77</v>
      </c>
      <c r="F393" s="1">
        <f>Sales_data[[#This Row],[UnitPrice]]*(1-0.35)</f>
        <v>343.0505</v>
      </c>
      <c r="G393" t="s">
        <v>50</v>
      </c>
      <c r="H393" t="s">
        <v>31</v>
      </c>
      <c r="I393" s="6">
        <v>0.1</v>
      </c>
      <c r="J393" t="s">
        <v>66</v>
      </c>
      <c r="K393" s="1">
        <f>Sales_data[[#This Row],[Quantity]]*Sales_data[[#This Row],[UnitPrice]]</f>
        <v>1583.31</v>
      </c>
      <c r="L393" s="1">
        <f>Sales_data[[#This Row],[TotalPrice ]]*(1-Sales_data[[#This Row],[Discount]])</f>
        <v>1424.979</v>
      </c>
      <c r="M393" s="1">
        <f>Sales_data[[#This Row],[Quantity]]*Sales_data[[#This Row],[UnitCost (Assummed)]]</f>
        <v>1029.1514999999999</v>
      </c>
      <c r="N393" s="1">
        <f>Sales_data[[#This Row],[ Sales]]-Sales_data[[#This Row],[COGs]]</f>
        <v>395.8275000000001</v>
      </c>
      <c r="O393" s="5">
        <f>Sales_data[[#This Row],[TotalPrice ]]-Sales_data[[#This Row],[ Sales]]</f>
        <v>158.3309999999999</v>
      </c>
      <c r="P393" t="s">
        <v>63</v>
      </c>
      <c r="Q393" t="s">
        <v>24</v>
      </c>
      <c r="R393">
        <v>0</v>
      </c>
      <c r="S393" t="s">
        <v>366</v>
      </c>
      <c r="T393" t="s">
        <v>367</v>
      </c>
      <c r="U393" s="1">
        <v>48.66</v>
      </c>
      <c r="V393" s="2">
        <v>45167</v>
      </c>
      <c r="W393" s="2">
        <v>45170</v>
      </c>
      <c r="X393" s="7">
        <f t="shared" si="6"/>
        <v>3</v>
      </c>
      <c r="Y393" t="s">
        <v>37</v>
      </c>
    </row>
    <row r="394" spans="1:25" x14ac:dyDescent="0.3">
      <c r="A394" s="2">
        <v>45168</v>
      </c>
      <c r="B394" t="s">
        <v>44</v>
      </c>
      <c r="C394" t="s">
        <v>45</v>
      </c>
      <c r="D394">
        <v>7</v>
      </c>
      <c r="E394" s="1">
        <v>103.03</v>
      </c>
      <c r="F394" s="1">
        <f>Sales_data[[#This Row],[UnitPrice]]*(1-0.35)</f>
        <v>66.969499999999996</v>
      </c>
      <c r="G394" t="s">
        <v>55</v>
      </c>
      <c r="H394" t="s">
        <v>31</v>
      </c>
      <c r="I394" s="6">
        <v>0.1</v>
      </c>
      <c r="J394" t="s">
        <v>66</v>
      </c>
      <c r="K394" s="1">
        <f>Sales_data[[#This Row],[Quantity]]*Sales_data[[#This Row],[UnitPrice]]</f>
        <v>721.21</v>
      </c>
      <c r="L394" s="1">
        <f>Sales_data[[#This Row],[TotalPrice ]]*(1-Sales_data[[#This Row],[Discount]])</f>
        <v>649.08900000000006</v>
      </c>
      <c r="M394" s="1">
        <f>Sales_data[[#This Row],[Quantity]]*Sales_data[[#This Row],[UnitCost (Assummed)]]</f>
        <v>468.78649999999999</v>
      </c>
      <c r="N394" s="1">
        <f>Sales_data[[#This Row],[ Sales]]-Sales_data[[#This Row],[COGs]]</f>
        <v>180.30250000000007</v>
      </c>
      <c r="O394" s="5">
        <f>Sales_data[[#This Row],[TotalPrice ]]-Sales_data[[#This Row],[ Sales]]</f>
        <v>72.120999999999981</v>
      </c>
      <c r="P394" t="s">
        <v>23</v>
      </c>
      <c r="Q394" t="s">
        <v>24</v>
      </c>
      <c r="R394">
        <v>1</v>
      </c>
      <c r="S394" t="s">
        <v>740</v>
      </c>
      <c r="T394" t="s">
        <v>741</v>
      </c>
      <c r="U394" s="1">
        <v>5.29</v>
      </c>
      <c r="V394" s="2">
        <v>45168</v>
      </c>
      <c r="W394" s="2">
        <v>45175</v>
      </c>
      <c r="X394" s="7">
        <f t="shared" si="6"/>
        <v>7</v>
      </c>
      <c r="Y394" t="s">
        <v>49</v>
      </c>
    </row>
    <row r="395" spans="1:25" x14ac:dyDescent="0.3">
      <c r="A395" s="2">
        <v>45168</v>
      </c>
      <c r="B395" t="s">
        <v>44</v>
      </c>
      <c r="C395" t="s">
        <v>54</v>
      </c>
      <c r="D395">
        <v>11</v>
      </c>
      <c r="E395" s="1">
        <v>414.58</v>
      </c>
      <c r="F395" s="1">
        <f>Sales_data[[#This Row],[UnitPrice]]*(1-0.35)</f>
        <v>269.47699999999998</v>
      </c>
      <c r="G395" t="s">
        <v>55</v>
      </c>
      <c r="H395" t="s">
        <v>21</v>
      </c>
      <c r="I395" s="6">
        <v>0.05</v>
      </c>
      <c r="J395" t="s">
        <v>56</v>
      </c>
      <c r="K395" s="1">
        <f>Sales_data[[#This Row],[Quantity]]*Sales_data[[#This Row],[UnitPrice]]</f>
        <v>4560.38</v>
      </c>
      <c r="L395" s="1">
        <f>Sales_data[[#This Row],[TotalPrice ]]*(1-Sales_data[[#This Row],[Discount]])</f>
        <v>4332.3609999999999</v>
      </c>
      <c r="M395" s="1">
        <f>Sales_data[[#This Row],[Quantity]]*Sales_data[[#This Row],[UnitCost (Assummed)]]</f>
        <v>2964.2469999999998</v>
      </c>
      <c r="N395" s="1">
        <f>Sales_data[[#This Row],[ Sales]]-Sales_data[[#This Row],[COGs]]</f>
        <v>1368.114</v>
      </c>
      <c r="O395" s="5">
        <f>Sales_data[[#This Row],[TotalPrice ]]-Sales_data[[#This Row],[ Sales]]</f>
        <v>228.01900000000023</v>
      </c>
      <c r="P395" t="s">
        <v>63</v>
      </c>
      <c r="Q395" t="s">
        <v>40</v>
      </c>
      <c r="R395">
        <v>0</v>
      </c>
      <c r="S395" t="s">
        <v>997</v>
      </c>
      <c r="T395" t="s">
        <v>358</v>
      </c>
      <c r="U395" s="1">
        <v>25.33</v>
      </c>
      <c r="V395" s="2">
        <v>45168</v>
      </c>
      <c r="W395" s="2">
        <v>45174</v>
      </c>
      <c r="X395" s="7">
        <f t="shared" si="6"/>
        <v>6</v>
      </c>
      <c r="Y395" t="s">
        <v>49</v>
      </c>
    </row>
    <row r="396" spans="1:25" x14ac:dyDescent="0.3">
      <c r="A396" s="2">
        <v>45168</v>
      </c>
      <c r="B396" t="s">
        <v>44</v>
      </c>
      <c r="C396" t="s">
        <v>130</v>
      </c>
      <c r="D396">
        <v>8</v>
      </c>
      <c r="E396" s="1">
        <v>55.27</v>
      </c>
      <c r="F396" s="1">
        <f>Sales_data[[#This Row],[UnitPrice]]*(1-0.35)</f>
        <v>35.925500000000007</v>
      </c>
      <c r="G396" t="s">
        <v>30</v>
      </c>
      <c r="H396" t="s">
        <v>21</v>
      </c>
      <c r="I396" s="6">
        <v>0.15</v>
      </c>
      <c r="J396" t="s">
        <v>66</v>
      </c>
      <c r="K396" s="1">
        <f>Sales_data[[#This Row],[Quantity]]*Sales_data[[#This Row],[UnitPrice]]</f>
        <v>442.16</v>
      </c>
      <c r="L396" s="1">
        <f>Sales_data[[#This Row],[TotalPrice ]]*(1-Sales_data[[#This Row],[Discount]])</f>
        <v>375.83600000000001</v>
      </c>
      <c r="M396" s="1">
        <f>Sales_data[[#This Row],[Quantity]]*Sales_data[[#This Row],[UnitCost (Assummed)]]</f>
        <v>287.40400000000005</v>
      </c>
      <c r="N396" s="1">
        <f>Sales_data[[#This Row],[ Sales]]-Sales_data[[#This Row],[COGs]]</f>
        <v>88.43199999999996</v>
      </c>
      <c r="O396" s="5">
        <f>Sales_data[[#This Row],[TotalPrice ]]-Sales_data[[#This Row],[ Sales]]</f>
        <v>66.324000000000012</v>
      </c>
      <c r="P396" t="s">
        <v>63</v>
      </c>
      <c r="Q396" t="s">
        <v>40</v>
      </c>
      <c r="R396">
        <v>0</v>
      </c>
      <c r="S396" t="s">
        <v>1186</v>
      </c>
      <c r="T396" t="s">
        <v>1187</v>
      </c>
      <c r="U396" s="1">
        <v>16.84</v>
      </c>
      <c r="V396" s="2">
        <v>45168</v>
      </c>
      <c r="W396" s="2">
        <v>45170</v>
      </c>
      <c r="X396" s="7">
        <f t="shared" si="6"/>
        <v>2</v>
      </c>
      <c r="Y396" t="s">
        <v>49</v>
      </c>
    </row>
    <row r="397" spans="1:25" x14ac:dyDescent="0.3">
      <c r="A397" s="2">
        <v>45168</v>
      </c>
      <c r="B397" t="s">
        <v>18</v>
      </c>
      <c r="C397" t="s">
        <v>29</v>
      </c>
      <c r="D397">
        <v>1</v>
      </c>
      <c r="E397" s="1">
        <v>193.08</v>
      </c>
      <c r="F397" s="1">
        <f>Sales_data[[#This Row],[UnitPrice]]*(1-0.35)</f>
        <v>125.50200000000001</v>
      </c>
      <c r="G397" t="s">
        <v>30</v>
      </c>
      <c r="H397" t="s">
        <v>21</v>
      </c>
      <c r="I397" s="6">
        <v>0.05</v>
      </c>
      <c r="J397" t="s">
        <v>46</v>
      </c>
      <c r="K397" s="1">
        <f>Sales_data[[#This Row],[Quantity]]*Sales_data[[#This Row],[UnitPrice]]</f>
        <v>193.08</v>
      </c>
      <c r="L397" s="1">
        <f>Sales_data[[#This Row],[TotalPrice ]]*(1-Sales_data[[#This Row],[Discount]])</f>
        <v>183.42600000000002</v>
      </c>
      <c r="M397" s="1">
        <f>Sales_data[[#This Row],[Quantity]]*Sales_data[[#This Row],[UnitCost (Assummed)]]</f>
        <v>125.50200000000001</v>
      </c>
      <c r="N397" s="1">
        <f>Sales_data[[#This Row],[ Sales]]-Sales_data[[#This Row],[COGs]]</f>
        <v>57.924000000000007</v>
      </c>
      <c r="O397" s="5">
        <f>Sales_data[[#This Row],[TotalPrice ]]-Sales_data[[#This Row],[ Sales]]</f>
        <v>9.6539999999999964</v>
      </c>
      <c r="P397" t="s">
        <v>23</v>
      </c>
      <c r="Q397" t="s">
        <v>34</v>
      </c>
      <c r="R397">
        <v>0</v>
      </c>
      <c r="S397" t="s">
        <v>2124</v>
      </c>
      <c r="T397" t="s">
        <v>1680</v>
      </c>
      <c r="U397" s="1">
        <v>23.99</v>
      </c>
      <c r="V397" s="2">
        <v>45168</v>
      </c>
      <c r="W397" s="2">
        <v>45174</v>
      </c>
      <c r="X397" s="7">
        <f t="shared" si="6"/>
        <v>6</v>
      </c>
      <c r="Y397" t="s">
        <v>27</v>
      </c>
    </row>
    <row r="398" spans="1:25" x14ac:dyDescent="0.3">
      <c r="A398" s="2">
        <v>45169</v>
      </c>
      <c r="B398" t="s">
        <v>28</v>
      </c>
      <c r="C398" t="s">
        <v>39</v>
      </c>
      <c r="D398">
        <v>6</v>
      </c>
      <c r="E398" s="1">
        <v>567.36</v>
      </c>
      <c r="F398" s="1">
        <f>Sales_data[[#This Row],[UnitPrice]]*(1-0.35)</f>
        <v>368.78400000000005</v>
      </c>
      <c r="G398" t="s">
        <v>50</v>
      </c>
      <c r="H398" t="s">
        <v>21</v>
      </c>
      <c r="I398" s="6">
        <v>0.05</v>
      </c>
      <c r="J398" t="s">
        <v>32</v>
      </c>
      <c r="K398" s="1">
        <f>Sales_data[[#This Row],[Quantity]]*Sales_data[[#This Row],[UnitPrice]]</f>
        <v>3404.16</v>
      </c>
      <c r="L398" s="1">
        <f>Sales_data[[#This Row],[TotalPrice ]]*(1-Sales_data[[#This Row],[Discount]])</f>
        <v>3233.9519999999998</v>
      </c>
      <c r="M398" s="1">
        <f>Sales_data[[#This Row],[Quantity]]*Sales_data[[#This Row],[UnitCost (Assummed)]]</f>
        <v>2212.7040000000002</v>
      </c>
      <c r="N398" s="1">
        <f>Sales_data[[#This Row],[ Sales]]-Sales_data[[#This Row],[COGs]]</f>
        <v>1021.2479999999996</v>
      </c>
      <c r="O398" s="5">
        <f>Sales_data[[#This Row],[TotalPrice ]]-Sales_data[[#This Row],[ Sales]]</f>
        <v>170.20800000000008</v>
      </c>
      <c r="P398" t="s">
        <v>33</v>
      </c>
      <c r="Q398" t="s">
        <v>40</v>
      </c>
      <c r="R398">
        <v>0</v>
      </c>
      <c r="S398" t="s">
        <v>671</v>
      </c>
      <c r="T398" t="s">
        <v>672</v>
      </c>
      <c r="U398" s="1">
        <v>45.98</v>
      </c>
      <c r="V398" s="2">
        <v>45169</v>
      </c>
      <c r="W398" s="2">
        <v>45177</v>
      </c>
      <c r="X398" s="7">
        <f t="shared" si="6"/>
        <v>8</v>
      </c>
      <c r="Y398" t="s">
        <v>37</v>
      </c>
    </row>
    <row r="399" spans="1:25" x14ac:dyDescent="0.3">
      <c r="A399" s="2">
        <v>45169</v>
      </c>
      <c r="B399" t="s">
        <v>38</v>
      </c>
      <c r="C399" t="s">
        <v>19</v>
      </c>
      <c r="D399">
        <v>5</v>
      </c>
      <c r="E399" s="1">
        <v>311.22000000000003</v>
      </c>
      <c r="F399" s="1">
        <f>Sales_data[[#This Row],[UnitPrice]]*(1-0.35)</f>
        <v>202.29300000000003</v>
      </c>
      <c r="G399" t="s">
        <v>30</v>
      </c>
      <c r="H399" t="s">
        <v>21</v>
      </c>
      <c r="I399" s="6">
        <v>0.15</v>
      </c>
      <c r="J399" t="s">
        <v>56</v>
      </c>
      <c r="K399" s="1">
        <f>Sales_data[[#This Row],[Quantity]]*Sales_data[[#This Row],[UnitPrice]]</f>
        <v>1556.1000000000001</v>
      </c>
      <c r="L399" s="1">
        <f>Sales_data[[#This Row],[TotalPrice ]]*(1-Sales_data[[#This Row],[Discount]])</f>
        <v>1322.6850000000002</v>
      </c>
      <c r="M399" s="1">
        <f>Sales_data[[#This Row],[Quantity]]*Sales_data[[#This Row],[UnitCost (Assummed)]]</f>
        <v>1011.4650000000001</v>
      </c>
      <c r="N399" s="1">
        <f>Sales_data[[#This Row],[ Sales]]-Sales_data[[#This Row],[COGs]]</f>
        <v>311.22000000000003</v>
      </c>
      <c r="O399" s="5">
        <f>Sales_data[[#This Row],[TotalPrice ]]-Sales_data[[#This Row],[ Sales]]</f>
        <v>233.41499999999996</v>
      </c>
      <c r="P399" t="s">
        <v>63</v>
      </c>
      <c r="Q399" t="s">
        <v>24</v>
      </c>
      <c r="R399">
        <v>0</v>
      </c>
      <c r="S399" t="s">
        <v>701</v>
      </c>
      <c r="T399" t="s">
        <v>702</v>
      </c>
      <c r="U399" s="1">
        <v>36.979999999999997</v>
      </c>
      <c r="V399" s="2">
        <v>45169</v>
      </c>
      <c r="W399" s="2">
        <v>45175</v>
      </c>
      <c r="X399" s="7">
        <f t="shared" si="6"/>
        <v>6</v>
      </c>
      <c r="Y399" t="s">
        <v>43</v>
      </c>
    </row>
    <row r="400" spans="1:25" x14ac:dyDescent="0.3">
      <c r="A400" s="2">
        <v>45170</v>
      </c>
      <c r="B400" t="s">
        <v>28</v>
      </c>
      <c r="C400" t="s">
        <v>29</v>
      </c>
      <c r="D400">
        <v>20</v>
      </c>
      <c r="E400" s="1">
        <v>273.55</v>
      </c>
      <c r="F400" s="1">
        <f>Sales_data[[#This Row],[UnitPrice]]*(1-0.35)</f>
        <v>177.8075</v>
      </c>
      <c r="G400" t="s">
        <v>55</v>
      </c>
      <c r="H400" t="s">
        <v>31</v>
      </c>
      <c r="I400" s="6">
        <v>0.15</v>
      </c>
      <c r="J400" t="s">
        <v>46</v>
      </c>
      <c r="K400" s="1">
        <f>Sales_data[[#This Row],[Quantity]]*Sales_data[[#This Row],[UnitPrice]]</f>
        <v>5471</v>
      </c>
      <c r="L400" s="1">
        <f>Sales_data[[#This Row],[TotalPrice ]]*(1-Sales_data[[#This Row],[Discount]])</f>
        <v>4650.3499999999995</v>
      </c>
      <c r="M400" s="1">
        <f>Sales_data[[#This Row],[Quantity]]*Sales_data[[#This Row],[UnitCost (Assummed)]]</f>
        <v>3556.15</v>
      </c>
      <c r="N400" s="1">
        <f>Sales_data[[#This Row],[ Sales]]-Sales_data[[#This Row],[COGs]]</f>
        <v>1094.1999999999994</v>
      </c>
      <c r="O400" s="5">
        <f>Sales_data[[#This Row],[TotalPrice ]]-Sales_data[[#This Row],[ Sales]]</f>
        <v>820.65000000000055</v>
      </c>
      <c r="P400" t="s">
        <v>60</v>
      </c>
      <c r="Q400" t="s">
        <v>2930</v>
      </c>
      <c r="R400">
        <v>0</v>
      </c>
      <c r="S400" t="s">
        <v>479</v>
      </c>
      <c r="T400" t="s">
        <v>480</v>
      </c>
      <c r="U400" s="1">
        <v>14.76</v>
      </c>
      <c r="V400" s="2">
        <v>45170</v>
      </c>
      <c r="W400" s="2">
        <v>45176</v>
      </c>
      <c r="X400" s="7">
        <f t="shared" si="6"/>
        <v>6</v>
      </c>
      <c r="Y400" t="s">
        <v>37</v>
      </c>
    </row>
    <row r="401" spans="1:25" x14ac:dyDescent="0.3">
      <c r="A401" s="2">
        <v>45171</v>
      </c>
      <c r="B401" t="s">
        <v>28</v>
      </c>
      <c r="C401" t="s">
        <v>130</v>
      </c>
      <c r="D401">
        <v>2</v>
      </c>
      <c r="E401" s="1">
        <v>6.19</v>
      </c>
      <c r="F401" s="1">
        <f>Sales_data[[#This Row],[UnitPrice]]*(1-0.35)</f>
        <v>4.0235000000000003</v>
      </c>
      <c r="G401" t="s">
        <v>20</v>
      </c>
      <c r="H401" t="s">
        <v>31</v>
      </c>
      <c r="I401" s="6">
        <v>0.1</v>
      </c>
      <c r="J401" t="s">
        <v>46</v>
      </c>
      <c r="K401" s="1">
        <f>Sales_data[[#This Row],[Quantity]]*Sales_data[[#This Row],[UnitPrice]]</f>
        <v>12.38</v>
      </c>
      <c r="L401" s="1">
        <f>Sales_data[[#This Row],[TotalPrice ]]*(1-Sales_data[[#This Row],[Discount]])</f>
        <v>11.142000000000001</v>
      </c>
      <c r="M401" s="1">
        <f>Sales_data[[#This Row],[Quantity]]*Sales_data[[#This Row],[UnitCost (Assummed)]]</f>
        <v>8.0470000000000006</v>
      </c>
      <c r="N401" s="1">
        <f>Sales_data[[#This Row],[ Sales]]-Sales_data[[#This Row],[COGs]]</f>
        <v>3.0950000000000006</v>
      </c>
      <c r="O401" s="5">
        <f>Sales_data[[#This Row],[TotalPrice ]]-Sales_data[[#This Row],[ Sales]]</f>
        <v>1.2379999999999995</v>
      </c>
      <c r="P401" t="s">
        <v>57</v>
      </c>
      <c r="Q401" t="s">
        <v>24</v>
      </c>
      <c r="R401">
        <v>1</v>
      </c>
      <c r="S401" t="s">
        <v>1231</v>
      </c>
      <c r="T401" t="s">
        <v>1232</v>
      </c>
      <c r="U401" s="1">
        <v>47.24</v>
      </c>
      <c r="V401" s="2">
        <v>45171</v>
      </c>
      <c r="W401" s="2">
        <v>45181</v>
      </c>
      <c r="X401" s="7">
        <f t="shared" si="6"/>
        <v>10</v>
      </c>
      <c r="Y401" t="s">
        <v>37</v>
      </c>
    </row>
    <row r="402" spans="1:25" x14ac:dyDescent="0.3">
      <c r="A402" s="2">
        <v>45171</v>
      </c>
      <c r="B402" t="s">
        <v>18</v>
      </c>
      <c r="C402" t="s">
        <v>54</v>
      </c>
      <c r="D402">
        <v>9</v>
      </c>
      <c r="E402" s="1">
        <v>184.43</v>
      </c>
      <c r="F402" s="1">
        <f>Sales_data[[#This Row],[UnitPrice]]*(1-0.35)</f>
        <v>119.87950000000001</v>
      </c>
      <c r="G402" t="s">
        <v>55</v>
      </c>
      <c r="H402" t="s">
        <v>21</v>
      </c>
      <c r="I402" s="6">
        <v>0</v>
      </c>
      <c r="J402" t="s">
        <v>51</v>
      </c>
      <c r="K402" s="1">
        <f>Sales_data[[#This Row],[Quantity]]*Sales_data[[#This Row],[UnitPrice]]</f>
        <v>1659.8700000000001</v>
      </c>
      <c r="L402" s="1">
        <f>Sales_data[[#This Row],[TotalPrice ]]*(1-Sales_data[[#This Row],[Discount]])</f>
        <v>1659.8700000000001</v>
      </c>
      <c r="M402" s="1">
        <f>Sales_data[[#This Row],[Quantity]]*Sales_data[[#This Row],[UnitCost (Assummed)]]</f>
        <v>1078.9155000000001</v>
      </c>
      <c r="N402" s="1">
        <f>Sales_data[[#This Row],[ Sales]]-Sales_data[[#This Row],[COGs]]</f>
        <v>580.95450000000005</v>
      </c>
      <c r="O402" s="5">
        <f>Sales_data[[#This Row],[TotalPrice ]]-Sales_data[[#This Row],[ Sales]]</f>
        <v>0</v>
      </c>
      <c r="P402" t="s">
        <v>23</v>
      </c>
      <c r="Q402" t="s">
        <v>40</v>
      </c>
      <c r="R402">
        <v>0</v>
      </c>
      <c r="S402" t="s">
        <v>1986</v>
      </c>
      <c r="T402" t="s">
        <v>1987</v>
      </c>
      <c r="U402" s="1">
        <v>30.78</v>
      </c>
      <c r="V402" s="2">
        <v>45171</v>
      </c>
      <c r="W402" s="2">
        <v>45177</v>
      </c>
      <c r="X402" s="7">
        <f t="shared" si="6"/>
        <v>6</v>
      </c>
      <c r="Y402" t="s">
        <v>27</v>
      </c>
    </row>
    <row r="403" spans="1:25" x14ac:dyDescent="0.3">
      <c r="A403" s="2">
        <v>45172</v>
      </c>
      <c r="B403" t="s">
        <v>38</v>
      </c>
      <c r="C403" t="s">
        <v>79</v>
      </c>
      <c r="D403">
        <v>14</v>
      </c>
      <c r="E403" s="1">
        <v>82.14</v>
      </c>
      <c r="F403" s="1">
        <f>Sales_data[[#This Row],[UnitPrice]]*(1-0.35)</f>
        <v>53.391000000000005</v>
      </c>
      <c r="G403" t="s">
        <v>50</v>
      </c>
      <c r="H403" t="s">
        <v>31</v>
      </c>
      <c r="I403" s="6">
        <v>0</v>
      </c>
      <c r="J403" t="s">
        <v>32</v>
      </c>
      <c r="K403" s="1">
        <f>Sales_data[[#This Row],[Quantity]]*Sales_data[[#This Row],[UnitPrice]]</f>
        <v>1149.96</v>
      </c>
      <c r="L403" s="1">
        <f>Sales_data[[#This Row],[TotalPrice ]]*(1-Sales_data[[#This Row],[Discount]])</f>
        <v>1149.96</v>
      </c>
      <c r="M403" s="1">
        <f>Sales_data[[#This Row],[Quantity]]*Sales_data[[#This Row],[UnitCost (Assummed)]]</f>
        <v>747.47400000000005</v>
      </c>
      <c r="N403" s="1">
        <f>Sales_data[[#This Row],[ Sales]]-Sales_data[[#This Row],[COGs]]</f>
        <v>402.48599999999999</v>
      </c>
      <c r="O403" s="5">
        <f>Sales_data[[#This Row],[TotalPrice ]]-Sales_data[[#This Row],[ Sales]]</f>
        <v>0</v>
      </c>
      <c r="P403" t="s">
        <v>57</v>
      </c>
      <c r="Q403" t="s">
        <v>2930</v>
      </c>
      <c r="R403">
        <v>0</v>
      </c>
      <c r="S403" t="s">
        <v>124</v>
      </c>
      <c r="T403" t="s">
        <v>125</v>
      </c>
      <c r="U403" s="1">
        <v>12.57</v>
      </c>
      <c r="V403" s="2">
        <v>45172</v>
      </c>
      <c r="W403" s="2">
        <v>45180</v>
      </c>
      <c r="X403" s="7">
        <f t="shared" si="6"/>
        <v>8</v>
      </c>
      <c r="Y403" t="s">
        <v>43</v>
      </c>
    </row>
    <row r="404" spans="1:25" x14ac:dyDescent="0.3">
      <c r="A404" s="2">
        <v>45172</v>
      </c>
      <c r="B404" t="s">
        <v>38</v>
      </c>
      <c r="C404" t="s">
        <v>39</v>
      </c>
      <c r="D404">
        <v>16</v>
      </c>
      <c r="E404" s="1">
        <v>440.48</v>
      </c>
      <c r="F404" s="1">
        <f>Sales_data[[#This Row],[UnitPrice]]*(1-0.35)</f>
        <v>286.31200000000001</v>
      </c>
      <c r="G404" t="s">
        <v>20</v>
      </c>
      <c r="H404" t="s">
        <v>31</v>
      </c>
      <c r="I404" s="6">
        <v>0.05</v>
      </c>
      <c r="J404" t="s">
        <v>46</v>
      </c>
      <c r="K404" s="1">
        <f>Sales_data[[#This Row],[Quantity]]*Sales_data[[#This Row],[UnitPrice]]</f>
        <v>7047.68</v>
      </c>
      <c r="L404" s="1">
        <f>Sales_data[[#This Row],[TotalPrice ]]*(1-Sales_data[[#This Row],[Discount]])</f>
        <v>6695.2960000000003</v>
      </c>
      <c r="M404" s="1">
        <f>Sales_data[[#This Row],[Quantity]]*Sales_data[[#This Row],[UnitCost (Assummed)]]</f>
        <v>4580.9920000000002</v>
      </c>
      <c r="N404" s="1">
        <f>Sales_data[[#This Row],[ Sales]]-Sales_data[[#This Row],[COGs]]</f>
        <v>2114.3040000000001</v>
      </c>
      <c r="O404" s="5">
        <f>Sales_data[[#This Row],[TotalPrice ]]-Sales_data[[#This Row],[ Sales]]</f>
        <v>352.38400000000001</v>
      </c>
      <c r="P404" t="s">
        <v>63</v>
      </c>
      <c r="Q404" t="s">
        <v>24</v>
      </c>
      <c r="R404">
        <v>1</v>
      </c>
      <c r="S404" t="s">
        <v>2014</v>
      </c>
      <c r="T404" t="s">
        <v>2015</v>
      </c>
      <c r="U404" s="1">
        <v>26.87</v>
      </c>
      <c r="V404" s="2">
        <v>45172</v>
      </c>
      <c r="W404" s="2">
        <v>45179</v>
      </c>
      <c r="X404" s="7">
        <f t="shared" si="6"/>
        <v>7</v>
      </c>
      <c r="Y404" t="s">
        <v>43</v>
      </c>
    </row>
    <row r="405" spans="1:25" x14ac:dyDescent="0.3">
      <c r="A405" s="2">
        <v>45172</v>
      </c>
      <c r="B405" t="s">
        <v>28</v>
      </c>
      <c r="C405" t="s">
        <v>39</v>
      </c>
      <c r="D405">
        <v>4</v>
      </c>
      <c r="E405" s="1">
        <v>467.45</v>
      </c>
      <c r="F405" s="1">
        <f>Sales_data[[#This Row],[UnitPrice]]*(1-0.35)</f>
        <v>303.84250000000003</v>
      </c>
      <c r="G405" t="s">
        <v>50</v>
      </c>
      <c r="H405" t="s">
        <v>21</v>
      </c>
      <c r="I405" s="6">
        <v>0.05</v>
      </c>
      <c r="J405" t="s">
        <v>46</v>
      </c>
      <c r="K405" s="1">
        <f>Sales_data[[#This Row],[Quantity]]*Sales_data[[#This Row],[UnitPrice]]</f>
        <v>1869.8</v>
      </c>
      <c r="L405" s="1">
        <f>Sales_data[[#This Row],[TotalPrice ]]*(1-Sales_data[[#This Row],[Discount]])</f>
        <v>1776.31</v>
      </c>
      <c r="M405" s="1">
        <f>Sales_data[[#This Row],[Quantity]]*Sales_data[[#This Row],[UnitCost (Assummed)]]</f>
        <v>1215.3700000000001</v>
      </c>
      <c r="N405" s="1">
        <f>Sales_data[[#This Row],[ Sales]]-Sales_data[[#This Row],[COGs]]</f>
        <v>560.93999999999983</v>
      </c>
      <c r="O405" s="5">
        <f>Sales_data[[#This Row],[TotalPrice ]]-Sales_data[[#This Row],[ Sales]]</f>
        <v>93.490000000000009</v>
      </c>
      <c r="P405" t="s">
        <v>33</v>
      </c>
      <c r="Q405" t="s">
        <v>40</v>
      </c>
      <c r="R405">
        <v>0</v>
      </c>
      <c r="S405" t="s">
        <v>2183</v>
      </c>
      <c r="T405" t="s">
        <v>2184</v>
      </c>
      <c r="U405" s="1">
        <v>25.05</v>
      </c>
      <c r="V405" s="2">
        <v>45172</v>
      </c>
      <c r="W405" s="2">
        <v>45182</v>
      </c>
      <c r="X405" s="7">
        <f t="shared" si="6"/>
        <v>10</v>
      </c>
      <c r="Y405" t="s">
        <v>37</v>
      </c>
    </row>
    <row r="406" spans="1:25" x14ac:dyDescent="0.3">
      <c r="A406" s="2">
        <v>45173</v>
      </c>
      <c r="B406" t="s">
        <v>44</v>
      </c>
      <c r="C406" t="s">
        <v>45</v>
      </c>
      <c r="D406">
        <v>14</v>
      </c>
      <c r="E406" s="1">
        <v>115.98</v>
      </c>
      <c r="F406" s="1">
        <f>Sales_data[[#This Row],[UnitPrice]]*(1-0.35)</f>
        <v>75.387</v>
      </c>
      <c r="G406" t="s">
        <v>30</v>
      </c>
      <c r="H406" t="s">
        <v>21</v>
      </c>
      <c r="I406" s="6">
        <v>0</v>
      </c>
      <c r="J406" t="s">
        <v>66</v>
      </c>
      <c r="K406" s="1">
        <f>Sales_data[[#This Row],[Quantity]]*Sales_data[[#This Row],[UnitPrice]]</f>
        <v>1623.72</v>
      </c>
      <c r="L406" s="1">
        <f>Sales_data[[#This Row],[TotalPrice ]]*(1-Sales_data[[#This Row],[Discount]])</f>
        <v>1623.72</v>
      </c>
      <c r="M406" s="1">
        <f>Sales_data[[#This Row],[Quantity]]*Sales_data[[#This Row],[UnitCost (Assummed)]]</f>
        <v>1055.4180000000001</v>
      </c>
      <c r="N406" s="1">
        <f>Sales_data[[#This Row],[ Sales]]-Sales_data[[#This Row],[COGs]]</f>
        <v>568.30199999999991</v>
      </c>
      <c r="O406" s="5">
        <f>Sales_data[[#This Row],[TotalPrice ]]-Sales_data[[#This Row],[ Sales]]</f>
        <v>0</v>
      </c>
      <c r="P406" t="s">
        <v>60</v>
      </c>
      <c r="Q406" t="s">
        <v>2930</v>
      </c>
      <c r="R406">
        <v>0</v>
      </c>
      <c r="S406" t="s">
        <v>2862</v>
      </c>
      <c r="T406" t="s">
        <v>2863</v>
      </c>
      <c r="U406" s="1">
        <v>31.85</v>
      </c>
      <c r="V406" s="2">
        <v>45173</v>
      </c>
      <c r="W406" s="2">
        <v>45175</v>
      </c>
      <c r="X406" s="7">
        <f t="shared" si="6"/>
        <v>2</v>
      </c>
      <c r="Y406" t="s">
        <v>49</v>
      </c>
    </row>
    <row r="407" spans="1:25" x14ac:dyDescent="0.3">
      <c r="A407" s="2">
        <v>45174</v>
      </c>
      <c r="B407" t="s">
        <v>18</v>
      </c>
      <c r="C407" t="s">
        <v>54</v>
      </c>
      <c r="D407">
        <v>5</v>
      </c>
      <c r="E407" s="1">
        <v>367.61</v>
      </c>
      <c r="F407" s="1">
        <f>Sales_data[[#This Row],[UnitPrice]]*(1-0.35)</f>
        <v>238.94650000000001</v>
      </c>
      <c r="G407" t="s">
        <v>50</v>
      </c>
      <c r="H407" t="s">
        <v>31</v>
      </c>
      <c r="I407" s="6">
        <v>0</v>
      </c>
      <c r="J407" t="s">
        <v>32</v>
      </c>
      <c r="K407" s="1">
        <f>Sales_data[[#This Row],[Quantity]]*Sales_data[[#This Row],[UnitPrice]]</f>
        <v>1838.0500000000002</v>
      </c>
      <c r="L407" s="1">
        <f>Sales_data[[#This Row],[TotalPrice ]]*(1-Sales_data[[#This Row],[Discount]])</f>
        <v>1838.0500000000002</v>
      </c>
      <c r="M407" s="1">
        <f>Sales_data[[#This Row],[Quantity]]*Sales_data[[#This Row],[UnitCost (Assummed)]]</f>
        <v>1194.7325000000001</v>
      </c>
      <c r="N407" s="1">
        <f>Sales_data[[#This Row],[ Sales]]-Sales_data[[#This Row],[COGs]]</f>
        <v>643.31750000000011</v>
      </c>
      <c r="O407" s="5">
        <f>Sales_data[[#This Row],[TotalPrice ]]-Sales_data[[#This Row],[ Sales]]</f>
        <v>0</v>
      </c>
      <c r="P407" t="s">
        <v>57</v>
      </c>
      <c r="Q407" t="s">
        <v>34</v>
      </c>
      <c r="R407">
        <v>0</v>
      </c>
      <c r="S407" t="s">
        <v>1734</v>
      </c>
      <c r="T407" t="s">
        <v>1735</v>
      </c>
      <c r="U407" s="1">
        <v>19.55</v>
      </c>
      <c r="V407" s="2">
        <v>45174</v>
      </c>
      <c r="W407" s="2">
        <v>45182</v>
      </c>
      <c r="X407" s="7">
        <f t="shared" si="6"/>
        <v>8</v>
      </c>
      <c r="Y407" t="s">
        <v>27</v>
      </c>
    </row>
    <row r="408" spans="1:25" x14ac:dyDescent="0.3">
      <c r="A408" s="2">
        <v>45174</v>
      </c>
      <c r="B408" t="s">
        <v>69</v>
      </c>
      <c r="C408" t="s">
        <v>79</v>
      </c>
      <c r="D408">
        <v>19</v>
      </c>
      <c r="E408" s="1">
        <v>431.47</v>
      </c>
      <c r="F408" s="1">
        <f>Sales_data[[#This Row],[UnitPrice]]*(1-0.35)</f>
        <v>280.45550000000003</v>
      </c>
      <c r="G408" t="s">
        <v>30</v>
      </c>
      <c r="H408" t="s">
        <v>31</v>
      </c>
      <c r="I408" s="6">
        <v>0.1</v>
      </c>
      <c r="J408" t="s">
        <v>22</v>
      </c>
      <c r="K408" s="1">
        <f>Sales_data[[#This Row],[Quantity]]*Sales_data[[#This Row],[UnitPrice]]</f>
        <v>8197.93</v>
      </c>
      <c r="L408" s="1">
        <f>Sales_data[[#This Row],[TotalPrice ]]*(1-Sales_data[[#This Row],[Discount]])</f>
        <v>7378.1370000000006</v>
      </c>
      <c r="M408" s="1">
        <f>Sales_data[[#This Row],[Quantity]]*Sales_data[[#This Row],[UnitCost (Assummed)]]</f>
        <v>5328.6545000000006</v>
      </c>
      <c r="N408" s="1">
        <f>Sales_data[[#This Row],[ Sales]]-Sales_data[[#This Row],[COGs]]</f>
        <v>2049.4825000000001</v>
      </c>
      <c r="O408" s="5">
        <f>Sales_data[[#This Row],[TotalPrice ]]-Sales_data[[#This Row],[ Sales]]</f>
        <v>819.79299999999967</v>
      </c>
      <c r="P408" t="s">
        <v>33</v>
      </c>
      <c r="Q408" t="s">
        <v>40</v>
      </c>
      <c r="R408">
        <v>0</v>
      </c>
      <c r="S408" t="s">
        <v>2517</v>
      </c>
      <c r="T408" t="s">
        <v>2518</v>
      </c>
      <c r="U408" s="1">
        <v>49.23</v>
      </c>
      <c r="V408" s="2">
        <v>45174</v>
      </c>
      <c r="W408" s="2">
        <v>45179</v>
      </c>
      <c r="X408" s="7">
        <f t="shared" si="6"/>
        <v>5</v>
      </c>
      <c r="Y408" t="s">
        <v>72</v>
      </c>
    </row>
    <row r="409" spans="1:25" x14ac:dyDescent="0.3">
      <c r="A409" s="2">
        <v>45175</v>
      </c>
      <c r="B409" t="s">
        <v>28</v>
      </c>
      <c r="C409" t="s">
        <v>29</v>
      </c>
      <c r="D409">
        <v>7</v>
      </c>
      <c r="E409" s="1">
        <v>18.36</v>
      </c>
      <c r="F409" s="1">
        <f>Sales_data[[#This Row],[UnitPrice]]*(1-0.35)</f>
        <v>11.933999999999999</v>
      </c>
      <c r="G409" t="s">
        <v>55</v>
      </c>
      <c r="H409" t="s">
        <v>31</v>
      </c>
      <c r="I409" s="6">
        <v>0.1</v>
      </c>
      <c r="J409" t="s">
        <v>32</v>
      </c>
      <c r="K409" s="1">
        <f>Sales_data[[#This Row],[Quantity]]*Sales_data[[#This Row],[UnitPrice]]</f>
        <v>128.51999999999998</v>
      </c>
      <c r="L409" s="1">
        <f>Sales_data[[#This Row],[TotalPrice ]]*(1-Sales_data[[#This Row],[Discount]])</f>
        <v>115.66799999999999</v>
      </c>
      <c r="M409" s="1">
        <f>Sales_data[[#This Row],[Quantity]]*Sales_data[[#This Row],[UnitCost (Assummed)]]</f>
        <v>83.537999999999997</v>
      </c>
      <c r="N409" s="1">
        <f>Sales_data[[#This Row],[ Sales]]-Sales_data[[#This Row],[COGs]]</f>
        <v>32.129999999999995</v>
      </c>
      <c r="O409" s="5">
        <f>Sales_data[[#This Row],[TotalPrice ]]-Sales_data[[#This Row],[ Sales]]</f>
        <v>12.85199999999999</v>
      </c>
      <c r="P409" t="s">
        <v>23</v>
      </c>
      <c r="Q409" t="s">
        <v>2930</v>
      </c>
      <c r="R409">
        <v>0</v>
      </c>
      <c r="S409" t="s">
        <v>1323</v>
      </c>
      <c r="T409" t="s">
        <v>1324</v>
      </c>
      <c r="U409" s="1">
        <v>48.92</v>
      </c>
      <c r="V409" s="2">
        <v>45175</v>
      </c>
      <c r="W409" s="2">
        <v>45180</v>
      </c>
      <c r="X409" s="7">
        <f t="shared" si="6"/>
        <v>5</v>
      </c>
      <c r="Y409" t="s">
        <v>37</v>
      </c>
    </row>
    <row r="410" spans="1:25" x14ac:dyDescent="0.3">
      <c r="A410" s="2">
        <v>45175</v>
      </c>
      <c r="B410" t="s">
        <v>69</v>
      </c>
      <c r="C410" t="s">
        <v>45</v>
      </c>
      <c r="D410">
        <v>3</v>
      </c>
      <c r="E410" s="1">
        <v>312.97000000000003</v>
      </c>
      <c r="F410" s="1">
        <f>Sales_data[[#This Row],[UnitPrice]]*(1-0.35)</f>
        <v>203.43050000000002</v>
      </c>
      <c r="G410" t="s">
        <v>50</v>
      </c>
      <c r="H410" t="s">
        <v>31</v>
      </c>
      <c r="I410" s="6">
        <v>0.05</v>
      </c>
      <c r="J410" t="s">
        <v>22</v>
      </c>
      <c r="K410" s="1">
        <f>Sales_data[[#This Row],[Quantity]]*Sales_data[[#This Row],[UnitPrice]]</f>
        <v>938.91000000000008</v>
      </c>
      <c r="L410" s="1">
        <f>Sales_data[[#This Row],[TotalPrice ]]*(1-Sales_data[[#This Row],[Discount]])</f>
        <v>891.96450000000004</v>
      </c>
      <c r="M410" s="1">
        <f>Sales_data[[#This Row],[Quantity]]*Sales_data[[#This Row],[UnitCost (Assummed)]]</f>
        <v>610.29150000000004</v>
      </c>
      <c r="N410" s="1">
        <f>Sales_data[[#This Row],[ Sales]]-Sales_data[[#This Row],[COGs]]</f>
        <v>281.673</v>
      </c>
      <c r="O410" s="5">
        <f>Sales_data[[#This Row],[TotalPrice ]]-Sales_data[[#This Row],[ Sales]]</f>
        <v>46.945500000000038</v>
      </c>
      <c r="P410" t="s">
        <v>57</v>
      </c>
      <c r="Q410" t="s">
        <v>2930</v>
      </c>
      <c r="R410">
        <v>1</v>
      </c>
      <c r="S410" t="s">
        <v>2125</v>
      </c>
      <c r="T410" t="s">
        <v>2126</v>
      </c>
      <c r="U410" s="1">
        <v>20.059999999999999</v>
      </c>
      <c r="V410" s="2">
        <v>45175</v>
      </c>
      <c r="W410" s="2">
        <v>45181</v>
      </c>
      <c r="X410" s="7">
        <f t="shared" si="6"/>
        <v>6</v>
      </c>
      <c r="Y410" t="s">
        <v>72</v>
      </c>
    </row>
    <row r="411" spans="1:25" x14ac:dyDescent="0.3">
      <c r="A411" s="2">
        <v>45175</v>
      </c>
      <c r="B411" t="s">
        <v>44</v>
      </c>
      <c r="C411" t="s">
        <v>29</v>
      </c>
      <c r="D411">
        <v>17</v>
      </c>
      <c r="E411" s="1">
        <v>588.58000000000004</v>
      </c>
      <c r="F411" s="1">
        <f>Sales_data[[#This Row],[UnitPrice]]*(1-0.35)</f>
        <v>382.57700000000006</v>
      </c>
      <c r="G411" t="s">
        <v>55</v>
      </c>
      <c r="H411" t="s">
        <v>21</v>
      </c>
      <c r="I411" s="6">
        <v>0.05</v>
      </c>
      <c r="J411" t="s">
        <v>56</v>
      </c>
      <c r="K411" s="1">
        <f>Sales_data[[#This Row],[Quantity]]*Sales_data[[#This Row],[UnitPrice]]</f>
        <v>10005.86</v>
      </c>
      <c r="L411" s="1">
        <f>Sales_data[[#This Row],[TotalPrice ]]*(1-Sales_data[[#This Row],[Discount]])</f>
        <v>9505.5670000000009</v>
      </c>
      <c r="M411" s="1">
        <f>Sales_data[[#This Row],[Quantity]]*Sales_data[[#This Row],[UnitCost (Assummed)]]</f>
        <v>6503.8090000000011</v>
      </c>
      <c r="N411" s="1">
        <f>Sales_data[[#This Row],[ Sales]]-Sales_data[[#This Row],[COGs]]</f>
        <v>3001.7579999999998</v>
      </c>
      <c r="O411" s="5">
        <f>Sales_data[[#This Row],[TotalPrice ]]-Sales_data[[#This Row],[ Sales]]</f>
        <v>500.29299999999967</v>
      </c>
      <c r="P411" t="s">
        <v>60</v>
      </c>
      <c r="Q411" t="s">
        <v>34</v>
      </c>
      <c r="R411">
        <v>1</v>
      </c>
      <c r="S411" t="s">
        <v>2247</v>
      </c>
      <c r="T411" t="s">
        <v>2248</v>
      </c>
      <c r="U411" s="1">
        <v>25.31</v>
      </c>
      <c r="V411" s="2">
        <v>45175</v>
      </c>
      <c r="W411" s="2">
        <v>45182</v>
      </c>
      <c r="X411" s="7">
        <f t="shared" si="6"/>
        <v>7</v>
      </c>
      <c r="Y411" t="s">
        <v>49</v>
      </c>
    </row>
    <row r="412" spans="1:25" x14ac:dyDescent="0.3">
      <c r="A412" s="2">
        <v>45176</v>
      </c>
      <c r="B412" t="s">
        <v>44</v>
      </c>
      <c r="C412" t="s">
        <v>29</v>
      </c>
      <c r="D412">
        <v>14</v>
      </c>
      <c r="E412" s="1">
        <v>52.09</v>
      </c>
      <c r="F412" s="1">
        <f>Sales_data[[#This Row],[UnitPrice]]*(1-0.35)</f>
        <v>33.858500000000006</v>
      </c>
      <c r="G412" t="s">
        <v>30</v>
      </c>
      <c r="H412" t="s">
        <v>31</v>
      </c>
      <c r="I412" s="6">
        <v>0</v>
      </c>
      <c r="J412" t="s">
        <v>66</v>
      </c>
      <c r="K412" s="1">
        <f>Sales_data[[#This Row],[Quantity]]*Sales_data[[#This Row],[UnitPrice]]</f>
        <v>729.26</v>
      </c>
      <c r="L412" s="1">
        <f>Sales_data[[#This Row],[TotalPrice ]]*(1-Sales_data[[#This Row],[Discount]])</f>
        <v>729.26</v>
      </c>
      <c r="M412" s="1">
        <f>Sales_data[[#This Row],[Quantity]]*Sales_data[[#This Row],[UnitCost (Assummed)]]</f>
        <v>474.01900000000012</v>
      </c>
      <c r="N412" s="1">
        <f>Sales_data[[#This Row],[ Sales]]-Sales_data[[#This Row],[COGs]]</f>
        <v>255.24099999999987</v>
      </c>
      <c r="O412" s="5">
        <f>Sales_data[[#This Row],[TotalPrice ]]-Sales_data[[#This Row],[ Sales]]</f>
        <v>0</v>
      </c>
      <c r="P412" t="s">
        <v>33</v>
      </c>
      <c r="Q412" t="s">
        <v>2930</v>
      </c>
      <c r="R412">
        <v>1</v>
      </c>
      <c r="S412" t="s">
        <v>746</v>
      </c>
      <c r="T412" t="s">
        <v>747</v>
      </c>
      <c r="U412" s="1">
        <v>48.02</v>
      </c>
      <c r="V412" s="2">
        <v>45176</v>
      </c>
      <c r="W412" s="2">
        <v>45183</v>
      </c>
      <c r="X412" s="7">
        <f t="shared" si="6"/>
        <v>7</v>
      </c>
      <c r="Y412" t="s">
        <v>49</v>
      </c>
    </row>
    <row r="413" spans="1:25" x14ac:dyDescent="0.3">
      <c r="A413" s="2">
        <v>45176</v>
      </c>
      <c r="B413" t="s">
        <v>28</v>
      </c>
      <c r="C413" t="s">
        <v>29</v>
      </c>
      <c r="D413">
        <v>16</v>
      </c>
      <c r="E413" s="1">
        <v>144.07</v>
      </c>
      <c r="F413" s="1">
        <f>Sales_data[[#This Row],[UnitPrice]]*(1-0.35)</f>
        <v>93.645499999999998</v>
      </c>
      <c r="G413" t="s">
        <v>55</v>
      </c>
      <c r="H413" t="s">
        <v>21</v>
      </c>
      <c r="I413" s="6">
        <v>0.1</v>
      </c>
      <c r="J413" t="s">
        <v>22</v>
      </c>
      <c r="K413" s="1">
        <f>Sales_data[[#This Row],[Quantity]]*Sales_data[[#This Row],[UnitPrice]]</f>
        <v>2305.12</v>
      </c>
      <c r="L413" s="1">
        <f>Sales_data[[#This Row],[TotalPrice ]]*(1-Sales_data[[#This Row],[Discount]])</f>
        <v>2074.6080000000002</v>
      </c>
      <c r="M413" s="1">
        <f>Sales_data[[#This Row],[Quantity]]*Sales_data[[#This Row],[UnitCost (Assummed)]]</f>
        <v>1498.328</v>
      </c>
      <c r="N413" s="1">
        <f>Sales_data[[#This Row],[ Sales]]-Sales_data[[#This Row],[COGs]]</f>
        <v>576.2800000000002</v>
      </c>
      <c r="O413" s="5">
        <f>Sales_data[[#This Row],[TotalPrice ]]-Sales_data[[#This Row],[ Sales]]</f>
        <v>230.51199999999972</v>
      </c>
      <c r="P413" t="s">
        <v>60</v>
      </c>
      <c r="Q413" t="s">
        <v>24</v>
      </c>
      <c r="R413">
        <v>0</v>
      </c>
      <c r="S413" t="s">
        <v>1979</v>
      </c>
      <c r="T413" t="s">
        <v>1980</v>
      </c>
      <c r="U413" s="1">
        <v>7.33</v>
      </c>
      <c r="V413" s="2">
        <v>45176</v>
      </c>
      <c r="W413" s="2">
        <v>45178</v>
      </c>
      <c r="X413" s="7">
        <f t="shared" si="6"/>
        <v>2</v>
      </c>
      <c r="Y413" t="s">
        <v>37</v>
      </c>
    </row>
    <row r="414" spans="1:25" x14ac:dyDescent="0.3">
      <c r="A414" s="2">
        <v>45176</v>
      </c>
      <c r="B414" t="s">
        <v>44</v>
      </c>
      <c r="C414" t="s">
        <v>130</v>
      </c>
      <c r="D414">
        <v>1</v>
      </c>
      <c r="E414" s="1">
        <v>431.49</v>
      </c>
      <c r="F414" s="1">
        <f>Sales_data[[#This Row],[UnitPrice]]*(1-0.35)</f>
        <v>280.46850000000001</v>
      </c>
      <c r="G414" t="s">
        <v>50</v>
      </c>
      <c r="H414" t="s">
        <v>21</v>
      </c>
      <c r="I414" s="6">
        <v>0.15</v>
      </c>
      <c r="J414" t="s">
        <v>32</v>
      </c>
      <c r="K414" s="1">
        <f>Sales_data[[#This Row],[Quantity]]*Sales_data[[#This Row],[UnitPrice]]</f>
        <v>431.49</v>
      </c>
      <c r="L414" s="1">
        <f>Sales_data[[#This Row],[TotalPrice ]]*(1-Sales_data[[#This Row],[Discount]])</f>
        <v>366.76650000000001</v>
      </c>
      <c r="M414" s="1">
        <f>Sales_data[[#This Row],[Quantity]]*Sales_data[[#This Row],[UnitCost (Assummed)]]</f>
        <v>280.46850000000001</v>
      </c>
      <c r="N414" s="1">
        <f>Sales_data[[#This Row],[ Sales]]-Sales_data[[#This Row],[COGs]]</f>
        <v>86.298000000000002</v>
      </c>
      <c r="O414" s="5">
        <f>Sales_data[[#This Row],[TotalPrice ]]-Sales_data[[#This Row],[ Sales]]</f>
        <v>64.723500000000001</v>
      </c>
      <c r="P414" t="s">
        <v>63</v>
      </c>
      <c r="Q414" t="s">
        <v>34</v>
      </c>
      <c r="R414">
        <v>0</v>
      </c>
      <c r="S414" t="s">
        <v>2331</v>
      </c>
      <c r="T414" t="s">
        <v>2332</v>
      </c>
      <c r="U414" s="1">
        <v>17.53</v>
      </c>
      <c r="V414" s="2">
        <v>45176</v>
      </c>
      <c r="W414" s="2">
        <v>45184</v>
      </c>
      <c r="X414" s="7">
        <f t="shared" si="6"/>
        <v>8</v>
      </c>
      <c r="Y414" t="s">
        <v>49</v>
      </c>
    </row>
    <row r="415" spans="1:25" x14ac:dyDescent="0.3">
      <c r="A415" s="2">
        <v>45177</v>
      </c>
      <c r="B415" t="s">
        <v>69</v>
      </c>
      <c r="C415" t="s">
        <v>19</v>
      </c>
      <c r="D415">
        <v>19</v>
      </c>
      <c r="E415" s="1">
        <v>212.83</v>
      </c>
      <c r="F415" s="1">
        <f>Sales_data[[#This Row],[UnitPrice]]*(1-0.35)</f>
        <v>138.33950000000002</v>
      </c>
      <c r="G415" t="s">
        <v>55</v>
      </c>
      <c r="H415" t="s">
        <v>21</v>
      </c>
      <c r="I415" s="6">
        <v>0.15</v>
      </c>
      <c r="J415" t="s">
        <v>51</v>
      </c>
      <c r="K415" s="1">
        <f>Sales_data[[#This Row],[Quantity]]*Sales_data[[#This Row],[UnitPrice]]</f>
        <v>4043.7700000000004</v>
      </c>
      <c r="L415" s="1">
        <f>Sales_data[[#This Row],[TotalPrice ]]*(1-Sales_data[[#This Row],[Discount]])</f>
        <v>3437.2045000000003</v>
      </c>
      <c r="M415" s="1">
        <f>Sales_data[[#This Row],[Quantity]]*Sales_data[[#This Row],[UnitCost (Assummed)]]</f>
        <v>2628.4505000000004</v>
      </c>
      <c r="N415" s="1">
        <f>Sales_data[[#This Row],[ Sales]]-Sales_data[[#This Row],[COGs]]</f>
        <v>808.75399999999991</v>
      </c>
      <c r="O415" s="5">
        <f>Sales_data[[#This Row],[TotalPrice ]]-Sales_data[[#This Row],[ Sales]]</f>
        <v>606.56550000000016</v>
      </c>
      <c r="P415" t="s">
        <v>23</v>
      </c>
      <c r="Q415" t="s">
        <v>40</v>
      </c>
      <c r="R415">
        <v>0</v>
      </c>
      <c r="S415" t="s">
        <v>627</v>
      </c>
      <c r="T415" t="s">
        <v>628</v>
      </c>
      <c r="U415" s="1">
        <v>42.88</v>
      </c>
      <c r="V415" s="2">
        <v>45177</v>
      </c>
      <c r="W415" s="2">
        <v>45184</v>
      </c>
      <c r="X415" s="7">
        <f t="shared" si="6"/>
        <v>7</v>
      </c>
      <c r="Y415" t="s">
        <v>72</v>
      </c>
    </row>
    <row r="416" spans="1:25" x14ac:dyDescent="0.3">
      <c r="A416" s="2">
        <v>45177</v>
      </c>
      <c r="B416" t="s">
        <v>28</v>
      </c>
      <c r="C416" t="s">
        <v>29</v>
      </c>
      <c r="D416">
        <v>12</v>
      </c>
      <c r="E416" s="1">
        <v>369.45</v>
      </c>
      <c r="F416" s="1">
        <f>Sales_data[[#This Row],[UnitPrice]]*(1-0.35)</f>
        <v>240.14250000000001</v>
      </c>
      <c r="G416" t="s">
        <v>55</v>
      </c>
      <c r="H416" t="s">
        <v>21</v>
      </c>
      <c r="I416" s="6">
        <v>0.1</v>
      </c>
      <c r="J416" t="s">
        <v>46</v>
      </c>
      <c r="K416" s="1">
        <f>Sales_data[[#This Row],[Quantity]]*Sales_data[[#This Row],[UnitPrice]]</f>
        <v>4433.3999999999996</v>
      </c>
      <c r="L416" s="1">
        <f>Sales_data[[#This Row],[TotalPrice ]]*(1-Sales_data[[#This Row],[Discount]])</f>
        <v>3990.06</v>
      </c>
      <c r="M416" s="1">
        <f>Sales_data[[#This Row],[Quantity]]*Sales_data[[#This Row],[UnitCost (Assummed)]]</f>
        <v>2881.71</v>
      </c>
      <c r="N416" s="1">
        <f>Sales_data[[#This Row],[ Sales]]-Sales_data[[#This Row],[COGs]]</f>
        <v>1108.3499999999999</v>
      </c>
      <c r="O416" s="5">
        <f>Sales_data[[#This Row],[TotalPrice ]]-Sales_data[[#This Row],[ Sales]]</f>
        <v>443.33999999999969</v>
      </c>
      <c r="P416" t="s">
        <v>57</v>
      </c>
      <c r="Q416" t="s">
        <v>40</v>
      </c>
      <c r="R416">
        <v>1</v>
      </c>
      <c r="S416" t="s">
        <v>1752</v>
      </c>
      <c r="T416" t="s">
        <v>1131</v>
      </c>
      <c r="U416" s="1">
        <v>44.76</v>
      </c>
      <c r="V416" s="2">
        <v>45177</v>
      </c>
      <c r="W416" s="2">
        <v>45179</v>
      </c>
      <c r="X416" s="7">
        <f t="shared" si="6"/>
        <v>2</v>
      </c>
      <c r="Y416" t="s">
        <v>37</v>
      </c>
    </row>
    <row r="417" spans="1:25" x14ac:dyDescent="0.3">
      <c r="A417" s="2">
        <v>45177</v>
      </c>
      <c r="B417" t="s">
        <v>69</v>
      </c>
      <c r="C417" t="s">
        <v>29</v>
      </c>
      <c r="D417">
        <v>11</v>
      </c>
      <c r="E417" s="1">
        <v>358.59</v>
      </c>
      <c r="F417" s="1">
        <f>Sales_data[[#This Row],[UnitPrice]]*(1-0.35)</f>
        <v>233.08349999999999</v>
      </c>
      <c r="G417" t="s">
        <v>20</v>
      </c>
      <c r="H417" t="s">
        <v>21</v>
      </c>
      <c r="I417" s="6">
        <v>0</v>
      </c>
      <c r="J417" t="s">
        <v>46</v>
      </c>
      <c r="K417" s="1">
        <f>Sales_data[[#This Row],[Quantity]]*Sales_data[[#This Row],[UnitPrice]]</f>
        <v>3944.49</v>
      </c>
      <c r="L417" s="1">
        <f>Sales_data[[#This Row],[TotalPrice ]]*(1-Sales_data[[#This Row],[Discount]])</f>
        <v>3944.49</v>
      </c>
      <c r="M417" s="1">
        <f>Sales_data[[#This Row],[Quantity]]*Sales_data[[#This Row],[UnitCost (Assummed)]]</f>
        <v>2563.9184999999998</v>
      </c>
      <c r="N417" s="1">
        <f>Sales_data[[#This Row],[ Sales]]-Sales_data[[#This Row],[COGs]]</f>
        <v>1380.5715</v>
      </c>
      <c r="O417" s="5">
        <f>Sales_data[[#This Row],[TotalPrice ]]-Sales_data[[#This Row],[ Sales]]</f>
        <v>0</v>
      </c>
      <c r="P417" t="s">
        <v>57</v>
      </c>
      <c r="Q417" t="s">
        <v>2930</v>
      </c>
      <c r="R417">
        <v>0</v>
      </c>
      <c r="S417" t="s">
        <v>2509</v>
      </c>
      <c r="T417" t="s">
        <v>2510</v>
      </c>
      <c r="U417" s="1">
        <v>29.19</v>
      </c>
      <c r="V417" s="2">
        <v>45177</v>
      </c>
      <c r="W417" s="2">
        <v>45179</v>
      </c>
      <c r="X417" s="7">
        <f t="shared" si="6"/>
        <v>2</v>
      </c>
      <c r="Y417" t="s">
        <v>72</v>
      </c>
    </row>
    <row r="418" spans="1:25" x14ac:dyDescent="0.3">
      <c r="A418" s="2">
        <v>45177</v>
      </c>
      <c r="B418" t="s">
        <v>18</v>
      </c>
      <c r="C418" t="s">
        <v>79</v>
      </c>
      <c r="D418">
        <v>20</v>
      </c>
      <c r="E418" s="1">
        <v>293.94</v>
      </c>
      <c r="F418" s="1">
        <f>Sales_data[[#This Row],[UnitPrice]]*(1-0.35)</f>
        <v>191.06100000000001</v>
      </c>
      <c r="G418" t="s">
        <v>20</v>
      </c>
      <c r="H418" t="s">
        <v>31</v>
      </c>
      <c r="I418" s="6">
        <v>0.15</v>
      </c>
      <c r="J418" t="s">
        <v>32</v>
      </c>
      <c r="K418" s="1">
        <f>Sales_data[[#This Row],[Quantity]]*Sales_data[[#This Row],[UnitPrice]]</f>
        <v>5878.8</v>
      </c>
      <c r="L418" s="1">
        <f>Sales_data[[#This Row],[TotalPrice ]]*(1-Sales_data[[#This Row],[Discount]])</f>
        <v>4996.9800000000005</v>
      </c>
      <c r="M418" s="1">
        <f>Sales_data[[#This Row],[Quantity]]*Sales_data[[#This Row],[UnitCost (Assummed)]]</f>
        <v>3821.2200000000003</v>
      </c>
      <c r="N418" s="1">
        <f>Sales_data[[#This Row],[ Sales]]-Sales_data[[#This Row],[COGs]]</f>
        <v>1175.7600000000002</v>
      </c>
      <c r="O418" s="5">
        <f>Sales_data[[#This Row],[TotalPrice ]]-Sales_data[[#This Row],[ Sales]]</f>
        <v>881.81999999999971</v>
      </c>
      <c r="P418" t="s">
        <v>57</v>
      </c>
      <c r="Q418" t="s">
        <v>34</v>
      </c>
      <c r="R418">
        <v>0</v>
      </c>
      <c r="S418" t="s">
        <v>2640</v>
      </c>
      <c r="T418" t="s">
        <v>2641</v>
      </c>
      <c r="U418" s="1">
        <v>9.2899999999999991</v>
      </c>
      <c r="V418" s="2">
        <v>45177</v>
      </c>
      <c r="W418" s="2">
        <v>45184</v>
      </c>
      <c r="X418" s="7">
        <f t="shared" si="6"/>
        <v>7</v>
      </c>
      <c r="Y418" t="s">
        <v>27</v>
      </c>
    </row>
    <row r="419" spans="1:25" x14ac:dyDescent="0.3">
      <c r="A419" s="2">
        <v>45178</v>
      </c>
      <c r="B419" t="s">
        <v>44</v>
      </c>
      <c r="C419" t="s">
        <v>39</v>
      </c>
      <c r="D419">
        <v>1</v>
      </c>
      <c r="E419" s="1">
        <v>223.56</v>
      </c>
      <c r="F419" s="1">
        <f>Sales_data[[#This Row],[UnitPrice]]*(1-0.35)</f>
        <v>145.31399999999999</v>
      </c>
      <c r="G419" t="s">
        <v>20</v>
      </c>
      <c r="H419" t="s">
        <v>21</v>
      </c>
      <c r="I419" s="6">
        <v>0.15</v>
      </c>
      <c r="J419" t="s">
        <v>66</v>
      </c>
      <c r="K419" s="1">
        <f>Sales_data[[#This Row],[Quantity]]*Sales_data[[#This Row],[UnitPrice]]</f>
        <v>223.56</v>
      </c>
      <c r="L419" s="1">
        <f>Sales_data[[#This Row],[TotalPrice ]]*(1-Sales_data[[#This Row],[Discount]])</f>
        <v>190.02600000000001</v>
      </c>
      <c r="M419" s="1">
        <f>Sales_data[[#This Row],[Quantity]]*Sales_data[[#This Row],[UnitCost (Assummed)]]</f>
        <v>145.31399999999999</v>
      </c>
      <c r="N419" s="1">
        <f>Sales_data[[#This Row],[ Sales]]-Sales_data[[#This Row],[COGs]]</f>
        <v>44.712000000000018</v>
      </c>
      <c r="O419" s="5">
        <f>Sales_data[[#This Row],[TotalPrice ]]-Sales_data[[#This Row],[ Sales]]</f>
        <v>33.533999999999992</v>
      </c>
      <c r="P419" t="s">
        <v>57</v>
      </c>
      <c r="Q419" t="s">
        <v>40</v>
      </c>
      <c r="R419">
        <v>0</v>
      </c>
      <c r="S419" t="s">
        <v>1452</v>
      </c>
      <c r="T419" t="s">
        <v>1453</v>
      </c>
      <c r="U419" s="1">
        <v>37.840000000000003</v>
      </c>
      <c r="V419" s="2">
        <v>45178</v>
      </c>
      <c r="W419" s="2">
        <v>45183</v>
      </c>
      <c r="X419" s="7">
        <f t="shared" si="6"/>
        <v>5</v>
      </c>
      <c r="Y419" t="s">
        <v>49</v>
      </c>
    </row>
    <row r="420" spans="1:25" x14ac:dyDescent="0.3">
      <c r="A420" s="2">
        <v>45178</v>
      </c>
      <c r="B420" t="s">
        <v>38</v>
      </c>
      <c r="C420" t="s">
        <v>45</v>
      </c>
      <c r="D420">
        <v>12</v>
      </c>
      <c r="E420" s="1">
        <v>81.33</v>
      </c>
      <c r="F420" s="1">
        <f>Sales_data[[#This Row],[UnitPrice]]*(1-0.35)</f>
        <v>52.8645</v>
      </c>
      <c r="G420" t="s">
        <v>55</v>
      </c>
      <c r="H420" t="s">
        <v>21</v>
      </c>
      <c r="I420" s="6">
        <v>0</v>
      </c>
      <c r="J420" t="s">
        <v>51</v>
      </c>
      <c r="K420" s="1">
        <f>Sales_data[[#This Row],[Quantity]]*Sales_data[[#This Row],[UnitPrice]]</f>
        <v>975.96</v>
      </c>
      <c r="L420" s="1">
        <f>Sales_data[[#This Row],[TotalPrice ]]*(1-Sales_data[[#This Row],[Discount]])</f>
        <v>975.96</v>
      </c>
      <c r="M420" s="1">
        <f>Sales_data[[#This Row],[Quantity]]*Sales_data[[#This Row],[UnitCost (Assummed)]]</f>
        <v>634.37400000000002</v>
      </c>
      <c r="N420" s="1">
        <f>Sales_data[[#This Row],[ Sales]]-Sales_data[[#This Row],[COGs]]</f>
        <v>341.58600000000001</v>
      </c>
      <c r="O420" s="5">
        <f>Sales_data[[#This Row],[TotalPrice ]]-Sales_data[[#This Row],[ Sales]]</f>
        <v>0</v>
      </c>
      <c r="P420" t="s">
        <v>63</v>
      </c>
      <c r="Q420" t="s">
        <v>34</v>
      </c>
      <c r="R420">
        <v>1</v>
      </c>
      <c r="S420" t="s">
        <v>1669</v>
      </c>
      <c r="T420" t="s">
        <v>1475</v>
      </c>
      <c r="U420" s="1">
        <v>30.73</v>
      </c>
      <c r="V420" s="2">
        <v>45178</v>
      </c>
      <c r="W420" s="2">
        <v>45182</v>
      </c>
      <c r="X420" s="7">
        <f t="shared" si="6"/>
        <v>4</v>
      </c>
      <c r="Y420" t="s">
        <v>43</v>
      </c>
    </row>
    <row r="421" spans="1:25" x14ac:dyDescent="0.3">
      <c r="A421" s="2">
        <v>45178</v>
      </c>
      <c r="B421" t="s">
        <v>69</v>
      </c>
      <c r="C421" t="s">
        <v>79</v>
      </c>
      <c r="D421">
        <v>18</v>
      </c>
      <c r="E421" s="1">
        <v>222.66</v>
      </c>
      <c r="F421" s="1">
        <f>Sales_data[[#This Row],[UnitPrice]]*(1-0.35)</f>
        <v>144.72900000000001</v>
      </c>
      <c r="G421" t="s">
        <v>50</v>
      </c>
      <c r="H421" t="s">
        <v>21</v>
      </c>
      <c r="I421" s="6">
        <v>0.05</v>
      </c>
      <c r="J421" t="s">
        <v>32</v>
      </c>
      <c r="K421" s="1">
        <f>Sales_data[[#This Row],[Quantity]]*Sales_data[[#This Row],[UnitPrice]]</f>
        <v>4007.88</v>
      </c>
      <c r="L421" s="1">
        <f>Sales_data[[#This Row],[TotalPrice ]]*(1-Sales_data[[#This Row],[Discount]])</f>
        <v>3807.4859999999999</v>
      </c>
      <c r="M421" s="1">
        <f>Sales_data[[#This Row],[Quantity]]*Sales_data[[#This Row],[UnitCost (Assummed)]]</f>
        <v>2605.1220000000003</v>
      </c>
      <c r="N421" s="1">
        <f>Sales_data[[#This Row],[ Sales]]-Sales_data[[#This Row],[COGs]]</f>
        <v>1202.3639999999996</v>
      </c>
      <c r="O421" s="5">
        <f>Sales_data[[#This Row],[TotalPrice ]]-Sales_data[[#This Row],[ Sales]]</f>
        <v>200.39400000000023</v>
      </c>
      <c r="P421" t="s">
        <v>33</v>
      </c>
      <c r="Q421" t="s">
        <v>34</v>
      </c>
      <c r="R421">
        <v>0</v>
      </c>
      <c r="S421" t="s">
        <v>2600</v>
      </c>
      <c r="T421" t="s">
        <v>2601</v>
      </c>
      <c r="U421" s="1">
        <v>12.91</v>
      </c>
      <c r="V421" s="2">
        <v>45178</v>
      </c>
      <c r="W421" s="2">
        <v>45181</v>
      </c>
      <c r="X421" s="7">
        <f t="shared" si="6"/>
        <v>3</v>
      </c>
      <c r="Y421" t="s">
        <v>72</v>
      </c>
    </row>
    <row r="422" spans="1:25" x14ac:dyDescent="0.3">
      <c r="A422" s="2">
        <v>45179</v>
      </c>
      <c r="B422" t="s">
        <v>18</v>
      </c>
      <c r="C422" t="s">
        <v>29</v>
      </c>
      <c r="D422">
        <v>6</v>
      </c>
      <c r="E422" s="1">
        <v>471.74</v>
      </c>
      <c r="F422" s="1">
        <f>Sales_data[[#This Row],[UnitPrice]]*(1-0.35)</f>
        <v>306.63100000000003</v>
      </c>
      <c r="G422" t="s">
        <v>50</v>
      </c>
      <c r="H422" t="s">
        <v>31</v>
      </c>
      <c r="I422" s="6">
        <v>0.15</v>
      </c>
      <c r="J422" t="s">
        <v>51</v>
      </c>
      <c r="K422" s="1">
        <f>Sales_data[[#This Row],[Quantity]]*Sales_data[[#This Row],[UnitPrice]]</f>
        <v>2830.44</v>
      </c>
      <c r="L422" s="1">
        <f>Sales_data[[#This Row],[TotalPrice ]]*(1-Sales_data[[#This Row],[Discount]])</f>
        <v>2405.8739999999998</v>
      </c>
      <c r="M422" s="1">
        <f>Sales_data[[#This Row],[Quantity]]*Sales_data[[#This Row],[UnitCost (Assummed)]]</f>
        <v>1839.7860000000001</v>
      </c>
      <c r="N422" s="1">
        <f>Sales_data[[#This Row],[ Sales]]-Sales_data[[#This Row],[COGs]]</f>
        <v>566.08799999999974</v>
      </c>
      <c r="O422" s="5">
        <f>Sales_data[[#This Row],[TotalPrice ]]-Sales_data[[#This Row],[ Sales]]</f>
        <v>424.56600000000026</v>
      </c>
      <c r="P422" t="s">
        <v>23</v>
      </c>
      <c r="Q422" t="s">
        <v>2930</v>
      </c>
      <c r="R422">
        <v>0</v>
      </c>
      <c r="S422" t="s">
        <v>926</v>
      </c>
      <c r="T422" t="s">
        <v>927</v>
      </c>
      <c r="U422" s="1">
        <v>36.79</v>
      </c>
      <c r="V422" s="2">
        <v>45179</v>
      </c>
      <c r="W422" s="2">
        <v>45187</v>
      </c>
      <c r="X422" s="7">
        <f t="shared" si="6"/>
        <v>8</v>
      </c>
      <c r="Y422" t="s">
        <v>27</v>
      </c>
    </row>
    <row r="423" spans="1:25" x14ac:dyDescent="0.3">
      <c r="A423" s="2">
        <v>45179</v>
      </c>
      <c r="B423" t="s">
        <v>44</v>
      </c>
      <c r="C423" t="s">
        <v>130</v>
      </c>
      <c r="D423">
        <v>4</v>
      </c>
      <c r="E423" s="1">
        <v>306.06</v>
      </c>
      <c r="F423" s="1">
        <f>Sales_data[[#This Row],[UnitPrice]]*(1-0.35)</f>
        <v>198.93900000000002</v>
      </c>
      <c r="G423" t="s">
        <v>50</v>
      </c>
      <c r="H423" t="s">
        <v>21</v>
      </c>
      <c r="I423" s="6">
        <v>0.05</v>
      </c>
      <c r="J423" t="s">
        <v>51</v>
      </c>
      <c r="K423" s="1">
        <f>Sales_data[[#This Row],[Quantity]]*Sales_data[[#This Row],[UnitPrice]]</f>
        <v>1224.24</v>
      </c>
      <c r="L423" s="1">
        <f>Sales_data[[#This Row],[TotalPrice ]]*(1-Sales_data[[#This Row],[Discount]])</f>
        <v>1163.028</v>
      </c>
      <c r="M423" s="1">
        <f>Sales_data[[#This Row],[Quantity]]*Sales_data[[#This Row],[UnitCost (Assummed)]]</f>
        <v>795.75600000000009</v>
      </c>
      <c r="N423" s="1">
        <f>Sales_data[[#This Row],[ Sales]]-Sales_data[[#This Row],[COGs]]</f>
        <v>367.27199999999993</v>
      </c>
      <c r="O423" s="5">
        <f>Sales_data[[#This Row],[TotalPrice ]]-Sales_data[[#This Row],[ Sales]]</f>
        <v>61.211999999999989</v>
      </c>
      <c r="P423" t="s">
        <v>33</v>
      </c>
      <c r="Q423" t="s">
        <v>34</v>
      </c>
      <c r="R423">
        <v>1</v>
      </c>
      <c r="S423" t="s">
        <v>2657</v>
      </c>
      <c r="T423" t="s">
        <v>1328</v>
      </c>
      <c r="U423" s="1">
        <v>32.75</v>
      </c>
      <c r="V423" s="2">
        <v>45179</v>
      </c>
      <c r="W423" s="2">
        <v>45182</v>
      </c>
      <c r="X423" s="7">
        <f t="shared" si="6"/>
        <v>3</v>
      </c>
      <c r="Y423" t="s">
        <v>49</v>
      </c>
    </row>
    <row r="424" spans="1:25" x14ac:dyDescent="0.3">
      <c r="A424" s="2">
        <v>45180</v>
      </c>
      <c r="B424" t="s">
        <v>69</v>
      </c>
      <c r="C424" t="s">
        <v>45</v>
      </c>
      <c r="D424">
        <v>14</v>
      </c>
      <c r="E424" s="1">
        <v>113.77</v>
      </c>
      <c r="F424" s="1">
        <f>Sales_data[[#This Row],[UnitPrice]]*(1-0.35)</f>
        <v>73.950500000000005</v>
      </c>
      <c r="G424" t="s">
        <v>50</v>
      </c>
      <c r="H424" t="s">
        <v>31</v>
      </c>
      <c r="I424" s="6">
        <v>0</v>
      </c>
      <c r="J424" t="s">
        <v>22</v>
      </c>
      <c r="K424" s="1">
        <f>Sales_data[[#This Row],[Quantity]]*Sales_data[[#This Row],[UnitPrice]]</f>
        <v>1592.78</v>
      </c>
      <c r="L424" s="1">
        <f>Sales_data[[#This Row],[TotalPrice ]]*(1-Sales_data[[#This Row],[Discount]])</f>
        <v>1592.78</v>
      </c>
      <c r="M424" s="1">
        <f>Sales_data[[#This Row],[Quantity]]*Sales_data[[#This Row],[UnitCost (Assummed)]]</f>
        <v>1035.307</v>
      </c>
      <c r="N424" s="1">
        <f>Sales_data[[#This Row],[ Sales]]-Sales_data[[#This Row],[COGs]]</f>
        <v>557.47299999999996</v>
      </c>
      <c r="O424" s="5">
        <f>Sales_data[[#This Row],[TotalPrice ]]-Sales_data[[#This Row],[ Sales]]</f>
        <v>0</v>
      </c>
      <c r="P424" t="s">
        <v>63</v>
      </c>
      <c r="Q424" t="s">
        <v>24</v>
      </c>
      <c r="R424">
        <v>0</v>
      </c>
      <c r="S424" t="s">
        <v>1310</v>
      </c>
      <c r="T424" t="s">
        <v>724</v>
      </c>
      <c r="U424" s="1">
        <v>25.35</v>
      </c>
      <c r="V424" s="2">
        <v>45180</v>
      </c>
      <c r="W424" s="2">
        <v>45185</v>
      </c>
      <c r="X424" s="7">
        <f t="shared" si="6"/>
        <v>5</v>
      </c>
      <c r="Y424" t="s">
        <v>72</v>
      </c>
    </row>
    <row r="425" spans="1:25" x14ac:dyDescent="0.3">
      <c r="A425" s="2">
        <v>45180</v>
      </c>
      <c r="B425" t="s">
        <v>18</v>
      </c>
      <c r="C425" t="s">
        <v>39</v>
      </c>
      <c r="D425">
        <v>7</v>
      </c>
      <c r="E425" s="1">
        <v>67.05</v>
      </c>
      <c r="F425" s="1">
        <f>Sales_data[[#This Row],[UnitPrice]]*(1-0.35)</f>
        <v>43.582500000000003</v>
      </c>
      <c r="G425" t="s">
        <v>55</v>
      </c>
      <c r="H425" t="s">
        <v>21</v>
      </c>
      <c r="I425" s="6">
        <v>0.1</v>
      </c>
      <c r="J425" t="s">
        <v>51</v>
      </c>
      <c r="K425" s="1">
        <f>Sales_data[[#This Row],[Quantity]]*Sales_data[[#This Row],[UnitPrice]]</f>
        <v>469.34999999999997</v>
      </c>
      <c r="L425" s="1">
        <f>Sales_data[[#This Row],[TotalPrice ]]*(1-Sales_data[[#This Row],[Discount]])</f>
        <v>422.41499999999996</v>
      </c>
      <c r="M425" s="1">
        <f>Sales_data[[#This Row],[Quantity]]*Sales_data[[#This Row],[UnitCost (Assummed)]]</f>
        <v>305.07750000000004</v>
      </c>
      <c r="N425" s="1">
        <f>Sales_data[[#This Row],[ Sales]]-Sales_data[[#This Row],[COGs]]</f>
        <v>117.33749999999992</v>
      </c>
      <c r="O425" s="5">
        <f>Sales_data[[#This Row],[TotalPrice ]]-Sales_data[[#This Row],[ Sales]]</f>
        <v>46.935000000000002</v>
      </c>
      <c r="P425" t="s">
        <v>63</v>
      </c>
      <c r="Q425" t="s">
        <v>24</v>
      </c>
      <c r="R425">
        <v>0</v>
      </c>
      <c r="S425" t="s">
        <v>2364</v>
      </c>
      <c r="T425" t="s">
        <v>270</v>
      </c>
      <c r="U425" s="1">
        <v>36.67</v>
      </c>
      <c r="V425" s="2">
        <v>45180</v>
      </c>
      <c r="W425" s="2">
        <v>45187</v>
      </c>
      <c r="X425" s="7">
        <f t="shared" si="6"/>
        <v>7</v>
      </c>
      <c r="Y425" t="s">
        <v>27</v>
      </c>
    </row>
    <row r="426" spans="1:25" x14ac:dyDescent="0.3">
      <c r="A426" s="2">
        <v>45181</v>
      </c>
      <c r="B426" t="s">
        <v>69</v>
      </c>
      <c r="C426" t="s">
        <v>45</v>
      </c>
      <c r="D426">
        <v>10</v>
      </c>
      <c r="E426" s="1">
        <v>419.58</v>
      </c>
      <c r="F426" s="1">
        <f>Sales_data[[#This Row],[UnitPrice]]*(1-0.35)</f>
        <v>272.72699999999998</v>
      </c>
      <c r="G426" t="s">
        <v>30</v>
      </c>
      <c r="H426" t="s">
        <v>21</v>
      </c>
      <c r="I426" s="6">
        <v>0.15</v>
      </c>
      <c r="J426" t="s">
        <v>22</v>
      </c>
      <c r="K426" s="1">
        <f>Sales_data[[#This Row],[Quantity]]*Sales_data[[#This Row],[UnitPrice]]</f>
        <v>4195.8</v>
      </c>
      <c r="L426" s="1">
        <f>Sales_data[[#This Row],[TotalPrice ]]*(1-Sales_data[[#This Row],[Discount]])</f>
        <v>3566.43</v>
      </c>
      <c r="M426" s="1">
        <f>Sales_data[[#This Row],[Quantity]]*Sales_data[[#This Row],[UnitCost (Assummed)]]</f>
        <v>2727.2699999999995</v>
      </c>
      <c r="N426" s="1">
        <f>Sales_data[[#This Row],[ Sales]]-Sales_data[[#This Row],[COGs]]</f>
        <v>839.16000000000031</v>
      </c>
      <c r="O426" s="5">
        <f>Sales_data[[#This Row],[TotalPrice ]]-Sales_data[[#This Row],[ Sales]]</f>
        <v>629.37000000000035</v>
      </c>
      <c r="P426" t="s">
        <v>60</v>
      </c>
      <c r="Q426" t="s">
        <v>24</v>
      </c>
      <c r="R426">
        <v>0</v>
      </c>
      <c r="S426" t="s">
        <v>2040</v>
      </c>
      <c r="T426" t="s">
        <v>1603</v>
      </c>
      <c r="U426" s="1">
        <v>13.09</v>
      </c>
      <c r="V426" s="2">
        <v>45181</v>
      </c>
      <c r="W426" s="2">
        <v>45188</v>
      </c>
      <c r="X426" s="7">
        <f t="shared" si="6"/>
        <v>7</v>
      </c>
      <c r="Y426" t="s">
        <v>72</v>
      </c>
    </row>
    <row r="427" spans="1:25" x14ac:dyDescent="0.3">
      <c r="A427" s="2">
        <v>45182</v>
      </c>
      <c r="B427" t="s">
        <v>44</v>
      </c>
      <c r="C427" t="s">
        <v>39</v>
      </c>
      <c r="D427">
        <v>9</v>
      </c>
      <c r="E427" s="1">
        <v>329.15</v>
      </c>
      <c r="F427" s="1">
        <f>Sales_data[[#This Row],[UnitPrice]]*(1-0.35)</f>
        <v>213.94749999999999</v>
      </c>
      <c r="G427" t="s">
        <v>30</v>
      </c>
      <c r="H427" t="s">
        <v>31</v>
      </c>
      <c r="I427" s="6">
        <v>0.05</v>
      </c>
      <c r="J427" t="s">
        <v>56</v>
      </c>
      <c r="K427" s="1">
        <f>Sales_data[[#This Row],[Quantity]]*Sales_data[[#This Row],[UnitPrice]]</f>
        <v>2962.35</v>
      </c>
      <c r="L427" s="1">
        <f>Sales_data[[#This Row],[TotalPrice ]]*(1-Sales_data[[#This Row],[Discount]])</f>
        <v>2814.2324999999996</v>
      </c>
      <c r="M427" s="1">
        <f>Sales_data[[#This Row],[Quantity]]*Sales_data[[#This Row],[UnitCost (Assummed)]]</f>
        <v>1925.5274999999999</v>
      </c>
      <c r="N427" s="1">
        <f>Sales_data[[#This Row],[ Sales]]-Sales_data[[#This Row],[COGs]]</f>
        <v>888.7049999999997</v>
      </c>
      <c r="O427" s="5">
        <f>Sales_data[[#This Row],[TotalPrice ]]-Sales_data[[#This Row],[ Sales]]</f>
        <v>148.11750000000029</v>
      </c>
      <c r="P427" t="s">
        <v>33</v>
      </c>
      <c r="Q427" t="s">
        <v>24</v>
      </c>
      <c r="R427">
        <v>0</v>
      </c>
      <c r="S427" t="s">
        <v>2763</v>
      </c>
      <c r="T427" t="s">
        <v>2764</v>
      </c>
      <c r="U427" s="1">
        <v>29.41</v>
      </c>
      <c r="V427" s="2">
        <v>45182</v>
      </c>
      <c r="W427" s="2">
        <v>45184</v>
      </c>
      <c r="X427" s="7">
        <f t="shared" si="6"/>
        <v>2</v>
      </c>
      <c r="Y427" t="s">
        <v>49</v>
      </c>
    </row>
    <row r="428" spans="1:25" x14ac:dyDescent="0.3">
      <c r="A428" s="2">
        <v>45183</v>
      </c>
      <c r="B428" t="s">
        <v>38</v>
      </c>
      <c r="C428" t="s">
        <v>130</v>
      </c>
      <c r="D428">
        <v>10</v>
      </c>
      <c r="E428" s="1">
        <v>230.87</v>
      </c>
      <c r="F428" s="1">
        <f>Sales_data[[#This Row],[UnitPrice]]*(1-0.35)</f>
        <v>150.06550000000001</v>
      </c>
      <c r="G428" t="s">
        <v>30</v>
      </c>
      <c r="H428" t="s">
        <v>31</v>
      </c>
      <c r="I428" s="6">
        <v>0.15</v>
      </c>
      <c r="J428" t="s">
        <v>66</v>
      </c>
      <c r="K428" s="1">
        <f>Sales_data[[#This Row],[Quantity]]*Sales_data[[#This Row],[UnitPrice]]</f>
        <v>2308.6999999999998</v>
      </c>
      <c r="L428" s="1">
        <f>Sales_data[[#This Row],[TotalPrice ]]*(1-Sales_data[[#This Row],[Discount]])</f>
        <v>1962.3949999999998</v>
      </c>
      <c r="M428" s="1">
        <f>Sales_data[[#This Row],[Quantity]]*Sales_data[[#This Row],[UnitCost (Assummed)]]</f>
        <v>1500.6550000000002</v>
      </c>
      <c r="N428" s="1">
        <f>Sales_data[[#This Row],[ Sales]]-Sales_data[[#This Row],[COGs]]</f>
        <v>461.73999999999955</v>
      </c>
      <c r="O428" s="5">
        <f>Sales_data[[#This Row],[TotalPrice ]]-Sales_data[[#This Row],[ Sales]]</f>
        <v>346.30500000000006</v>
      </c>
      <c r="P428" t="s">
        <v>60</v>
      </c>
      <c r="Q428" t="s">
        <v>34</v>
      </c>
      <c r="R428">
        <v>0</v>
      </c>
      <c r="S428" t="s">
        <v>612</v>
      </c>
      <c r="T428" t="s">
        <v>502</v>
      </c>
      <c r="U428" s="1">
        <v>28.33</v>
      </c>
      <c r="V428" s="2">
        <v>45183</v>
      </c>
      <c r="W428" s="2">
        <v>45188</v>
      </c>
      <c r="X428" s="7">
        <f t="shared" si="6"/>
        <v>5</v>
      </c>
      <c r="Y428" t="s">
        <v>43</v>
      </c>
    </row>
    <row r="429" spans="1:25" x14ac:dyDescent="0.3">
      <c r="A429" s="2">
        <v>45183</v>
      </c>
      <c r="B429" t="s">
        <v>38</v>
      </c>
      <c r="C429" t="s">
        <v>29</v>
      </c>
      <c r="D429">
        <v>19</v>
      </c>
      <c r="E429" s="1">
        <v>118.15</v>
      </c>
      <c r="F429" s="1">
        <f>Sales_data[[#This Row],[UnitPrice]]*(1-0.35)</f>
        <v>76.797499999999999</v>
      </c>
      <c r="G429" t="s">
        <v>50</v>
      </c>
      <c r="H429" t="s">
        <v>31</v>
      </c>
      <c r="I429" s="6">
        <v>0.15</v>
      </c>
      <c r="J429" t="s">
        <v>46</v>
      </c>
      <c r="K429" s="1">
        <f>Sales_data[[#This Row],[Quantity]]*Sales_data[[#This Row],[UnitPrice]]</f>
        <v>2244.85</v>
      </c>
      <c r="L429" s="1">
        <f>Sales_data[[#This Row],[TotalPrice ]]*(1-Sales_data[[#This Row],[Discount]])</f>
        <v>1908.1224999999999</v>
      </c>
      <c r="M429" s="1">
        <f>Sales_data[[#This Row],[Quantity]]*Sales_data[[#This Row],[UnitCost (Assummed)]]</f>
        <v>1459.1524999999999</v>
      </c>
      <c r="N429" s="1">
        <f>Sales_data[[#This Row],[ Sales]]-Sales_data[[#This Row],[COGs]]</f>
        <v>448.97</v>
      </c>
      <c r="O429" s="5">
        <f>Sales_data[[#This Row],[TotalPrice ]]-Sales_data[[#This Row],[ Sales]]</f>
        <v>336.72749999999996</v>
      </c>
      <c r="P429" t="s">
        <v>63</v>
      </c>
      <c r="Q429" t="s">
        <v>34</v>
      </c>
      <c r="R429">
        <v>0</v>
      </c>
      <c r="S429" t="s">
        <v>2365</v>
      </c>
      <c r="T429" t="s">
        <v>2366</v>
      </c>
      <c r="U429" s="1">
        <v>12.95</v>
      </c>
      <c r="V429" s="2">
        <v>45183</v>
      </c>
      <c r="W429" s="2">
        <v>45188</v>
      </c>
      <c r="X429" s="7">
        <f t="shared" si="6"/>
        <v>5</v>
      </c>
      <c r="Y429" t="s">
        <v>43</v>
      </c>
    </row>
    <row r="430" spans="1:25" x14ac:dyDescent="0.3">
      <c r="A430" s="2">
        <v>45185</v>
      </c>
      <c r="B430" t="s">
        <v>28</v>
      </c>
      <c r="C430" t="s">
        <v>54</v>
      </c>
      <c r="D430">
        <v>18</v>
      </c>
      <c r="E430" s="1">
        <v>448.27</v>
      </c>
      <c r="F430" s="1">
        <f>Sales_data[[#This Row],[UnitPrice]]*(1-0.35)</f>
        <v>291.37549999999999</v>
      </c>
      <c r="G430" t="s">
        <v>50</v>
      </c>
      <c r="H430" t="s">
        <v>21</v>
      </c>
      <c r="I430" s="6">
        <v>0.05</v>
      </c>
      <c r="J430" t="s">
        <v>56</v>
      </c>
      <c r="K430" s="1">
        <f>Sales_data[[#This Row],[Quantity]]*Sales_data[[#This Row],[UnitPrice]]</f>
        <v>8068.86</v>
      </c>
      <c r="L430" s="1">
        <f>Sales_data[[#This Row],[TotalPrice ]]*(1-Sales_data[[#This Row],[Discount]])</f>
        <v>7665.4169999999995</v>
      </c>
      <c r="M430" s="1">
        <f>Sales_data[[#This Row],[Quantity]]*Sales_data[[#This Row],[UnitCost (Assummed)]]</f>
        <v>5244.759</v>
      </c>
      <c r="N430" s="1">
        <f>Sales_data[[#This Row],[ Sales]]-Sales_data[[#This Row],[COGs]]</f>
        <v>2420.6579999999994</v>
      </c>
      <c r="O430" s="5">
        <f>Sales_data[[#This Row],[TotalPrice ]]-Sales_data[[#This Row],[ Sales]]</f>
        <v>403.44300000000021</v>
      </c>
      <c r="P430" t="s">
        <v>57</v>
      </c>
      <c r="Q430" t="s">
        <v>34</v>
      </c>
      <c r="R430">
        <v>0</v>
      </c>
      <c r="S430" t="s">
        <v>754</v>
      </c>
      <c r="T430" t="s">
        <v>755</v>
      </c>
      <c r="U430" s="1">
        <v>47.56</v>
      </c>
      <c r="V430" s="2">
        <v>45185</v>
      </c>
      <c r="W430" s="2">
        <v>45189</v>
      </c>
      <c r="X430" s="7">
        <f t="shared" si="6"/>
        <v>4</v>
      </c>
      <c r="Y430" t="s">
        <v>37</v>
      </c>
    </row>
    <row r="431" spans="1:25" x14ac:dyDescent="0.3">
      <c r="A431" s="2">
        <v>45185</v>
      </c>
      <c r="B431" t="s">
        <v>38</v>
      </c>
      <c r="C431" t="s">
        <v>39</v>
      </c>
      <c r="D431">
        <v>17</v>
      </c>
      <c r="E431" s="1">
        <v>163.37</v>
      </c>
      <c r="F431" s="1">
        <f>Sales_data[[#This Row],[UnitPrice]]*(1-0.35)</f>
        <v>106.1905</v>
      </c>
      <c r="G431" t="s">
        <v>20</v>
      </c>
      <c r="H431" t="s">
        <v>21</v>
      </c>
      <c r="I431" s="6">
        <v>0.15</v>
      </c>
      <c r="J431" t="s">
        <v>22</v>
      </c>
      <c r="K431" s="1">
        <f>Sales_data[[#This Row],[Quantity]]*Sales_data[[#This Row],[UnitPrice]]</f>
        <v>2777.29</v>
      </c>
      <c r="L431" s="1">
        <f>Sales_data[[#This Row],[TotalPrice ]]*(1-Sales_data[[#This Row],[Discount]])</f>
        <v>2360.6965</v>
      </c>
      <c r="M431" s="1">
        <f>Sales_data[[#This Row],[Quantity]]*Sales_data[[#This Row],[UnitCost (Assummed)]]</f>
        <v>1805.2384999999999</v>
      </c>
      <c r="N431" s="1">
        <f>Sales_data[[#This Row],[ Sales]]-Sales_data[[#This Row],[COGs]]</f>
        <v>555.45800000000008</v>
      </c>
      <c r="O431" s="5">
        <f>Sales_data[[#This Row],[TotalPrice ]]-Sales_data[[#This Row],[ Sales]]</f>
        <v>416.59349999999995</v>
      </c>
      <c r="P431" t="s">
        <v>33</v>
      </c>
      <c r="Q431" t="s">
        <v>34</v>
      </c>
      <c r="R431">
        <v>0</v>
      </c>
      <c r="S431" t="s">
        <v>896</v>
      </c>
      <c r="T431" t="s">
        <v>897</v>
      </c>
      <c r="U431" s="1">
        <v>5.36</v>
      </c>
      <c r="V431" s="2">
        <v>45185</v>
      </c>
      <c r="W431" s="2">
        <v>45195</v>
      </c>
      <c r="X431" s="7">
        <f t="shared" si="6"/>
        <v>10</v>
      </c>
      <c r="Y431" t="s">
        <v>43</v>
      </c>
    </row>
    <row r="432" spans="1:25" x14ac:dyDescent="0.3">
      <c r="A432" s="2">
        <v>45185</v>
      </c>
      <c r="B432" t="s">
        <v>38</v>
      </c>
      <c r="C432" t="s">
        <v>54</v>
      </c>
      <c r="D432">
        <v>8</v>
      </c>
      <c r="E432" s="1">
        <v>204.84</v>
      </c>
      <c r="F432" s="1">
        <f>Sales_data[[#This Row],[UnitPrice]]*(1-0.35)</f>
        <v>133.14600000000002</v>
      </c>
      <c r="G432" t="s">
        <v>50</v>
      </c>
      <c r="H432" t="s">
        <v>31</v>
      </c>
      <c r="I432" s="6">
        <v>0</v>
      </c>
      <c r="J432" t="s">
        <v>66</v>
      </c>
      <c r="K432" s="1">
        <f>Sales_data[[#This Row],[Quantity]]*Sales_data[[#This Row],[UnitPrice]]</f>
        <v>1638.72</v>
      </c>
      <c r="L432" s="1">
        <f>Sales_data[[#This Row],[TotalPrice ]]*(1-Sales_data[[#This Row],[Discount]])</f>
        <v>1638.72</v>
      </c>
      <c r="M432" s="1">
        <f>Sales_data[[#This Row],[Quantity]]*Sales_data[[#This Row],[UnitCost (Assummed)]]</f>
        <v>1065.1680000000001</v>
      </c>
      <c r="N432" s="1">
        <f>Sales_data[[#This Row],[ Sales]]-Sales_data[[#This Row],[COGs]]</f>
        <v>573.55199999999991</v>
      </c>
      <c r="O432" s="5">
        <f>Sales_data[[#This Row],[TotalPrice ]]-Sales_data[[#This Row],[ Sales]]</f>
        <v>0</v>
      </c>
      <c r="P432" t="s">
        <v>63</v>
      </c>
      <c r="Q432" t="s">
        <v>2930</v>
      </c>
      <c r="R432">
        <v>0</v>
      </c>
      <c r="S432" t="s">
        <v>1391</v>
      </c>
      <c r="T432" t="s">
        <v>1392</v>
      </c>
      <c r="U432" s="1">
        <v>43.4</v>
      </c>
      <c r="V432" s="2">
        <v>45185</v>
      </c>
      <c r="W432" s="2">
        <v>45190</v>
      </c>
      <c r="X432" s="7">
        <f t="shared" si="6"/>
        <v>5</v>
      </c>
      <c r="Y432" t="s">
        <v>43</v>
      </c>
    </row>
    <row r="433" spans="1:25" x14ac:dyDescent="0.3">
      <c r="A433" s="2">
        <v>45186</v>
      </c>
      <c r="B433" t="s">
        <v>69</v>
      </c>
      <c r="C433" t="s">
        <v>19</v>
      </c>
      <c r="D433">
        <v>12</v>
      </c>
      <c r="E433" s="1">
        <v>469.44</v>
      </c>
      <c r="F433" s="1">
        <f>Sales_data[[#This Row],[UnitPrice]]*(1-0.35)</f>
        <v>305.13600000000002</v>
      </c>
      <c r="G433" t="s">
        <v>20</v>
      </c>
      <c r="H433" t="s">
        <v>21</v>
      </c>
      <c r="I433" s="6">
        <v>0</v>
      </c>
      <c r="J433" t="s">
        <v>66</v>
      </c>
      <c r="K433" s="1">
        <f>Sales_data[[#This Row],[Quantity]]*Sales_data[[#This Row],[UnitPrice]]</f>
        <v>5633.28</v>
      </c>
      <c r="L433" s="1">
        <f>Sales_data[[#This Row],[TotalPrice ]]*(1-Sales_data[[#This Row],[Discount]])</f>
        <v>5633.28</v>
      </c>
      <c r="M433" s="1">
        <f>Sales_data[[#This Row],[Quantity]]*Sales_data[[#This Row],[UnitCost (Assummed)]]</f>
        <v>3661.6320000000005</v>
      </c>
      <c r="N433" s="1">
        <f>Sales_data[[#This Row],[ Sales]]-Sales_data[[#This Row],[COGs]]</f>
        <v>1971.6479999999992</v>
      </c>
      <c r="O433" s="5">
        <f>Sales_data[[#This Row],[TotalPrice ]]-Sales_data[[#This Row],[ Sales]]</f>
        <v>0</v>
      </c>
      <c r="P433" t="s">
        <v>23</v>
      </c>
      <c r="Q433" t="s">
        <v>24</v>
      </c>
      <c r="R433">
        <v>0</v>
      </c>
      <c r="S433" t="s">
        <v>319</v>
      </c>
      <c r="T433" t="s">
        <v>320</v>
      </c>
      <c r="U433" s="1">
        <v>33.299999999999997</v>
      </c>
      <c r="V433" s="2">
        <v>45186</v>
      </c>
      <c r="W433" s="2">
        <v>45195</v>
      </c>
      <c r="X433" s="7">
        <f t="shared" si="6"/>
        <v>9</v>
      </c>
      <c r="Y433" t="s">
        <v>72</v>
      </c>
    </row>
    <row r="434" spans="1:25" x14ac:dyDescent="0.3">
      <c r="A434" s="2">
        <v>45186</v>
      </c>
      <c r="B434" t="s">
        <v>38</v>
      </c>
      <c r="C434" t="s">
        <v>39</v>
      </c>
      <c r="D434">
        <v>18</v>
      </c>
      <c r="E434" s="1">
        <v>132.29</v>
      </c>
      <c r="F434" s="1">
        <f>Sales_data[[#This Row],[UnitPrice]]*(1-0.35)</f>
        <v>85.988500000000002</v>
      </c>
      <c r="G434" t="s">
        <v>30</v>
      </c>
      <c r="H434" t="s">
        <v>21</v>
      </c>
      <c r="I434" s="6">
        <v>0.05</v>
      </c>
      <c r="J434" t="s">
        <v>56</v>
      </c>
      <c r="K434" s="1">
        <f>Sales_data[[#This Row],[Quantity]]*Sales_data[[#This Row],[UnitPrice]]</f>
        <v>2381.2199999999998</v>
      </c>
      <c r="L434" s="1">
        <f>Sales_data[[#This Row],[TotalPrice ]]*(1-Sales_data[[#This Row],[Discount]])</f>
        <v>2262.1589999999997</v>
      </c>
      <c r="M434" s="1">
        <f>Sales_data[[#This Row],[Quantity]]*Sales_data[[#This Row],[UnitCost (Assummed)]]</f>
        <v>1547.7930000000001</v>
      </c>
      <c r="N434" s="1">
        <f>Sales_data[[#This Row],[ Sales]]-Sales_data[[#This Row],[COGs]]</f>
        <v>714.36599999999953</v>
      </c>
      <c r="O434" s="5">
        <f>Sales_data[[#This Row],[TotalPrice ]]-Sales_data[[#This Row],[ Sales]]</f>
        <v>119.06100000000015</v>
      </c>
      <c r="P434" t="s">
        <v>57</v>
      </c>
      <c r="Q434" t="s">
        <v>2930</v>
      </c>
      <c r="R434">
        <v>1</v>
      </c>
      <c r="S434" t="s">
        <v>1559</v>
      </c>
      <c r="T434" t="s">
        <v>1560</v>
      </c>
      <c r="U434" s="1">
        <v>24.3</v>
      </c>
      <c r="V434" s="2">
        <v>45186</v>
      </c>
      <c r="W434" s="2">
        <v>45189</v>
      </c>
      <c r="X434" s="7">
        <f t="shared" si="6"/>
        <v>3</v>
      </c>
      <c r="Y434" t="s">
        <v>43</v>
      </c>
    </row>
    <row r="435" spans="1:25" x14ac:dyDescent="0.3">
      <c r="A435" s="2">
        <v>45186</v>
      </c>
      <c r="B435" t="s">
        <v>38</v>
      </c>
      <c r="C435" t="s">
        <v>29</v>
      </c>
      <c r="D435">
        <v>6</v>
      </c>
      <c r="E435" s="1">
        <v>437.59</v>
      </c>
      <c r="F435" s="1">
        <f>Sales_data[[#This Row],[UnitPrice]]*(1-0.35)</f>
        <v>284.43349999999998</v>
      </c>
      <c r="G435" t="s">
        <v>55</v>
      </c>
      <c r="H435" t="s">
        <v>21</v>
      </c>
      <c r="I435" s="6">
        <v>0.05</v>
      </c>
      <c r="J435" t="s">
        <v>56</v>
      </c>
      <c r="K435" s="1">
        <f>Sales_data[[#This Row],[Quantity]]*Sales_data[[#This Row],[UnitPrice]]</f>
        <v>2625.54</v>
      </c>
      <c r="L435" s="1">
        <f>Sales_data[[#This Row],[TotalPrice ]]*(1-Sales_data[[#This Row],[Discount]])</f>
        <v>2494.2629999999999</v>
      </c>
      <c r="M435" s="1">
        <f>Sales_data[[#This Row],[Quantity]]*Sales_data[[#This Row],[UnitCost (Assummed)]]</f>
        <v>1706.6009999999999</v>
      </c>
      <c r="N435" s="1">
        <f>Sales_data[[#This Row],[ Sales]]-Sales_data[[#This Row],[COGs]]</f>
        <v>787.66200000000003</v>
      </c>
      <c r="O435" s="5">
        <f>Sales_data[[#This Row],[TotalPrice ]]-Sales_data[[#This Row],[ Sales]]</f>
        <v>131.27700000000004</v>
      </c>
      <c r="P435" t="s">
        <v>33</v>
      </c>
      <c r="Q435" t="s">
        <v>40</v>
      </c>
      <c r="R435">
        <v>1</v>
      </c>
      <c r="S435" t="s">
        <v>2271</v>
      </c>
      <c r="T435" t="s">
        <v>2272</v>
      </c>
      <c r="U435" s="1">
        <v>39.4</v>
      </c>
      <c r="V435" s="2">
        <v>45186</v>
      </c>
      <c r="W435" s="2">
        <v>45195</v>
      </c>
      <c r="X435" s="7">
        <f t="shared" si="6"/>
        <v>9</v>
      </c>
      <c r="Y435" t="s">
        <v>43</v>
      </c>
    </row>
    <row r="436" spans="1:25" x14ac:dyDescent="0.3">
      <c r="A436" s="2">
        <v>45187</v>
      </c>
      <c r="B436" t="s">
        <v>69</v>
      </c>
      <c r="C436" t="s">
        <v>79</v>
      </c>
      <c r="D436">
        <v>19</v>
      </c>
      <c r="E436" s="1">
        <v>448.13</v>
      </c>
      <c r="F436" s="1">
        <f>Sales_data[[#This Row],[UnitPrice]]*(1-0.35)</f>
        <v>291.28449999999998</v>
      </c>
      <c r="G436" t="s">
        <v>55</v>
      </c>
      <c r="H436" t="s">
        <v>21</v>
      </c>
      <c r="I436" s="6">
        <v>0</v>
      </c>
      <c r="J436" t="s">
        <v>32</v>
      </c>
      <c r="K436" s="1">
        <f>Sales_data[[#This Row],[Quantity]]*Sales_data[[#This Row],[UnitPrice]]</f>
        <v>8514.4699999999993</v>
      </c>
      <c r="L436" s="1">
        <f>Sales_data[[#This Row],[TotalPrice ]]*(1-Sales_data[[#This Row],[Discount]])</f>
        <v>8514.4699999999993</v>
      </c>
      <c r="M436" s="1">
        <f>Sales_data[[#This Row],[Quantity]]*Sales_data[[#This Row],[UnitCost (Assummed)]]</f>
        <v>5534.4054999999998</v>
      </c>
      <c r="N436" s="1">
        <f>Sales_data[[#This Row],[ Sales]]-Sales_data[[#This Row],[COGs]]</f>
        <v>2980.0644999999995</v>
      </c>
      <c r="O436" s="5">
        <f>Sales_data[[#This Row],[TotalPrice ]]-Sales_data[[#This Row],[ Sales]]</f>
        <v>0</v>
      </c>
      <c r="P436" t="s">
        <v>60</v>
      </c>
      <c r="Q436" t="s">
        <v>24</v>
      </c>
      <c r="R436">
        <v>0</v>
      </c>
      <c r="S436" t="s">
        <v>888</v>
      </c>
      <c r="T436" t="s">
        <v>889</v>
      </c>
      <c r="U436" s="1">
        <v>28.29</v>
      </c>
      <c r="V436" s="2">
        <v>45187</v>
      </c>
      <c r="W436" s="2">
        <v>45189</v>
      </c>
      <c r="X436" s="7">
        <f t="shared" si="6"/>
        <v>2</v>
      </c>
      <c r="Y436" t="s">
        <v>72</v>
      </c>
    </row>
    <row r="437" spans="1:25" x14ac:dyDescent="0.3">
      <c r="A437" s="2">
        <v>45187</v>
      </c>
      <c r="B437" t="s">
        <v>28</v>
      </c>
      <c r="C437" t="s">
        <v>130</v>
      </c>
      <c r="D437">
        <v>14</v>
      </c>
      <c r="E437" s="1">
        <v>268.32</v>
      </c>
      <c r="F437" s="1">
        <f>Sales_data[[#This Row],[UnitPrice]]*(1-0.35)</f>
        <v>174.40800000000002</v>
      </c>
      <c r="G437" t="s">
        <v>55</v>
      </c>
      <c r="H437" t="s">
        <v>31</v>
      </c>
      <c r="I437" s="6">
        <v>0</v>
      </c>
      <c r="J437" t="s">
        <v>46</v>
      </c>
      <c r="K437" s="1">
        <f>Sales_data[[#This Row],[Quantity]]*Sales_data[[#This Row],[UnitPrice]]</f>
        <v>3756.48</v>
      </c>
      <c r="L437" s="1">
        <f>Sales_data[[#This Row],[TotalPrice ]]*(1-Sales_data[[#This Row],[Discount]])</f>
        <v>3756.48</v>
      </c>
      <c r="M437" s="1">
        <f>Sales_data[[#This Row],[Quantity]]*Sales_data[[#This Row],[UnitCost (Assummed)]]</f>
        <v>2441.7120000000004</v>
      </c>
      <c r="N437" s="1">
        <f>Sales_data[[#This Row],[ Sales]]-Sales_data[[#This Row],[COGs]]</f>
        <v>1314.7679999999996</v>
      </c>
      <c r="O437" s="5">
        <f>Sales_data[[#This Row],[TotalPrice ]]-Sales_data[[#This Row],[ Sales]]</f>
        <v>0</v>
      </c>
      <c r="P437" t="s">
        <v>23</v>
      </c>
      <c r="Q437" t="s">
        <v>40</v>
      </c>
      <c r="R437">
        <v>0</v>
      </c>
      <c r="S437" t="s">
        <v>2760</v>
      </c>
      <c r="T437" t="s">
        <v>2761</v>
      </c>
      <c r="U437" s="1">
        <v>43.14</v>
      </c>
      <c r="V437" s="2">
        <v>45187</v>
      </c>
      <c r="W437" s="2">
        <v>45196</v>
      </c>
      <c r="X437" s="7">
        <f t="shared" si="6"/>
        <v>9</v>
      </c>
      <c r="Y437" t="s">
        <v>37</v>
      </c>
    </row>
    <row r="438" spans="1:25" x14ac:dyDescent="0.3">
      <c r="A438" s="2">
        <v>45188</v>
      </c>
      <c r="B438" t="s">
        <v>28</v>
      </c>
      <c r="C438" t="s">
        <v>19</v>
      </c>
      <c r="D438">
        <v>4</v>
      </c>
      <c r="E438" s="1">
        <v>547.55999999999995</v>
      </c>
      <c r="F438" s="1">
        <f>Sales_data[[#This Row],[UnitPrice]]*(1-0.35)</f>
        <v>355.91399999999999</v>
      </c>
      <c r="G438" t="s">
        <v>55</v>
      </c>
      <c r="H438" t="s">
        <v>31</v>
      </c>
      <c r="I438" s="6">
        <v>0.15</v>
      </c>
      <c r="J438" t="s">
        <v>46</v>
      </c>
      <c r="K438" s="1">
        <f>Sales_data[[#This Row],[Quantity]]*Sales_data[[#This Row],[UnitPrice]]</f>
        <v>2190.2399999999998</v>
      </c>
      <c r="L438" s="1">
        <f>Sales_data[[#This Row],[TotalPrice ]]*(1-Sales_data[[#This Row],[Discount]])</f>
        <v>1861.7039999999997</v>
      </c>
      <c r="M438" s="1">
        <f>Sales_data[[#This Row],[Quantity]]*Sales_data[[#This Row],[UnitCost (Assummed)]]</f>
        <v>1423.6559999999999</v>
      </c>
      <c r="N438" s="1">
        <f>Sales_data[[#This Row],[ Sales]]-Sales_data[[#This Row],[COGs]]</f>
        <v>438.04799999999977</v>
      </c>
      <c r="O438" s="5">
        <f>Sales_data[[#This Row],[TotalPrice ]]-Sales_data[[#This Row],[ Sales]]</f>
        <v>328.53600000000006</v>
      </c>
      <c r="P438" t="s">
        <v>33</v>
      </c>
      <c r="Q438" t="s">
        <v>2930</v>
      </c>
      <c r="R438">
        <v>0</v>
      </c>
      <c r="S438" t="s">
        <v>703</v>
      </c>
      <c r="T438" t="s">
        <v>704</v>
      </c>
      <c r="U438" s="1">
        <v>25.88</v>
      </c>
      <c r="V438" s="2">
        <v>45188</v>
      </c>
      <c r="W438" s="2">
        <v>45195</v>
      </c>
      <c r="X438" s="7">
        <f t="shared" si="6"/>
        <v>7</v>
      </c>
      <c r="Y438" t="s">
        <v>37</v>
      </c>
    </row>
    <row r="439" spans="1:25" x14ac:dyDescent="0.3">
      <c r="A439" s="2">
        <v>45189</v>
      </c>
      <c r="B439" t="s">
        <v>44</v>
      </c>
      <c r="C439" t="s">
        <v>79</v>
      </c>
      <c r="D439">
        <v>9</v>
      </c>
      <c r="E439" s="1">
        <v>588.59</v>
      </c>
      <c r="F439" s="1">
        <f>Sales_data[[#This Row],[UnitPrice]]*(1-0.35)</f>
        <v>382.58350000000002</v>
      </c>
      <c r="G439" t="s">
        <v>55</v>
      </c>
      <c r="H439" t="s">
        <v>21</v>
      </c>
      <c r="I439" s="6">
        <v>0.05</v>
      </c>
      <c r="J439" t="s">
        <v>56</v>
      </c>
      <c r="K439" s="1">
        <f>Sales_data[[#This Row],[Quantity]]*Sales_data[[#This Row],[UnitPrice]]</f>
        <v>5297.31</v>
      </c>
      <c r="L439" s="1">
        <f>Sales_data[[#This Row],[TotalPrice ]]*(1-Sales_data[[#This Row],[Discount]])</f>
        <v>5032.4445000000005</v>
      </c>
      <c r="M439" s="1">
        <f>Sales_data[[#This Row],[Quantity]]*Sales_data[[#This Row],[UnitCost (Assummed)]]</f>
        <v>3443.2515000000003</v>
      </c>
      <c r="N439" s="1">
        <f>Sales_data[[#This Row],[ Sales]]-Sales_data[[#This Row],[COGs]]</f>
        <v>1589.1930000000002</v>
      </c>
      <c r="O439" s="5">
        <f>Sales_data[[#This Row],[TotalPrice ]]-Sales_data[[#This Row],[ Sales]]</f>
        <v>264.86549999999988</v>
      </c>
      <c r="P439" t="s">
        <v>23</v>
      </c>
      <c r="Q439" t="s">
        <v>2930</v>
      </c>
      <c r="R439">
        <v>0</v>
      </c>
      <c r="S439" t="s">
        <v>1728</v>
      </c>
      <c r="T439" t="s">
        <v>1729</v>
      </c>
      <c r="U439" s="1">
        <v>42.3</v>
      </c>
      <c r="V439" s="2">
        <v>45189</v>
      </c>
      <c r="W439" s="2">
        <v>45191</v>
      </c>
      <c r="X439" s="7">
        <f t="shared" si="6"/>
        <v>2</v>
      </c>
      <c r="Y439" t="s">
        <v>49</v>
      </c>
    </row>
    <row r="440" spans="1:25" x14ac:dyDescent="0.3">
      <c r="A440" s="2">
        <v>45189</v>
      </c>
      <c r="B440" t="s">
        <v>28</v>
      </c>
      <c r="C440" t="s">
        <v>79</v>
      </c>
      <c r="D440">
        <v>17</v>
      </c>
      <c r="E440" s="1">
        <v>477.38</v>
      </c>
      <c r="F440" s="1">
        <f>Sales_data[[#This Row],[UnitPrice]]*(1-0.35)</f>
        <v>310.29700000000003</v>
      </c>
      <c r="G440" t="s">
        <v>50</v>
      </c>
      <c r="H440" t="s">
        <v>31</v>
      </c>
      <c r="I440" s="6">
        <v>0.05</v>
      </c>
      <c r="J440" t="s">
        <v>32</v>
      </c>
      <c r="K440" s="1">
        <f>Sales_data[[#This Row],[Quantity]]*Sales_data[[#This Row],[UnitPrice]]</f>
        <v>8115.46</v>
      </c>
      <c r="L440" s="1">
        <f>Sales_data[[#This Row],[TotalPrice ]]*(1-Sales_data[[#This Row],[Discount]])</f>
        <v>7709.6869999999999</v>
      </c>
      <c r="M440" s="1">
        <f>Sales_data[[#This Row],[Quantity]]*Sales_data[[#This Row],[UnitCost (Assummed)]]</f>
        <v>5275.0490000000009</v>
      </c>
      <c r="N440" s="1">
        <f>Sales_data[[#This Row],[ Sales]]-Sales_data[[#This Row],[COGs]]</f>
        <v>2434.637999999999</v>
      </c>
      <c r="O440" s="5">
        <f>Sales_data[[#This Row],[TotalPrice ]]-Sales_data[[#This Row],[ Sales]]</f>
        <v>405.77300000000014</v>
      </c>
      <c r="P440" t="s">
        <v>33</v>
      </c>
      <c r="Q440" t="s">
        <v>24</v>
      </c>
      <c r="R440">
        <v>0</v>
      </c>
      <c r="S440" t="s">
        <v>2822</v>
      </c>
      <c r="T440" t="s">
        <v>2823</v>
      </c>
      <c r="U440" s="1">
        <v>35.28</v>
      </c>
      <c r="V440" s="2">
        <v>45189</v>
      </c>
      <c r="W440" s="2">
        <v>45196</v>
      </c>
      <c r="X440" s="7">
        <f t="shared" si="6"/>
        <v>7</v>
      </c>
      <c r="Y440" t="s">
        <v>37</v>
      </c>
    </row>
    <row r="441" spans="1:25" x14ac:dyDescent="0.3">
      <c r="A441" s="2">
        <v>45191</v>
      </c>
      <c r="B441" t="s">
        <v>28</v>
      </c>
      <c r="C441" t="s">
        <v>29</v>
      </c>
      <c r="D441">
        <v>7</v>
      </c>
      <c r="E441" s="1">
        <v>480.08</v>
      </c>
      <c r="F441" s="1">
        <f>Sales_data[[#This Row],[UnitPrice]]*(1-0.35)</f>
        <v>312.05200000000002</v>
      </c>
      <c r="G441" t="s">
        <v>20</v>
      </c>
      <c r="H441" t="s">
        <v>21</v>
      </c>
      <c r="I441" s="6">
        <v>0.1</v>
      </c>
      <c r="J441" t="s">
        <v>56</v>
      </c>
      <c r="K441" s="1">
        <f>Sales_data[[#This Row],[Quantity]]*Sales_data[[#This Row],[UnitPrice]]</f>
        <v>3360.56</v>
      </c>
      <c r="L441" s="1">
        <f>Sales_data[[#This Row],[TotalPrice ]]*(1-Sales_data[[#This Row],[Discount]])</f>
        <v>3024.5039999999999</v>
      </c>
      <c r="M441" s="1">
        <f>Sales_data[[#This Row],[Quantity]]*Sales_data[[#This Row],[UnitCost (Assummed)]]</f>
        <v>2184.364</v>
      </c>
      <c r="N441" s="1">
        <f>Sales_data[[#This Row],[ Sales]]-Sales_data[[#This Row],[COGs]]</f>
        <v>840.13999999999987</v>
      </c>
      <c r="O441" s="5">
        <f>Sales_data[[#This Row],[TotalPrice ]]-Sales_data[[#This Row],[ Sales]]</f>
        <v>336.05600000000004</v>
      </c>
      <c r="P441" t="s">
        <v>23</v>
      </c>
      <c r="Q441" t="s">
        <v>2930</v>
      </c>
      <c r="R441">
        <v>1</v>
      </c>
      <c r="S441" t="s">
        <v>1294</v>
      </c>
      <c r="T441" t="s">
        <v>1295</v>
      </c>
      <c r="U441" s="1">
        <v>44.37</v>
      </c>
      <c r="V441" s="2">
        <v>45191</v>
      </c>
      <c r="W441" s="2">
        <v>45196</v>
      </c>
      <c r="X441" s="7">
        <f t="shared" si="6"/>
        <v>5</v>
      </c>
      <c r="Y441" t="s">
        <v>37</v>
      </c>
    </row>
    <row r="442" spans="1:25" x14ac:dyDescent="0.3">
      <c r="A442" s="2">
        <v>45191</v>
      </c>
      <c r="B442" t="s">
        <v>38</v>
      </c>
      <c r="C442" t="s">
        <v>19</v>
      </c>
      <c r="D442">
        <v>19</v>
      </c>
      <c r="E442" s="1">
        <v>35.380000000000003</v>
      </c>
      <c r="F442" s="1">
        <f>Sales_data[[#This Row],[UnitPrice]]*(1-0.35)</f>
        <v>22.997000000000003</v>
      </c>
      <c r="G442" t="s">
        <v>30</v>
      </c>
      <c r="H442" t="s">
        <v>31</v>
      </c>
      <c r="I442" s="6">
        <v>0.15</v>
      </c>
      <c r="J442" t="s">
        <v>56</v>
      </c>
      <c r="K442" s="1">
        <f>Sales_data[[#This Row],[Quantity]]*Sales_data[[#This Row],[UnitPrice]]</f>
        <v>672.22</v>
      </c>
      <c r="L442" s="1">
        <f>Sales_data[[#This Row],[TotalPrice ]]*(1-Sales_data[[#This Row],[Discount]])</f>
        <v>571.38700000000006</v>
      </c>
      <c r="M442" s="1">
        <f>Sales_data[[#This Row],[Quantity]]*Sales_data[[#This Row],[UnitCost (Assummed)]]</f>
        <v>436.94300000000004</v>
      </c>
      <c r="N442" s="1">
        <f>Sales_data[[#This Row],[ Sales]]-Sales_data[[#This Row],[COGs]]</f>
        <v>134.44400000000002</v>
      </c>
      <c r="O442" s="5">
        <f>Sales_data[[#This Row],[TotalPrice ]]-Sales_data[[#This Row],[ Sales]]</f>
        <v>100.83299999999997</v>
      </c>
      <c r="P442" t="s">
        <v>23</v>
      </c>
      <c r="Q442" t="s">
        <v>34</v>
      </c>
      <c r="R442">
        <v>0</v>
      </c>
      <c r="S442" t="s">
        <v>1611</v>
      </c>
      <c r="T442" t="s">
        <v>1612</v>
      </c>
      <c r="U442" s="1">
        <v>7.06</v>
      </c>
      <c r="V442" s="2">
        <v>45191</v>
      </c>
      <c r="W442" s="2">
        <v>45197</v>
      </c>
      <c r="X442" s="7">
        <f t="shared" si="6"/>
        <v>6</v>
      </c>
      <c r="Y442" t="s">
        <v>43</v>
      </c>
    </row>
    <row r="443" spans="1:25" x14ac:dyDescent="0.3">
      <c r="A443" s="2">
        <v>45192</v>
      </c>
      <c r="B443" t="s">
        <v>69</v>
      </c>
      <c r="C443" t="s">
        <v>39</v>
      </c>
      <c r="D443">
        <v>7</v>
      </c>
      <c r="E443" s="1">
        <v>41.57</v>
      </c>
      <c r="F443" s="1">
        <f>Sales_data[[#This Row],[UnitPrice]]*(1-0.35)</f>
        <v>27.020500000000002</v>
      </c>
      <c r="G443" t="s">
        <v>55</v>
      </c>
      <c r="H443" t="s">
        <v>31</v>
      </c>
      <c r="I443" s="6">
        <v>0</v>
      </c>
      <c r="J443" t="s">
        <v>51</v>
      </c>
      <c r="K443" s="1">
        <f>Sales_data[[#This Row],[Quantity]]*Sales_data[[#This Row],[UnitPrice]]</f>
        <v>290.99</v>
      </c>
      <c r="L443" s="1">
        <f>Sales_data[[#This Row],[TotalPrice ]]*(1-Sales_data[[#This Row],[Discount]])</f>
        <v>290.99</v>
      </c>
      <c r="M443" s="1">
        <f>Sales_data[[#This Row],[Quantity]]*Sales_data[[#This Row],[UnitCost (Assummed)]]</f>
        <v>189.14350000000002</v>
      </c>
      <c r="N443" s="1">
        <f>Sales_data[[#This Row],[ Sales]]-Sales_data[[#This Row],[COGs]]</f>
        <v>101.84649999999999</v>
      </c>
      <c r="O443" s="5">
        <f>Sales_data[[#This Row],[TotalPrice ]]-Sales_data[[#This Row],[ Sales]]</f>
        <v>0</v>
      </c>
      <c r="P443" t="s">
        <v>23</v>
      </c>
      <c r="Q443" t="s">
        <v>2930</v>
      </c>
      <c r="R443">
        <v>0</v>
      </c>
      <c r="S443" t="s">
        <v>1798</v>
      </c>
      <c r="T443" t="s">
        <v>1799</v>
      </c>
      <c r="U443" s="1">
        <v>16.59</v>
      </c>
      <c r="V443" s="2">
        <v>45192</v>
      </c>
      <c r="W443" s="2">
        <v>45198</v>
      </c>
      <c r="X443" s="7">
        <f t="shared" si="6"/>
        <v>6</v>
      </c>
      <c r="Y443" t="s">
        <v>72</v>
      </c>
    </row>
    <row r="444" spans="1:25" x14ac:dyDescent="0.3">
      <c r="A444" s="2">
        <v>45192</v>
      </c>
      <c r="B444" t="s">
        <v>38</v>
      </c>
      <c r="C444" t="s">
        <v>54</v>
      </c>
      <c r="D444">
        <v>17</v>
      </c>
      <c r="E444" s="1">
        <v>439.3</v>
      </c>
      <c r="F444" s="1">
        <f>Sales_data[[#This Row],[UnitPrice]]*(1-0.35)</f>
        <v>285.54500000000002</v>
      </c>
      <c r="G444" t="s">
        <v>20</v>
      </c>
      <c r="H444" t="s">
        <v>31</v>
      </c>
      <c r="I444" s="6">
        <v>0</v>
      </c>
      <c r="J444" t="s">
        <v>46</v>
      </c>
      <c r="K444" s="1">
        <f>Sales_data[[#This Row],[Quantity]]*Sales_data[[#This Row],[UnitPrice]]</f>
        <v>7468.1</v>
      </c>
      <c r="L444" s="1">
        <f>Sales_data[[#This Row],[TotalPrice ]]*(1-Sales_data[[#This Row],[Discount]])</f>
        <v>7468.1</v>
      </c>
      <c r="M444" s="1">
        <f>Sales_data[[#This Row],[Quantity]]*Sales_data[[#This Row],[UnitCost (Assummed)]]</f>
        <v>4854.2650000000003</v>
      </c>
      <c r="N444" s="1">
        <f>Sales_data[[#This Row],[ Sales]]-Sales_data[[#This Row],[COGs]]</f>
        <v>2613.835</v>
      </c>
      <c r="O444" s="5">
        <f>Sales_data[[#This Row],[TotalPrice ]]-Sales_data[[#This Row],[ Sales]]</f>
        <v>0</v>
      </c>
      <c r="P444" t="s">
        <v>23</v>
      </c>
      <c r="Q444" t="s">
        <v>24</v>
      </c>
      <c r="R444">
        <v>0</v>
      </c>
      <c r="S444" t="s">
        <v>2575</v>
      </c>
      <c r="T444" t="s">
        <v>2576</v>
      </c>
      <c r="U444" s="1">
        <v>12.87</v>
      </c>
      <c r="V444" s="2">
        <v>45192</v>
      </c>
      <c r="W444" s="2">
        <v>45195</v>
      </c>
      <c r="X444" s="7">
        <f t="shared" si="6"/>
        <v>3</v>
      </c>
      <c r="Y444" t="s">
        <v>43</v>
      </c>
    </row>
    <row r="445" spans="1:25" x14ac:dyDescent="0.3">
      <c r="A445" s="2">
        <v>45193</v>
      </c>
      <c r="B445" t="s">
        <v>38</v>
      </c>
      <c r="C445" t="s">
        <v>79</v>
      </c>
      <c r="D445">
        <v>13</v>
      </c>
      <c r="E445" s="1">
        <v>115.86</v>
      </c>
      <c r="F445" s="1">
        <f>Sales_data[[#This Row],[UnitPrice]]*(1-0.35)</f>
        <v>75.308999999999997</v>
      </c>
      <c r="G445" t="s">
        <v>30</v>
      </c>
      <c r="H445" t="s">
        <v>21</v>
      </c>
      <c r="I445" s="6">
        <v>0.1</v>
      </c>
      <c r="J445" t="s">
        <v>56</v>
      </c>
      <c r="K445" s="1">
        <f>Sales_data[[#This Row],[Quantity]]*Sales_data[[#This Row],[UnitPrice]]</f>
        <v>1506.18</v>
      </c>
      <c r="L445" s="1">
        <f>Sales_data[[#This Row],[TotalPrice ]]*(1-Sales_data[[#This Row],[Discount]])</f>
        <v>1355.5620000000001</v>
      </c>
      <c r="M445" s="1">
        <f>Sales_data[[#This Row],[Quantity]]*Sales_data[[#This Row],[UnitCost (Assummed)]]</f>
        <v>979.01699999999994</v>
      </c>
      <c r="N445" s="1">
        <f>Sales_data[[#This Row],[ Sales]]-Sales_data[[#This Row],[COGs]]</f>
        <v>376.54500000000019</v>
      </c>
      <c r="O445" s="5">
        <f>Sales_data[[#This Row],[TotalPrice ]]-Sales_data[[#This Row],[ Sales]]</f>
        <v>150.61799999999994</v>
      </c>
      <c r="P445" t="s">
        <v>63</v>
      </c>
      <c r="Q445" t="s">
        <v>2930</v>
      </c>
      <c r="R445">
        <v>1</v>
      </c>
      <c r="S445" t="s">
        <v>930</v>
      </c>
      <c r="T445" t="s">
        <v>931</v>
      </c>
      <c r="U445" s="1">
        <v>28.52</v>
      </c>
      <c r="V445" s="2">
        <v>45193</v>
      </c>
      <c r="W445" s="2">
        <v>45202</v>
      </c>
      <c r="X445" s="7">
        <f t="shared" si="6"/>
        <v>9</v>
      </c>
      <c r="Y445" t="s">
        <v>43</v>
      </c>
    </row>
    <row r="446" spans="1:25" x14ac:dyDescent="0.3">
      <c r="A446" s="2">
        <v>45195</v>
      </c>
      <c r="B446" t="s">
        <v>28</v>
      </c>
      <c r="C446" t="s">
        <v>45</v>
      </c>
      <c r="D446">
        <v>5</v>
      </c>
      <c r="E446" s="1">
        <v>551.58000000000004</v>
      </c>
      <c r="F446" s="1">
        <f>Sales_data[[#This Row],[UnitPrice]]*(1-0.35)</f>
        <v>358.52700000000004</v>
      </c>
      <c r="G446" t="s">
        <v>20</v>
      </c>
      <c r="H446" t="s">
        <v>31</v>
      </c>
      <c r="I446" s="6">
        <v>0.15</v>
      </c>
      <c r="J446" t="s">
        <v>32</v>
      </c>
      <c r="K446" s="1">
        <f>Sales_data[[#This Row],[Quantity]]*Sales_data[[#This Row],[UnitPrice]]</f>
        <v>2757.9</v>
      </c>
      <c r="L446" s="1">
        <f>Sales_data[[#This Row],[TotalPrice ]]*(1-Sales_data[[#This Row],[Discount]])</f>
        <v>2344.2150000000001</v>
      </c>
      <c r="M446" s="1">
        <f>Sales_data[[#This Row],[Quantity]]*Sales_data[[#This Row],[UnitCost (Assummed)]]</f>
        <v>1792.6350000000002</v>
      </c>
      <c r="N446" s="1">
        <f>Sales_data[[#This Row],[ Sales]]-Sales_data[[#This Row],[COGs]]</f>
        <v>551.57999999999993</v>
      </c>
      <c r="O446" s="5">
        <f>Sales_data[[#This Row],[TotalPrice ]]-Sales_data[[#This Row],[ Sales]]</f>
        <v>413.68499999999995</v>
      </c>
      <c r="P446" t="s">
        <v>23</v>
      </c>
      <c r="Q446" t="s">
        <v>40</v>
      </c>
      <c r="R446">
        <v>1</v>
      </c>
      <c r="S446" t="s">
        <v>209</v>
      </c>
      <c r="T446" t="s">
        <v>210</v>
      </c>
      <c r="U446" s="1">
        <v>7.87</v>
      </c>
      <c r="V446" s="2">
        <v>45195</v>
      </c>
      <c r="W446" s="2">
        <v>45200</v>
      </c>
      <c r="X446" s="7">
        <f t="shared" si="6"/>
        <v>5</v>
      </c>
      <c r="Y446" t="s">
        <v>37</v>
      </c>
    </row>
    <row r="447" spans="1:25" x14ac:dyDescent="0.3">
      <c r="A447" s="2">
        <v>45198</v>
      </c>
      <c r="B447" t="s">
        <v>18</v>
      </c>
      <c r="C447" t="s">
        <v>54</v>
      </c>
      <c r="D447">
        <v>14</v>
      </c>
      <c r="E447" s="1">
        <v>167.09</v>
      </c>
      <c r="F447" s="1">
        <f>Sales_data[[#This Row],[UnitPrice]]*(1-0.35)</f>
        <v>108.60850000000001</v>
      </c>
      <c r="G447" t="s">
        <v>55</v>
      </c>
      <c r="H447" t="s">
        <v>31</v>
      </c>
      <c r="I447" s="6">
        <v>0.05</v>
      </c>
      <c r="J447" t="s">
        <v>32</v>
      </c>
      <c r="K447" s="1">
        <f>Sales_data[[#This Row],[Quantity]]*Sales_data[[#This Row],[UnitPrice]]</f>
        <v>2339.2600000000002</v>
      </c>
      <c r="L447" s="1">
        <f>Sales_data[[#This Row],[TotalPrice ]]*(1-Sales_data[[#This Row],[Discount]])</f>
        <v>2222.297</v>
      </c>
      <c r="M447" s="1">
        <f>Sales_data[[#This Row],[Quantity]]*Sales_data[[#This Row],[UnitCost (Assummed)]]</f>
        <v>1520.519</v>
      </c>
      <c r="N447" s="1">
        <f>Sales_data[[#This Row],[ Sales]]-Sales_data[[#This Row],[COGs]]</f>
        <v>701.77800000000002</v>
      </c>
      <c r="O447" s="5">
        <f>Sales_data[[#This Row],[TotalPrice ]]-Sales_data[[#This Row],[ Sales]]</f>
        <v>116.96300000000019</v>
      </c>
      <c r="P447" t="s">
        <v>33</v>
      </c>
      <c r="Q447" t="s">
        <v>34</v>
      </c>
      <c r="R447">
        <v>1</v>
      </c>
      <c r="S447" t="s">
        <v>263</v>
      </c>
      <c r="T447" t="s">
        <v>264</v>
      </c>
      <c r="U447" s="1">
        <v>47.05</v>
      </c>
      <c r="V447" s="2">
        <v>45198</v>
      </c>
      <c r="W447" s="2">
        <v>45207</v>
      </c>
      <c r="X447" s="7">
        <f t="shared" si="6"/>
        <v>9</v>
      </c>
      <c r="Y447" t="s">
        <v>27</v>
      </c>
    </row>
    <row r="448" spans="1:25" x14ac:dyDescent="0.3">
      <c r="A448" s="2">
        <v>45198</v>
      </c>
      <c r="B448" t="s">
        <v>18</v>
      </c>
      <c r="C448" t="s">
        <v>19</v>
      </c>
      <c r="D448">
        <v>11</v>
      </c>
      <c r="E448" s="1">
        <v>203.15</v>
      </c>
      <c r="F448" s="1">
        <f>Sales_data[[#This Row],[UnitPrice]]*(1-0.35)</f>
        <v>132.04750000000001</v>
      </c>
      <c r="G448" t="s">
        <v>50</v>
      </c>
      <c r="H448" t="s">
        <v>31</v>
      </c>
      <c r="I448" s="6">
        <v>0.1</v>
      </c>
      <c r="J448" t="s">
        <v>22</v>
      </c>
      <c r="K448" s="1">
        <f>Sales_data[[#This Row],[Quantity]]*Sales_data[[#This Row],[UnitPrice]]</f>
        <v>2234.65</v>
      </c>
      <c r="L448" s="1">
        <f>Sales_data[[#This Row],[TotalPrice ]]*(1-Sales_data[[#This Row],[Discount]])</f>
        <v>2011.1850000000002</v>
      </c>
      <c r="M448" s="1">
        <f>Sales_data[[#This Row],[Quantity]]*Sales_data[[#This Row],[UnitCost (Assummed)]]</f>
        <v>1452.5225</v>
      </c>
      <c r="N448" s="1">
        <f>Sales_data[[#This Row],[ Sales]]-Sales_data[[#This Row],[COGs]]</f>
        <v>558.66250000000014</v>
      </c>
      <c r="O448" s="5">
        <f>Sales_data[[#This Row],[TotalPrice ]]-Sales_data[[#This Row],[ Sales]]</f>
        <v>223.46499999999992</v>
      </c>
      <c r="P448" t="s">
        <v>23</v>
      </c>
      <c r="Q448" t="s">
        <v>24</v>
      </c>
      <c r="R448">
        <v>0</v>
      </c>
      <c r="S448" t="s">
        <v>2249</v>
      </c>
      <c r="T448" t="s">
        <v>2250</v>
      </c>
      <c r="U448" s="1">
        <v>30.97</v>
      </c>
      <c r="V448" s="2">
        <v>45198</v>
      </c>
      <c r="W448" s="2">
        <v>45201</v>
      </c>
      <c r="X448" s="7">
        <f t="shared" si="6"/>
        <v>3</v>
      </c>
      <c r="Y448" t="s">
        <v>27</v>
      </c>
    </row>
    <row r="449" spans="1:25" x14ac:dyDescent="0.3">
      <c r="A449" s="2">
        <v>45199</v>
      </c>
      <c r="B449" t="s">
        <v>18</v>
      </c>
      <c r="C449" t="s">
        <v>19</v>
      </c>
      <c r="D449">
        <v>14</v>
      </c>
      <c r="E449" s="1">
        <v>243.96</v>
      </c>
      <c r="F449" s="1">
        <f>Sales_data[[#This Row],[UnitPrice]]*(1-0.35)</f>
        <v>158.57400000000001</v>
      </c>
      <c r="G449" t="s">
        <v>55</v>
      </c>
      <c r="H449" t="s">
        <v>21</v>
      </c>
      <c r="I449" s="6">
        <v>0.05</v>
      </c>
      <c r="J449" t="s">
        <v>56</v>
      </c>
      <c r="K449" s="1">
        <f>Sales_data[[#This Row],[Quantity]]*Sales_data[[#This Row],[UnitPrice]]</f>
        <v>3415.44</v>
      </c>
      <c r="L449" s="1">
        <f>Sales_data[[#This Row],[TotalPrice ]]*(1-Sales_data[[#This Row],[Discount]])</f>
        <v>3244.6680000000001</v>
      </c>
      <c r="M449" s="1">
        <f>Sales_data[[#This Row],[Quantity]]*Sales_data[[#This Row],[UnitCost (Assummed)]]</f>
        <v>2220.0360000000001</v>
      </c>
      <c r="N449" s="1">
        <f>Sales_data[[#This Row],[ Sales]]-Sales_data[[#This Row],[COGs]]</f>
        <v>1024.6320000000001</v>
      </c>
      <c r="O449" s="5">
        <f>Sales_data[[#This Row],[TotalPrice ]]-Sales_data[[#This Row],[ Sales]]</f>
        <v>170.77199999999993</v>
      </c>
      <c r="P449" t="s">
        <v>23</v>
      </c>
      <c r="Q449" t="s">
        <v>2930</v>
      </c>
      <c r="R449">
        <v>1</v>
      </c>
      <c r="S449" t="s">
        <v>1458</v>
      </c>
      <c r="T449" t="s">
        <v>1459</v>
      </c>
      <c r="U449" s="1">
        <v>13.24</v>
      </c>
      <c r="V449" s="2">
        <v>45199</v>
      </c>
      <c r="W449" s="2">
        <v>45203</v>
      </c>
      <c r="X449" s="7">
        <f t="shared" si="6"/>
        <v>4</v>
      </c>
      <c r="Y449" t="s">
        <v>27</v>
      </c>
    </row>
    <row r="450" spans="1:25" x14ac:dyDescent="0.3">
      <c r="A450" s="2">
        <v>45199</v>
      </c>
      <c r="B450" t="s">
        <v>28</v>
      </c>
      <c r="C450" t="s">
        <v>19</v>
      </c>
      <c r="D450">
        <v>7</v>
      </c>
      <c r="E450" s="1">
        <v>421.12</v>
      </c>
      <c r="F450" s="1">
        <f>Sales_data[[#This Row],[UnitPrice]]*(1-0.35)</f>
        <v>273.72800000000001</v>
      </c>
      <c r="G450" t="s">
        <v>55</v>
      </c>
      <c r="H450" t="s">
        <v>21</v>
      </c>
      <c r="I450" s="6">
        <v>0.15</v>
      </c>
      <c r="J450" t="s">
        <v>56</v>
      </c>
      <c r="K450" s="1">
        <f>Sales_data[[#This Row],[Quantity]]*Sales_data[[#This Row],[UnitPrice]]</f>
        <v>2947.84</v>
      </c>
      <c r="L450" s="1">
        <f>Sales_data[[#This Row],[TotalPrice ]]*(1-Sales_data[[#This Row],[Discount]])</f>
        <v>2505.6640000000002</v>
      </c>
      <c r="M450" s="1">
        <f>Sales_data[[#This Row],[Quantity]]*Sales_data[[#This Row],[UnitCost (Assummed)]]</f>
        <v>1916.096</v>
      </c>
      <c r="N450" s="1">
        <f>Sales_data[[#This Row],[ Sales]]-Sales_data[[#This Row],[COGs]]</f>
        <v>589.56800000000021</v>
      </c>
      <c r="O450" s="5">
        <f>Sales_data[[#This Row],[TotalPrice ]]-Sales_data[[#This Row],[ Sales]]</f>
        <v>442.17599999999993</v>
      </c>
      <c r="P450" t="s">
        <v>33</v>
      </c>
      <c r="Q450" t="s">
        <v>2930</v>
      </c>
      <c r="R450">
        <v>0</v>
      </c>
      <c r="S450" t="s">
        <v>2105</v>
      </c>
      <c r="T450" t="s">
        <v>2106</v>
      </c>
      <c r="U450" s="1">
        <v>44.49</v>
      </c>
      <c r="V450" s="2">
        <v>45199</v>
      </c>
      <c r="W450" s="2">
        <v>45201</v>
      </c>
      <c r="X450" s="7">
        <f t="shared" ref="X450:X513" si="7">DATEDIF( V450,W450,"d")</f>
        <v>2</v>
      </c>
      <c r="Y450" t="s">
        <v>37</v>
      </c>
    </row>
    <row r="451" spans="1:25" x14ac:dyDescent="0.3">
      <c r="A451" s="2">
        <v>45200</v>
      </c>
      <c r="B451" t="s">
        <v>44</v>
      </c>
      <c r="C451" t="s">
        <v>54</v>
      </c>
      <c r="D451">
        <v>3</v>
      </c>
      <c r="E451" s="1">
        <v>66.58</v>
      </c>
      <c r="F451" s="1">
        <f>Sales_data[[#This Row],[UnitPrice]]*(1-0.35)</f>
        <v>43.277000000000001</v>
      </c>
      <c r="G451" t="s">
        <v>20</v>
      </c>
      <c r="H451" t="s">
        <v>31</v>
      </c>
      <c r="I451" s="6">
        <v>0.1</v>
      </c>
      <c r="J451" t="s">
        <v>46</v>
      </c>
      <c r="K451" s="1">
        <f>Sales_data[[#This Row],[Quantity]]*Sales_data[[#This Row],[UnitPrice]]</f>
        <v>199.74</v>
      </c>
      <c r="L451" s="1">
        <f>Sales_data[[#This Row],[TotalPrice ]]*(1-Sales_data[[#This Row],[Discount]])</f>
        <v>179.76600000000002</v>
      </c>
      <c r="M451" s="1">
        <f>Sales_data[[#This Row],[Quantity]]*Sales_data[[#This Row],[UnitCost (Assummed)]]</f>
        <v>129.83100000000002</v>
      </c>
      <c r="N451" s="1">
        <f>Sales_data[[#This Row],[ Sales]]-Sales_data[[#This Row],[COGs]]</f>
        <v>49.935000000000002</v>
      </c>
      <c r="O451" s="5">
        <f>Sales_data[[#This Row],[TotalPrice ]]-Sales_data[[#This Row],[ Sales]]</f>
        <v>19.97399999999999</v>
      </c>
      <c r="P451" t="s">
        <v>60</v>
      </c>
      <c r="Q451" t="s">
        <v>24</v>
      </c>
      <c r="R451">
        <v>0</v>
      </c>
      <c r="S451" t="s">
        <v>185</v>
      </c>
      <c r="T451" t="s">
        <v>186</v>
      </c>
      <c r="U451" s="1">
        <v>22.43</v>
      </c>
      <c r="V451" s="2">
        <v>45200</v>
      </c>
      <c r="W451" s="2">
        <v>45204</v>
      </c>
      <c r="X451" s="7">
        <f t="shared" si="7"/>
        <v>4</v>
      </c>
      <c r="Y451" t="s">
        <v>49</v>
      </c>
    </row>
    <row r="452" spans="1:25" x14ac:dyDescent="0.3">
      <c r="A452" s="2">
        <v>45201</v>
      </c>
      <c r="B452" t="s">
        <v>44</v>
      </c>
      <c r="C452" t="s">
        <v>19</v>
      </c>
      <c r="D452">
        <v>9</v>
      </c>
      <c r="E452" s="1">
        <v>146.72</v>
      </c>
      <c r="F452" s="1">
        <f>Sales_data[[#This Row],[UnitPrice]]*(1-0.35)</f>
        <v>95.368000000000009</v>
      </c>
      <c r="G452" t="s">
        <v>30</v>
      </c>
      <c r="H452" t="s">
        <v>21</v>
      </c>
      <c r="I452" s="6">
        <v>0.1</v>
      </c>
      <c r="J452" t="s">
        <v>56</v>
      </c>
      <c r="K452" s="1">
        <f>Sales_data[[#This Row],[Quantity]]*Sales_data[[#This Row],[UnitPrice]]</f>
        <v>1320.48</v>
      </c>
      <c r="L452" s="1">
        <f>Sales_data[[#This Row],[TotalPrice ]]*(1-Sales_data[[#This Row],[Discount]])</f>
        <v>1188.432</v>
      </c>
      <c r="M452" s="1">
        <f>Sales_data[[#This Row],[Quantity]]*Sales_data[[#This Row],[UnitCost (Assummed)]]</f>
        <v>858.31200000000013</v>
      </c>
      <c r="N452" s="1">
        <f>Sales_data[[#This Row],[ Sales]]-Sales_data[[#This Row],[COGs]]</f>
        <v>330.11999999999989</v>
      </c>
      <c r="O452" s="5">
        <f>Sales_data[[#This Row],[TotalPrice ]]-Sales_data[[#This Row],[ Sales]]</f>
        <v>132.048</v>
      </c>
      <c r="P452" t="s">
        <v>57</v>
      </c>
      <c r="Q452" t="s">
        <v>2930</v>
      </c>
      <c r="R452">
        <v>0</v>
      </c>
      <c r="S452" t="s">
        <v>1029</v>
      </c>
      <c r="T452" t="s">
        <v>1030</v>
      </c>
      <c r="U452" s="1">
        <v>10.45</v>
      </c>
      <c r="V452" s="2">
        <v>45201</v>
      </c>
      <c r="W452" s="2">
        <v>45209</v>
      </c>
      <c r="X452" s="7">
        <f t="shared" si="7"/>
        <v>8</v>
      </c>
      <c r="Y452" t="s">
        <v>49</v>
      </c>
    </row>
    <row r="453" spans="1:25" x14ac:dyDescent="0.3">
      <c r="A453" s="2">
        <v>45203</v>
      </c>
      <c r="B453" t="s">
        <v>69</v>
      </c>
      <c r="C453" t="s">
        <v>54</v>
      </c>
      <c r="D453">
        <v>16</v>
      </c>
      <c r="E453" s="1">
        <v>36.159999999999997</v>
      </c>
      <c r="F453" s="1">
        <f>Sales_data[[#This Row],[UnitPrice]]*(1-0.35)</f>
        <v>23.503999999999998</v>
      </c>
      <c r="G453" t="s">
        <v>50</v>
      </c>
      <c r="H453" t="s">
        <v>21</v>
      </c>
      <c r="I453" s="6">
        <v>0.1</v>
      </c>
      <c r="J453" t="s">
        <v>51</v>
      </c>
      <c r="K453" s="1">
        <f>Sales_data[[#This Row],[Quantity]]*Sales_data[[#This Row],[UnitPrice]]</f>
        <v>578.55999999999995</v>
      </c>
      <c r="L453" s="1">
        <f>Sales_data[[#This Row],[TotalPrice ]]*(1-Sales_data[[#This Row],[Discount]])</f>
        <v>520.70399999999995</v>
      </c>
      <c r="M453" s="1">
        <f>Sales_data[[#This Row],[Quantity]]*Sales_data[[#This Row],[UnitCost (Assummed)]]</f>
        <v>376.06399999999996</v>
      </c>
      <c r="N453" s="1">
        <f>Sales_data[[#This Row],[ Sales]]-Sales_data[[#This Row],[COGs]]</f>
        <v>144.63999999999999</v>
      </c>
      <c r="O453" s="5">
        <f>Sales_data[[#This Row],[TotalPrice ]]-Sales_data[[#This Row],[ Sales]]</f>
        <v>57.855999999999995</v>
      </c>
      <c r="P453" t="s">
        <v>60</v>
      </c>
      <c r="Q453" t="s">
        <v>24</v>
      </c>
      <c r="R453">
        <v>0</v>
      </c>
      <c r="S453" t="s">
        <v>265</v>
      </c>
      <c r="T453" t="s">
        <v>266</v>
      </c>
      <c r="U453" s="1">
        <v>26.64</v>
      </c>
      <c r="V453" s="2">
        <v>45203</v>
      </c>
      <c r="W453" s="2">
        <v>45210</v>
      </c>
      <c r="X453" s="7">
        <f t="shared" si="7"/>
        <v>7</v>
      </c>
      <c r="Y453" t="s">
        <v>72</v>
      </c>
    </row>
    <row r="454" spans="1:25" x14ac:dyDescent="0.3">
      <c r="A454" s="2">
        <v>45205</v>
      </c>
      <c r="B454" t="s">
        <v>38</v>
      </c>
      <c r="C454" t="s">
        <v>29</v>
      </c>
      <c r="D454">
        <v>12</v>
      </c>
      <c r="E454" s="1">
        <v>11.95</v>
      </c>
      <c r="F454" s="1">
        <f>Sales_data[[#This Row],[UnitPrice]]*(1-0.35)</f>
        <v>7.7675000000000001</v>
      </c>
      <c r="G454" t="s">
        <v>30</v>
      </c>
      <c r="H454" t="s">
        <v>31</v>
      </c>
      <c r="I454" s="6">
        <v>0.05</v>
      </c>
      <c r="J454" t="s">
        <v>51</v>
      </c>
      <c r="K454" s="1">
        <f>Sales_data[[#This Row],[Quantity]]*Sales_data[[#This Row],[UnitPrice]]</f>
        <v>143.39999999999998</v>
      </c>
      <c r="L454" s="1">
        <f>Sales_data[[#This Row],[TotalPrice ]]*(1-Sales_data[[#This Row],[Discount]])</f>
        <v>136.22999999999996</v>
      </c>
      <c r="M454" s="1">
        <f>Sales_data[[#This Row],[Quantity]]*Sales_data[[#This Row],[UnitCost (Assummed)]]</f>
        <v>93.210000000000008</v>
      </c>
      <c r="N454" s="1">
        <f>Sales_data[[#This Row],[ Sales]]-Sales_data[[#This Row],[COGs]]</f>
        <v>43.019999999999953</v>
      </c>
      <c r="O454" s="5">
        <f>Sales_data[[#This Row],[TotalPrice ]]-Sales_data[[#This Row],[ Sales]]</f>
        <v>7.1700000000000159</v>
      </c>
      <c r="P454" t="s">
        <v>23</v>
      </c>
      <c r="Q454" t="s">
        <v>2930</v>
      </c>
      <c r="R454">
        <v>0</v>
      </c>
      <c r="S454" t="s">
        <v>2362</v>
      </c>
      <c r="T454" t="s">
        <v>2363</v>
      </c>
      <c r="U454" s="1">
        <v>26.66</v>
      </c>
      <c r="V454" s="2">
        <v>45205</v>
      </c>
      <c r="W454" s="2">
        <v>45215</v>
      </c>
      <c r="X454" s="7">
        <f t="shared" si="7"/>
        <v>10</v>
      </c>
      <c r="Y454" t="s">
        <v>43</v>
      </c>
    </row>
    <row r="455" spans="1:25" x14ac:dyDescent="0.3">
      <c r="A455" s="2">
        <v>45205</v>
      </c>
      <c r="B455" t="s">
        <v>69</v>
      </c>
      <c r="C455" t="s">
        <v>130</v>
      </c>
      <c r="D455">
        <v>2</v>
      </c>
      <c r="E455" s="1">
        <v>474.13</v>
      </c>
      <c r="F455" s="1">
        <f>Sales_data[[#This Row],[UnitPrice]]*(1-0.35)</f>
        <v>308.18450000000001</v>
      </c>
      <c r="G455" t="s">
        <v>55</v>
      </c>
      <c r="H455" t="s">
        <v>21</v>
      </c>
      <c r="I455" s="6">
        <v>0</v>
      </c>
      <c r="J455" t="s">
        <v>51</v>
      </c>
      <c r="K455" s="1">
        <f>Sales_data[[#This Row],[Quantity]]*Sales_data[[#This Row],[UnitPrice]]</f>
        <v>948.26</v>
      </c>
      <c r="L455" s="1">
        <f>Sales_data[[#This Row],[TotalPrice ]]*(1-Sales_data[[#This Row],[Discount]])</f>
        <v>948.26</v>
      </c>
      <c r="M455" s="1">
        <f>Sales_data[[#This Row],[Quantity]]*Sales_data[[#This Row],[UnitCost (Assummed)]]</f>
        <v>616.36900000000003</v>
      </c>
      <c r="N455" s="1">
        <f>Sales_data[[#This Row],[ Sales]]-Sales_data[[#This Row],[COGs]]</f>
        <v>331.89099999999996</v>
      </c>
      <c r="O455" s="5">
        <f>Sales_data[[#This Row],[TotalPrice ]]-Sales_data[[#This Row],[ Sales]]</f>
        <v>0</v>
      </c>
      <c r="P455" t="s">
        <v>33</v>
      </c>
      <c r="Q455" t="s">
        <v>24</v>
      </c>
      <c r="R455">
        <v>1</v>
      </c>
      <c r="S455" t="s">
        <v>2440</v>
      </c>
      <c r="T455" t="s">
        <v>2441</v>
      </c>
      <c r="U455" s="1">
        <v>14.41</v>
      </c>
      <c r="V455" s="2">
        <v>45205</v>
      </c>
      <c r="W455" s="2">
        <v>45214</v>
      </c>
      <c r="X455" s="7">
        <f t="shared" si="7"/>
        <v>9</v>
      </c>
      <c r="Y455" t="s">
        <v>72</v>
      </c>
    </row>
    <row r="456" spans="1:25" x14ac:dyDescent="0.3">
      <c r="A456" s="2">
        <v>45206</v>
      </c>
      <c r="B456" t="s">
        <v>28</v>
      </c>
      <c r="C456" t="s">
        <v>19</v>
      </c>
      <c r="D456">
        <v>6</v>
      </c>
      <c r="E456" s="1">
        <v>505.7</v>
      </c>
      <c r="F456" s="1">
        <f>Sales_data[[#This Row],[UnitPrice]]*(1-0.35)</f>
        <v>328.70499999999998</v>
      </c>
      <c r="G456" t="s">
        <v>50</v>
      </c>
      <c r="H456" t="s">
        <v>31</v>
      </c>
      <c r="I456" s="6">
        <v>0</v>
      </c>
      <c r="J456" t="s">
        <v>32</v>
      </c>
      <c r="K456" s="1">
        <f>Sales_data[[#This Row],[Quantity]]*Sales_data[[#This Row],[UnitPrice]]</f>
        <v>3034.2</v>
      </c>
      <c r="L456" s="1">
        <f>Sales_data[[#This Row],[TotalPrice ]]*(1-Sales_data[[#This Row],[Discount]])</f>
        <v>3034.2</v>
      </c>
      <c r="M456" s="1">
        <f>Sales_data[[#This Row],[Quantity]]*Sales_data[[#This Row],[UnitCost (Assummed)]]</f>
        <v>1972.23</v>
      </c>
      <c r="N456" s="1">
        <f>Sales_data[[#This Row],[ Sales]]-Sales_data[[#This Row],[COGs]]</f>
        <v>1061.9699999999998</v>
      </c>
      <c r="O456" s="5">
        <f>Sales_data[[#This Row],[TotalPrice ]]-Sales_data[[#This Row],[ Sales]]</f>
        <v>0</v>
      </c>
      <c r="P456" t="s">
        <v>63</v>
      </c>
      <c r="Q456" t="s">
        <v>2930</v>
      </c>
      <c r="R456">
        <v>0</v>
      </c>
      <c r="S456" t="s">
        <v>1223</v>
      </c>
      <c r="T456" t="s">
        <v>1224</v>
      </c>
      <c r="U456" s="1">
        <v>40.380000000000003</v>
      </c>
      <c r="V456" s="2">
        <v>45206</v>
      </c>
      <c r="W456" s="2">
        <v>45215</v>
      </c>
      <c r="X456" s="7">
        <f t="shared" si="7"/>
        <v>9</v>
      </c>
      <c r="Y456" t="s">
        <v>37</v>
      </c>
    </row>
    <row r="457" spans="1:25" x14ac:dyDescent="0.3">
      <c r="A457" s="2">
        <v>45206</v>
      </c>
      <c r="B457" t="s">
        <v>69</v>
      </c>
      <c r="C457" t="s">
        <v>79</v>
      </c>
      <c r="D457">
        <v>15</v>
      </c>
      <c r="E457" s="1">
        <v>188.57</v>
      </c>
      <c r="F457" s="1">
        <f>Sales_data[[#This Row],[UnitPrice]]*(1-0.35)</f>
        <v>122.5705</v>
      </c>
      <c r="G457" t="s">
        <v>50</v>
      </c>
      <c r="H457" t="s">
        <v>21</v>
      </c>
      <c r="I457" s="6">
        <v>0.05</v>
      </c>
      <c r="J457" t="s">
        <v>66</v>
      </c>
      <c r="K457" s="1">
        <f>Sales_data[[#This Row],[Quantity]]*Sales_data[[#This Row],[UnitPrice]]</f>
        <v>2828.5499999999997</v>
      </c>
      <c r="L457" s="1">
        <f>Sales_data[[#This Row],[TotalPrice ]]*(1-Sales_data[[#This Row],[Discount]])</f>
        <v>2687.1224999999995</v>
      </c>
      <c r="M457" s="1">
        <f>Sales_data[[#This Row],[Quantity]]*Sales_data[[#This Row],[UnitCost (Assummed)]]</f>
        <v>1838.5574999999999</v>
      </c>
      <c r="N457" s="1">
        <f>Sales_data[[#This Row],[ Sales]]-Sales_data[[#This Row],[COGs]]</f>
        <v>848.5649999999996</v>
      </c>
      <c r="O457" s="5">
        <f>Sales_data[[#This Row],[TotalPrice ]]-Sales_data[[#This Row],[ Sales]]</f>
        <v>141.42750000000024</v>
      </c>
      <c r="P457" t="s">
        <v>57</v>
      </c>
      <c r="Q457" t="s">
        <v>24</v>
      </c>
      <c r="R457">
        <v>1</v>
      </c>
      <c r="S457" t="s">
        <v>2275</v>
      </c>
      <c r="T457" t="s">
        <v>2276</v>
      </c>
      <c r="U457" s="1">
        <v>38.61</v>
      </c>
      <c r="V457" s="2">
        <v>45206</v>
      </c>
      <c r="W457" s="2">
        <v>45208</v>
      </c>
      <c r="X457" s="7">
        <f t="shared" si="7"/>
        <v>2</v>
      </c>
      <c r="Y457" t="s">
        <v>72</v>
      </c>
    </row>
    <row r="458" spans="1:25" x14ac:dyDescent="0.3">
      <c r="A458" s="2">
        <v>45206</v>
      </c>
      <c r="B458" t="s">
        <v>28</v>
      </c>
      <c r="C458" t="s">
        <v>29</v>
      </c>
      <c r="D458">
        <v>3</v>
      </c>
      <c r="E458" s="1">
        <v>464.11</v>
      </c>
      <c r="F458" s="1">
        <f>Sales_data[[#This Row],[UnitPrice]]*(1-0.35)</f>
        <v>301.67150000000004</v>
      </c>
      <c r="G458" t="s">
        <v>20</v>
      </c>
      <c r="H458" t="s">
        <v>21</v>
      </c>
      <c r="I458" s="6">
        <v>0.15</v>
      </c>
      <c r="J458" t="s">
        <v>32</v>
      </c>
      <c r="K458" s="1">
        <f>Sales_data[[#This Row],[Quantity]]*Sales_data[[#This Row],[UnitPrice]]</f>
        <v>1392.33</v>
      </c>
      <c r="L458" s="1">
        <f>Sales_data[[#This Row],[TotalPrice ]]*(1-Sales_data[[#This Row],[Discount]])</f>
        <v>1183.4804999999999</v>
      </c>
      <c r="M458" s="1">
        <f>Sales_data[[#This Row],[Quantity]]*Sales_data[[#This Row],[UnitCost (Assummed)]]</f>
        <v>905.01450000000011</v>
      </c>
      <c r="N458" s="1">
        <f>Sales_data[[#This Row],[ Sales]]-Sales_data[[#This Row],[COGs]]</f>
        <v>278.46599999999978</v>
      </c>
      <c r="O458" s="5">
        <f>Sales_data[[#This Row],[TotalPrice ]]-Sales_data[[#This Row],[ Sales]]</f>
        <v>208.84950000000003</v>
      </c>
      <c r="P458" t="s">
        <v>33</v>
      </c>
      <c r="Q458" t="s">
        <v>2930</v>
      </c>
      <c r="R458">
        <v>0</v>
      </c>
      <c r="S458" t="s">
        <v>2619</v>
      </c>
      <c r="T458" t="s">
        <v>2620</v>
      </c>
      <c r="U458" s="1">
        <v>27.45</v>
      </c>
      <c r="V458" s="2">
        <v>45206</v>
      </c>
      <c r="W458" s="2">
        <v>45211</v>
      </c>
      <c r="X458" s="7">
        <f t="shared" si="7"/>
        <v>5</v>
      </c>
      <c r="Y458" t="s">
        <v>37</v>
      </c>
    </row>
    <row r="459" spans="1:25" x14ac:dyDescent="0.3">
      <c r="A459" s="2">
        <v>45207</v>
      </c>
      <c r="B459" t="s">
        <v>28</v>
      </c>
      <c r="C459" t="s">
        <v>79</v>
      </c>
      <c r="D459">
        <v>14</v>
      </c>
      <c r="E459" s="1">
        <v>216.4</v>
      </c>
      <c r="F459" s="1">
        <f>Sales_data[[#This Row],[UnitPrice]]*(1-0.35)</f>
        <v>140.66</v>
      </c>
      <c r="G459" t="s">
        <v>55</v>
      </c>
      <c r="H459" t="s">
        <v>21</v>
      </c>
      <c r="I459" s="6">
        <v>0.1</v>
      </c>
      <c r="J459" t="s">
        <v>56</v>
      </c>
      <c r="K459" s="1">
        <f>Sales_data[[#This Row],[Quantity]]*Sales_data[[#This Row],[UnitPrice]]</f>
        <v>3029.6</v>
      </c>
      <c r="L459" s="1">
        <f>Sales_data[[#This Row],[TotalPrice ]]*(1-Sales_data[[#This Row],[Discount]])</f>
        <v>2726.64</v>
      </c>
      <c r="M459" s="1">
        <f>Sales_data[[#This Row],[Quantity]]*Sales_data[[#This Row],[UnitCost (Assummed)]]</f>
        <v>1969.24</v>
      </c>
      <c r="N459" s="1">
        <f>Sales_data[[#This Row],[ Sales]]-Sales_data[[#This Row],[COGs]]</f>
        <v>757.39999999999986</v>
      </c>
      <c r="O459" s="5">
        <f>Sales_data[[#This Row],[TotalPrice ]]-Sales_data[[#This Row],[ Sales]]</f>
        <v>302.96000000000004</v>
      </c>
      <c r="P459" t="s">
        <v>60</v>
      </c>
      <c r="Q459" t="s">
        <v>40</v>
      </c>
      <c r="R459">
        <v>0</v>
      </c>
      <c r="S459" t="s">
        <v>2844</v>
      </c>
      <c r="T459" t="s">
        <v>2692</v>
      </c>
      <c r="U459" s="1">
        <v>40.74</v>
      </c>
      <c r="V459" s="2">
        <v>45207</v>
      </c>
      <c r="W459" s="2">
        <v>45209</v>
      </c>
      <c r="X459" s="7">
        <f t="shared" si="7"/>
        <v>2</v>
      </c>
      <c r="Y459" t="s">
        <v>37</v>
      </c>
    </row>
    <row r="460" spans="1:25" x14ac:dyDescent="0.3">
      <c r="A460" s="2">
        <v>45208</v>
      </c>
      <c r="B460" t="s">
        <v>44</v>
      </c>
      <c r="C460" t="s">
        <v>45</v>
      </c>
      <c r="D460">
        <v>3</v>
      </c>
      <c r="E460" s="1">
        <v>485.81</v>
      </c>
      <c r="F460" s="1">
        <f>Sales_data[[#This Row],[UnitPrice]]*(1-0.35)</f>
        <v>315.7765</v>
      </c>
      <c r="G460" t="s">
        <v>30</v>
      </c>
      <c r="H460" t="s">
        <v>21</v>
      </c>
      <c r="I460" s="6">
        <v>0.1</v>
      </c>
      <c r="J460" t="s">
        <v>22</v>
      </c>
      <c r="K460" s="1">
        <f>Sales_data[[#This Row],[Quantity]]*Sales_data[[#This Row],[UnitPrice]]</f>
        <v>1457.43</v>
      </c>
      <c r="L460" s="1">
        <f>Sales_data[[#This Row],[TotalPrice ]]*(1-Sales_data[[#This Row],[Discount]])</f>
        <v>1311.6870000000001</v>
      </c>
      <c r="M460" s="1">
        <f>Sales_data[[#This Row],[Quantity]]*Sales_data[[#This Row],[UnitCost (Assummed)]]</f>
        <v>947.32950000000005</v>
      </c>
      <c r="N460" s="1">
        <f>Sales_data[[#This Row],[ Sales]]-Sales_data[[#This Row],[COGs]]</f>
        <v>364.35750000000007</v>
      </c>
      <c r="O460" s="5">
        <f>Sales_data[[#This Row],[TotalPrice ]]-Sales_data[[#This Row],[ Sales]]</f>
        <v>145.74299999999994</v>
      </c>
      <c r="P460" t="s">
        <v>60</v>
      </c>
      <c r="Q460" t="s">
        <v>34</v>
      </c>
      <c r="R460">
        <v>0</v>
      </c>
      <c r="S460" t="s">
        <v>2907</v>
      </c>
      <c r="T460" t="s">
        <v>2908</v>
      </c>
      <c r="U460" s="1">
        <v>19.46</v>
      </c>
      <c r="V460" s="2">
        <v>45208</v>
      </c>
      <c r="W460" s="2">
        <v>45210</v>
      </c>
      <c r="X460" s="7">
        <f t="shared" si="7"/>
        <v>2</v>
      </c>
      <c r="Y460" t="s">
        <v>49</v>
      </c>
    </row>
    <row r="461" spans="1:25" x14ac:dyDescent="0.3">
      <c r="A461" s="2">
        <v>45210</v>
      </c>
      <c r="B461" t="s">
        <v>18</v>
      </c>
      <c r="C461" t="s">
        <v>79</v>
      </c>
      <c r="D461">
        <v>1</v>
      </c>
      <c r="E461" s="1">
        <v>315.93</v>
      </c>
      <c r="F461" s="1">
        <f>Sales_data[[#This Row],[UnitPrice]]*(1-0.35)</f>
        <v>205.3545</v>
      </c>
      <c r="G461" t="s">
        <v>50</v>
      </c>
      <c r="H461" t="s">
        <v>31</v>
      </c>
      <c r="I461" s="6">
        <v>0.15</v>
      </c>
      <c r="J461" t="s">
        <v>32</v>
      </c>
      <c r="K461" s="1">
        <f>Sales_data[[#This Row],[Quantity]]*Sales_data[[#This Row],[UnitPrice]]</f>
        <v>315.93</v>
      </c>
      <c r="L461" s="1">
        <f>Sales_data[[#This Row],[TotalPrice ]]*(1-Sales_data[[#This Row],[Discount]])</f>
        <v>268.54050000000001</v>
      </c>
      <c r="M461" s="1">
        <f>Sales_data[[#This Row],[Quantity]]*Sales_data[[#This Row],[UnitCost (Assummed)]]</f>
        <v>205.3545</v>
      </c>
      <c r="N461" s="1">
        <f>Sales_data[[#This Row],[ Sales]]-Sales_data[[#This Row],[COGs]]</f>
        <v>63.186000000000007</v>
      </c>
      <c r="O461" s="5">
        <f>Sales_data[[#This Row],[TotalPrice ]]-Sales_data[[#This Row],[ Sales]]</f>
        <v>47.389499999999998</v>
      </c>
      <c r="P461" t="s">
        <v>57</v>
      </c>
      <c r="Q461" t="s">
        <v>34</v>
      </c>
      <c r="R461">
        <v>0</v>
      </c>
      <c r="S461" t="s">
        <v>1565</v>
      </c>
      <c r="T461" t="s">
        <v>1566</v>
      </c>
      <c r="U461" s="1">
        <v>43.2</v>
      </c>
      <c r="V461" s="2">
        <v>45210</v>
      </c>
      <c r="W461" s="2">
        <v>45213</v>
      </c>
      <c r="X461" s="7">
        <f t="shared" si="7"/>
        <v>3</v>
      </c>
      <c r="Y461" t="s">
        <v>27</v>
      </c>
    </row>
    <row r="462" spans="1:25" x14ac:dyDescent="0.3">
      <c r="A462" s="2">
        <v>45210</v>
      </c>
      <c r="B462" t="s">
        <v>28</v>
      </c>
      <c r="C462" t="s">
        <v>29</v>
      </c>
      <c r="D462">
        <v>4</v>
      </c>
      <c r="E462" s="1">
        <v>408.28</v>
      </c>
      <c r="F462" s="1">
        <f>Sales_data[[#This Row],[UnitPrice]]*(1-0.35)</f>
        <v>265.38200000000001</v>
      </c>
      <c r="G462" t="s">
        <v>30</v>
      </c>
      <c r="H462" t="s">
        <v>31</v>
      </c>
      <c r="I462" s="6">
        <v>0.15</v>
      </c>
      <c r="J462" t="s">
        <v>32</v>
      </c>
      <c r="K462" s="1">
        <f>Sales_data[[#This Row],[Quantity]]*Sales_data[[#This Row],[UnitPrice]]</f>
        <v>1633.12</v>
      </c>
      <c r="L462" s="1">
        <f>Sales_data[[#This Row],[TotalPrice ]]*(1-Sales_data[[#This Row],[Discount]])</f>
        <v>1388.1519999999998</v>
      </c>
      <c r="M462" s="1">
        <f>Sales_data[[#This Row],[Quantity]]*Sales_data[[#This Row],[UnitCost (Assummed)]]</f>
        <v>1061.528</v>
      </c>
      <c r="N462" s="1">
        <f>Sales_data[[#This Row],[ Sales]]-Sales_data[[#This Row],[COGs]]</f>
        <v>326.6239999999998</v>
      </c>
      <c r="O462" s="5">
        <f>Sales_data[[#This Row],[TotalPrice ]]-Sales_data[[#This Row],[ Sales]]</f>
        <v>244.96800000000007</v>
      </c>
      <c r="P462" t="s">
        <v>63</v>
      </c>
      <c r="Q462" t="s">
        <v>40</v>
      </c>
      <c r="R462">
        <v>0</v>
      </c>
      <c r="S462" t="s">
        <v>1914</v>
      </c>
      <c r="T462" t="s">
        <v>1453</v>
      </c>
      <c r="U462" s="1">
        <v>5.38</v>
      </c>
      <c r="V462" s="2">
        <v>45210</v>
      </c>
      <c r="W462" s="2">
        <v>45214</v>
      </c>
      <c r="X462" s="7">
        <f t="shared" si="7"/>
        <v>4</v>
      </c>
      <c r="Y462" t="s">
        <v>37</v>
      </c>
    </row>
    <row r="463" spans="1:25" x14ac:dyDescent="0.3">
      <c r="A463" s="2">
        <v>45212</v>
      </c>
      <c r="B463" t="s">
        <v>44</v>
      </c>
      <c r="C463" t="s">
        <v>79</v>
      </c>
      <c r="D463">
        <v>5</v>
      </c>
      <c r="E463" s="1">
        <v>75.27</v>
      </c>
      <c r="F463" s="1">
        <f>Sales_data[[#This Row],[UnitPrice]]*(1-0.35)</f>
        <v>48.9255</v>
      </c>
      <c r="G463" t="s">
        <v>30</v>
      </c>
      <c r="H463" t="s">
        <v>21</v>
      </c>
      <c r="I463" s="6">
        <v>0</v>
      </c>
      <c r="J463" t="s">
        <v>51</v>
      </c>
      <c r="K463" s="1">
        <f>Sales_data[[#This Row],[Quantity]]*Sales_data[[#This Row],[UnitPrice]]</f>
        <v>376.34999999999997</v>
      </c>
      <c r="L463" s="1">
        <f>Sales_data[[#This Row],[TotalPrice ]]*(1-Sales_data[[#This Row],[Discount]])</f>
        <v>376.34999999999997</v>
      </c>
      <c r="M463" s="1">
        <f>Sales_data[[#This Row],[Quantity]]*Sales_data[[#This Row],[UnitCost (Assummed)]]</f>
        <v>244.6275</v>
      </c>
      <c r="N463" s="1">
        <f>Sales_data[[#This Row],[ Sales]]-Sales_data[[#This Row],[COGs]]</f>
        <v>131.72249999999997</v>
      </c>
      <c r="O463" s="5">
        <f>Sales_data[[#This Row],[TotalPrice ]]-Sales_data[[#This Row],[ Sales]]</f>
        <v>0</v>
      </c>
      <c r="P463" t="s">
        <v>63</v>
      </c>
      <c r="Q463" t="s">
        <v>2930</v>
      </c>
      <c r="R463">
        <v>0</v>
      </c>
      <c r="S463" t="s">
        <v>1235</v>
      </c>
      <c r="T463" t="s">
        <v>1236</v>
      </c>
      <c r="U463" s="1">
        <v>31.61</v>
      </c>
      <c r="V463" s="2">
        <v>45212</v>
      </c>
      <c r="W463" s="2">
        <v>45221</v>
      </c>
      <c r="X463" s="7">
        <f t="shared" si="7"/>
        <v>9</v>
      </c>
      <c r="Y463" t="s">
        <v>49</v>
      </c>
    </row>
    <row r="464" spans="1:25" x14ac:dyDescent="0.3">
      <c r="A464" s="2">
        <v>45215</v>
      </c>
      <c r="B464" t="s">
        <v>18</v>
      </c>
      <c r="C464" t="s">
        <v>79</v>
      </c>
      <c r="D464">
        <v>6</v>
      </c>
      <c r="E464" s="1">
        <v>485.66</v>
      </c>
      <c r="F464" s="1">
        <f>Sales_data[[#This Row],[UnitPrice]]*(1-0.35)</f>
        <v>315.67900000000003</v>
      </c>
      <c r="G464" t="s">
        <v>55</v>
      </c>
      <c r="H464" t="s">
        <v>21</v>
      </c>
      <c r="I464" s="6">
        <v>0.05</v>
      </c>
      <c r="J464" t="s">
        <v>22</v>
      </c>
      <c r="K464" s="1">
        <f>Sales_data[[#This Row],[Quantity]]*Sales_data[[#This Row],[UnitPrice]]</f>
        <v>2913.96</v>
      </c>
      <c r="L464" s="1">
        <f>Sales_data[[#This Row],[TotalPrice ]]*(1-Sales_data[[#This Row],[Discount]])</f>
        <v>2768.2619999999997</v>
      </c>
      <c r="M464" s="1">
        <f>Sales_data[[#This Row],[Quantity]]*Sales_data[[#This Row],[UnitCost (Assummed)]]</f>
        <v>1894.0740000000001</v>
      </c>
      <c r="N464" s="1">
        <f>Sales_data[[#This Row],[ Sales]]-Sales_data[[#This Row],[COGs]]</f>
        <v>874.18799999999965</v>
      </c>
      <c r="O464" s="5">
        <f>Sales_data[[#This Row],[TotalPrice ]]-Sales_data[[#This Row],[ Sales]]</f>
        <v>145.69800000000032</v>
      </c>
      <c r="P464" t="s">
        <v>33</v>
      </c>
      <c r="Q464" t="s">
        <v>24</v>
      </c>
      <c r="R464">
        <v>0</v>
      </c>
      <c r="S464" t="s">
        <v>2153</v>
      </c>
      <c r="T464" t="s">
        <v>2154</v>
      </c>
      <c r="U464" s="1">
        <v>30.62</v>
      </c>
      <c r="V464" s="2">
        <v>45215</v>
      </c>
      <c r="W464" s="2">
        <v>45221</v>
      </c>
      <c r="X464" s="7">
        <f t="shared" si="7"/>
        <v>6</v>
      </c>
      <c r="Y464" t="s">
        <v>27</v>
      </c>
    </row>
    <row r="465" spans="1:25" x14ac:dyDescent="0.3">
      <c r="A465" s="2">
        <v>45217</v>
      </c>
      <c r="B465" t="s">
        <v>38</v>
      </c>
      <c r="C465" t="s">
        <v>45</v>
      </c>
      <c r="D465">
        <v>12</v>
      </c>
      <c r="E465" s="1">
        <v>494.15</v>
      </c>
      <c r="F465" s="1">
        <f>Sales_data[[#This Row],[UnitPrice]]*(1-0.35)</f>
        <v>321.19749999999999</v>
      </c>
      <c r="G465" t="s">
        <v>20</v>
      </c>
      <c r="H465" t="s">
        <v>21</v>
      </c>
      <c r="I465" s="6">
        <v>0.15</v>
      </c>
      <c r="J465" t="s">
        <v>56</v>
      </c>
      <c r="K465" s="1">
        <f>Sales_data[[#This Row],[Quantity]]*Sales_data[[#This Row],[UnitPrice]]</f>
        <v>5929.7999999999993</v>
      </c>
      <c r="L465" s="1">
        <f>Sales_data[[#This Row],[TotalPrice ]]*(1-Sales_data[[#This Row],[Discount]])</f>
        <v>5040.329999999999</v>
      </c>
      <c r="M465" s="1">
        <f>Sales_data[[#This Row],[Quantity]]*Sales_data[[#This Row],[UnitCost (Assummed)]]</f>
        <v>3854.37</v>
      </c>
      <c r="N465" s="1">
        <f>Sales_data[[#This Row],[ Sales]]-Sales_data[[#This Row],[COGs]]</f>
        <v>1185.9599999999991</v>
      </c>
      <c r="O465" s="5">
        <f>Sales_data[[#This Row],[TotalPrice ]]-Sales_data[[#This Row],[ Sales]]</f>
        <v>889.47000000000025</v>
      </c>
      <c r="P465" t="s">
        <v>23</v>
      </c>
      <c r="Q465" t="s">
        <v>34</v>
      </c>
      <c r="R465">
        <v>1</v>
      </c>
      <c r="S465" t="s">
        <v>239</v>
      </c>
      <c r="T465" t="s">
        <v>240</v>
      </c>
      <c r="U465" s="1">
        <v>18.05</v>
      </c>
      <c r="V465" s="2">
        <v>45217</v>
      </c>
      <c r="W465" s="2">
        <v>45219</v>
      </c>
      <c r="X465" s="7">
        <f t="shared" si="7"/>
        <v>2</v>
      </c>
      <c r="Y465" t="s">
        <v>43</v>
      </c>
    </row>
    <row r="466" spans="1:25" x14ac:dyDescent="0.3">
      <c r="A466" s="2">
        <v>45217</v>
      </c>
      <c r="B466" t="s">
        <v>28</v>
      </c>
      <c r="C466" t="s">
        <v>54</v>
      </c>
      <c r="D466">
        <v>7</v>
      </c>
      <c r="E466" s="1">
        <v>387.31</v>
      </c>
      <c r="F466" s="1">
        <f>Sales_data[[#This Row],[UnitPrice]]*(1-0.35)</f>
        <v>251.75150000000002</v>
      </c>
      <c r="G466" t="s">
        <v>30</v>
      </c>
      <c r="H466" t="s">
        <v>31</v>
      </c>
      <c r="I466" s="6">
        <v>0.1</v>
      </c>
      <c r="J466" t="s">
        <v>66</v>
      </c>
      <c r="K466" s="1">
        <f>Sales_data[[#This Row],[Quantity]]*Sales_data[[#This Row],[UnitPrice]]</f>
        <v>2711.17</v>
      </c>
      <c r="L466" s="1">
        <f>Sales_data[[#This Row],[TotalPrice ]]*(1-Sales_data[[#This Row],[Discount]])</f>
        <v>2440.0530000000003</v>
      </c>
      <c r="M466" s="1">
        <f>Sales_data[[#This Row],[Quantity]]*Sales_data[[#This Row],[UnitCost (Assummed)]]</f>
        <v>1762.2605000000001</v>
      </c>
      <c r="N466" s="1">
        <f>Sales_data[[#This Row],[ Sales]]-Sales_data[[#This Row],[COGs]]</f>
        <v>677.79250000000025</v>
      </c>
      <c r="O466" s="5">
        <f>Sales_data[[#This Row],[TotalPrice ]]-Sales_data[[#This Row],[ Sales]]</f>
        <v>271.11699999999973</v>
      </c>
      <c r="P466" t="s">
        <v>63</v>
      </c>
      <c r="Q466" t="s">
        <v>40</v>
      </c>
      <c r="R466">
        <v>0</v>
      </c>
      <c r="S466" t="s">
        <v>1784</v>
      </c>
      <c r="T466" t="s">
        <v>1785</v>
      </c>
      <c r="U466" s="1">
        <v>14.76</v>
      </c>
      <c r="V466" s="2">
        <v>45217</v>
      </c>
      <c r="W466" s="2">
        <v>45220</v>
      </c>
      <c r="X466" s="7">
        <f t="shared" si="7"/>
        <v>3</v>
      </c>
      <c r="Y466" t="s">
        <v>37</v>
      </c>
    </row>
    <row r="467" spans="1:25" x14ac:dyDescent="0.3">
      <c r="A467" s="2">
        <v>45217</v>
      </c>
      <c r="B467" t="s">
        <v>44</v>
      </c>
      <c r="C467" t="s">
        <v>29</v>
      </c>
      <c r="D467">
        <v>13</v>
      </c>
      <c r="E467" s="1">
        <v>127.34</v>
      </c>
      <c r="F467" s="1">
        <f>Sales_data[[#This Row],[UnitPrice]]*(1-0.35)</f>
        <v>82.771000000000001</v>
      </c>
      <c r="G467" t="s">
        <v>55</v>
      </c>
      <c r="H467" t="s">
        <v>21</v>
      </c>
      <c r="I467" s="6">
        <v>0</v>
      </c>
      <c r="J467" t="s">
        <v>32</v>
      </c>
      <c r="K467" s="1">
        <f>Sales_data[[#This Row],[Quantity]]*Sales_data[[#This Row],[UnitPrice]]</f>
        <v>1655.42</v>
      </c>
      <c r="L467" s="1">
        <f>Sales_data[[#This Row],[TotalPrice ]]*(1-Sales_data[[#This Row],[Discount]])</f>
        <v>1655.42</v>
      </c>
      <c r="M467" s="1">
        <f>Sales_data[[#This Row],[Quantity]]*Sales_data[[#This Row],[UnitCost (Assummed)]]</f>
        <v>1076.0229999999999</v>
      </c>
      <c r="N467" s="1">
        <f>Sales_data[[#This Row],[ Sales]]-Sales_data[[#This Row],[COGs]]</f>
        <v>579.39700000000016</v>
      </c>
      <c r="O467" s="5">
        <f>Sales_data[[#This Row],[TotalPrice ]]-Sales_data[[#This Row],[ Sales]]</f>
        <v>0</v>
      </c>
      <c r="P467" t="s">
        <v>57</v>
      </c>
      <c r="Q467" t="s">
        <v>40</v>
      </c>
      <c r="R467">
        <v>0</v>
      </c>
      <c r="S467" t="s">
        <v>2420</v>
      </c>
      <c r="T467" t="s">
        <v>2421</v>
      </c>
      <c r="U467" s="1">
        <v>6.15</v>
      </c>
      <c r="V467" s="2">
        <v>45217</v>
      </c>
      <c r="W467" s="2">
        <v>45220</v>
      </c>
      <c r="X467" s="7">
        <f t="shared" si="7"/>
        <v>3</v>
      </c>
      <c r="Y467" t="s">
        <v>49</v>
      </c>
    </row>
    <row r="468" spans="1:25" x14ac:dyDescent="0.3">
      <c r="A468" s="2">
        <v>45217</v>
      </c>
      <c r="B468" t="s">
        <v>38</v>
      </c>
      <c r="C468" t="s">
        <v>29</v>
      </c>
      <c r="D468">
        <v>5</v>
      </c>
      <c r="E468" s="1">
        <v>48.06</v>
      </c>
      <c r="F468" s="1">
        <f>Sales_data[[#This Row],[UnitPrice]]*(1-0.35)</f>
        <v>31.239000000000004</v>
      </c>
      <c r="G468" t="s">
        <v>30</v>
      </c>
      <c r="H468" t="s">
        <v>21</v>
      </c>
      <c r="I468" s="6">
        <v>0</v>
      </c>
      <c r="J468" t="s">
        <v>32</v>
      </c>
      <c r="K468" s="1">
        <f>Sales_data[[#This Row],[Quantity]]*Sales_data[[#This Row],[UnitPrice]]</f>
        <v>240.3</v>
      </c>
      <c r="L468" s="1">
        <f>Sales_data[[#This Row],[TotalPrice ]]*(1-Sales_data[[#This Row],[Discount]])</f>
        <v>240.3</v>
      </c>
      <c r="M468" s="1">
        <f>Sales_data[[#This Row],[Quantity]]*Sales_data[[#This Row],[UnitCost (Assummed)]]</f>
        <v>156.19500000000002</v>
      </c>
      <c r="N468" s="1">
        <f>Sales_data[[#This Row],[ Sales]]-Sales_data[[#This Row],[COGs]]</f>
        <v>84.10499999999999</v>
      </c>
      <c r="O468" s="5">
        <f>Sales_data[[#This Row],[TotalPrice ]]-Sales_data[[#This Row],[ Sales]]</f>
        <v>0</v>
      </c>
      <c r="P468" t="s">
        <v>33</v>
      </c>
      <c r="Q468" t="s">
        <v>24</v>
      </c>
      <c r="R468">
        <v>0</v>
      </c>
      <c r="S468" t="s">
        <v>2587</v>
      </c>
      <c r="T468" t="s">
        <v>2588</v>
      </c>
      <c r="U468" s="1">
        <v>19.170000000000002</v>
      </c>
      <c r="V468" s="2">
        <v>45217</v>
      </c>
      <c r="W468" s="2">
        <v>45225</v>
      </c>
      <c r="X468" s="7">
        <f t="shared" si="7"/>
        <v>8</v>
      </c>
      <c r="Y468" t="s">
        <v>43</v>
      </c>
    </row>
    <row r="469" spans="1:25" x14ac:dyDescent="0.3">
      <c r="A469" s="2">
        <v>45218</v>
      </c>
      <c r="B469" t="s">
        <v>18</v>
      </c>
      <c r="C469" t="s">
        <v>45</v>
      </c>
      <c r="D469">
        <v>13</v>
      </c>
      <c r="E469" s="1">
        <v>393.1</v>
      </c>
      <c r="F469" s="1">
        <f>Sales_data[[#This Row],[UnitPrice]]*(1-0.35)</f>
        <v>255.51500000000001</v>
      </c>
      <c r="G469" t="s">
        <v>20</v>
      </c>
      <c r="H469" t="s">
        <v>21</v>
      </c>
      <c r="I469" s="6">
        <v>0.1</v>
      </c>
      <c r="J469" t="s">
        <v>32</v>
      </c>
      <c r="K469" s="1">
        <f>Sales_data[[#This Row],[Quantity]]*Sales_data[[#This Row],[UnitPrice]]</f>
        <v>5110.3</v>
      </c>
      <c r="L469" s="1">
        <f>Sales_data[[#This Row],[TotalPrice ]]*(1-Sales_data[[#This Row],[Discount]])</f>
        <v>4599.2700000000004</v>
      </c>
      <c r="M469" s="1">
        <f>Sales_data[[#This Row],[Quantity]]*Sales_data[[#This Row],[UnitCost (Assummed)]]</f>
        <v>3321.6950000000002</v>
      </c>
      <c r="N469" s="1">
        <f>Sales_data[[#This Row],[ Sales]]-Sales_data[[#This Row],[COGs]]</f>
        <v>1277.5750000000003</v>
      </c>
      <c r="O469" s="5">
        <f>Sales_data[[#This Row],[TotalPrice ]]-Sales_data[[#This Row],[ Sales]]</f>
        <v>511.02999999999975</v>
      </c>
      <c r="P469" t="s">
        <v>23</v>
      </c>
      <c r="Q469" t="s">
        <v>2930</v>
      </c>
      <c r="R469">
        <v>0</v>
      </c>
      <c r="S469" t="s">
        <v>1623</v>
      </c>
      <c r="T469" t="s">
        <v>65</v>
      </c>
      <c r="U469" s="1">
        <v>12.64</v>
      </c>
      <c r="V469" s="2">
        <v>45218</v>
      </c>
      <c r="W469" s="2">
        <v>45225</v>
      </c>
      <c r="X469" s="7">
        <f t="shared" si="7"/>
        <v>7</v>
      </c>
      <c r="Y469" t="s">
        <v>27</v>
      </c>
    </row>
    <row r="470" spans="1:25" x14ac:dyDescent="0.3">
      <c r="A470" s="2">
        <v>45218</v>
      </c>
      <c r="B470" t="s">
        <v>38</v>
      </c>
      <c r="C470" t="s">
        <v>130</v>
      </c>
      <c r="D470">
        <v>5</v>
      </c>
      <c r="E470" s="1">
        <v>112.44</v>
      </c>
      <c r="F470" s="1">
        <f>Sales_data[[#This Row],[UnitPrice]]*(1-0.35)</f>
        <v>73.085999999999999</v>
      </c>
      <c r="G470" t="s">
        <v>55</v>
      </c>
      <c r="H470" t="s">
        <v>31</v>
      </c>
      <c r="I470" s="6">
        <v>0.1</v>
      </c>
      <c r="J470" t="s">
        <v>66</v>
      </c>
      <c r="K470" s="1">
        <f>Sales_data[[#This Row],[Quantity]]*Sales_data[[#This Row],[UnitPrice]]</f>
        <v>562.20000000000005</v>
      </c>
      <c r="L470" s="1">
        <f>Sales_data[[#This Row],[TotalPrice ]]*(1-Sales_data[[#This Row],[Discount]])</f>
        <v>505.98000000000008</v>
      </c>
      <c r="M470" s="1">
        <f>Sales_data[[#This Row],[Quantity]]*Sales_data[[#This Row],[UnitCost (Assummed)]]</f>
        <v>365.43</v>
      </c>
      <c r="N470" s="1">
        <f>Sales_data[[#This Row],[ Sales]]-Sales_data[[#This Row],[COGs]]</f>
        <v>140.55000000000007</v>
      </c>
      <c r="O470" s="5">
        <f>Sales_data[[#This Row],[TotalPrice ]]-Sales_data[[#This Row],[ Sales]]</f>
        <v>56.21999999999997</v>
      </c>
      <c r="P470" t="s">
        <v>57</v>
      </c>
      <c r="Q470" t="s">
        <v>2930</v>
      </c>
      <c r="R470">
        <v>1</v>
      </c>
      <c r="S470" t="s">
        <v>2308</v>
      </c>
      <c r="T470" t="s">
        <v>361</v>
      </c>
      <c r="U470" s="1">
        <v>7.46</v>
      </c>
      <c r="V470" s="2">
        <v>45218</v>
      </c>
      <c r="W470" s="2">
        <v>45222</v>
      </c>
      <c r="X470" s="7">
        <f t="shared" si="7"/>
        <v>4</v>
      </c>
      <c r="Y470" t="s">
        <v>43</v>
      </c>
    </row>
    <row r="471" spans="1:25" x14ac:dyDescent="0.3">
      <c r="A471" s="2">
        <v>45218</v>
      </c>
      <c r="B471" t="s">
        <v>38</v>
      </c>
      <c r="C471" t="s">
        <v>39</v>
      </c>
      <c r="D471">
        <v>15</v>
      </c>
      <c r="E471" s="1">
        <v>434.44</v>
      </c>
      <c r="F471" s="1">
        <f>Sales_data[[#This Row],[UnitPrice]]*(1-0.35)</f>
        <v>282.38600000000002</v>
      </c>
      <c r="G471" t="s">
        <v>20</v>
      </c>
      <c r="H471" t="s">
        <v>21</v>
      </c>
      <c r="I471" s="6">
        <v>0</v>
      </c>
      <c r="J471" t="s">
        <v>66</v>
      </c>
      <c r="K471" s="1">
        <f>Sales_data[[#This Row],[Quantity]]*Sales_data[[#This Row],[UnitPrice]]</f>
        <v>6516.6</v>
      </c>
      <c r="L471" s="1">
        <f>Sales_data[[#This Row],[TotalPrice ]]*(1-Sales_data[[#This Row],[Discount]])</f>
        <v>6516.6</v>
      </c>
      <c r="M471" s="1">
        <f>Sales_data[[#This Row],[Quantity]]*Sales_data[[#This Row],[UnitCost (Assummed)]]</f>
        <v>4235.79</v>
      </c>
      <c r="N471" s="1">
        <f>Sales_data[[#This Row],[ Sales]]-Sales_data[[#This Row],[COGs]]</f>
        <v>2280.8100000000004</v>
      </c>
      <c r="O471" s="5">
        <f>Sales_data[[#This Row],[TotalPrice ]]-Sales_data[[#This Row],[ Sales]]</f>
        <v>0</v>
      </c>
      <c r="P471" t="s">
        <v>60</v>
      </c>
      <c r="Q471" t="s">
        <v>2930</v>
      </c>
      <c r="R471">
        <v>1</v>
      </c>
      <c r="S471" t="s">
        <v>2849</v>
      </c>
      <c r="T471" t="s">
        <v>2850</v>
      </c>
      <c r="U471" s="1">
        <v>33.86</v>
      </c>
      <c r="V471" s="2">
        <v>45218</v>
      </c>
      <c r="W471" s="2">
        <v>45227</v>
      </c>
      <c r="X471" s="7">
        <f t="shared" si="7"/>
        <v>9</v>
      </c>
      <c r="Y471" t="s">
        <v>43</v>
      </c>
    </row>
    <row r="472" spans="1:25" x14ac:dyDescent="0.3">
      <c r="A472" s="2">
        <v>45219</v>
      </c>
      <c r="B472" t="s">
        <v>28</v>
      </c>
      <c r="C472" t="s">
        <v>39</v>
      </c>
      <c r="D472">
        <v>14</v>
      </c>
      <c r="E472" s="1">
        <v>275.33999999999997</v>
      </c>
      <c r="F472" s="1">
        <f>Sales_data[[#This Row],[UnitPrice]]*(1-0.35)</f>
        <v>178.971</v>
      </c>
      <c r="G472" t="s">
        <v>20</v>
      </c>
      <c r="H472" t="s">
        <v>31</v>
      </c>
      <c r="I472" s="6">
        <v>0.1</v>
      </c>
      <c r="J472" t="s">
        <v>51</v>
      </c>
      <c r="K472" s="1">
        <f>Sales_data[[#This Row],[Quantity]]*Sales_data[[#This Row],[UnitPrice]]</f>
        <v>3854.7599999999998</v>
      </c>
      <c r="L472" s="1">
        <f>Sales_data[[#This Row],[TotalPrice ]]*(1-Sales_data[[#This Row],[Discount]])</f>
        <v>3469.2839999999997</v>
      </c>
      <c r="M472" s="1">
        <f>Sales_data[[#This Row],[Quantity]]*Sales_data[[#This Row],[UnitCost (Assummed)]]</f>
        <v>2505.5940000000001</v>
      </c>
      <c r="N472" s="1">
        <f>Sales_data[[#This Row],[ Sales]]-Sales_data[[#This Row],[COGs]]</f>
        <v>963.6899999999996</v>
      </c>
      <c r="O472" s="5">
        <f>Sales_data[[#This Row],[TotalPrice ]]-Sales_data[[#This Row],[ Sales]]</f>
        <v>385.47600000000011</v>
      </c>
      <c r="P472" t="s">
        <v>23</v>
      </c>
      <c r="Q472" t="s">
        <v>2930</v>
      </c>
      <c r="R472">
        <v>1</v>
      </c>
      <c r="S472" t="s">
        <v>2571</v>
      </c>
      <c r="T472" t="s">
        <v>2572</v>
      </c>
      <c r="U472" s="1">
        <v>32.799999999999997</v>
      </c>
      <c r="V472" s="2">
        <v>45219</v>
      </c>
      <c r="W472" s="2">
        <v>45223</v>
      </c>
      <c r="X472" s="7">
        <f t="shared" si="7"/>
        <v>4</v>
      </c>
      <c r="Y472" t="s">
        <v>37</v>
      </c>
    </row>
    <row r="473" spans="1:25" x14ac:dyDescent="0.3">
      <c r="A473" s="2">
        <v>45220</v>
      </c>
      <c r="B473" t="s">
        <v>28</v>
      </c>
      <c r="C473" t="s">
        <v>54</v>
      </c>
      <c r="D473">
        <v>13</v>
      </c>
      <c r="E473" s="1">
        <v>195.84</v>
      </c>
      <c r="F473" s="1">
        <f>Sales_data[[#This Row],[UnitPrice]]*(1-0.35)</f>
        <v>127.29600000000001</v>
      </c>
      <c r="G473" t="s">
        <v>30</v>
      </c>
      <c r="H473" t="s">
        <v>21</v>
      </c>
      <c r="I473" s="6">
        <v>0.05</v>
      </c>
      <c r="J473" t="s">
        <v>32</v>
      </c>
      <c r="K473" s="1">
        <f>Sales_data[[#This Row],[Quantity]]*Sales_data[[#This Row],[UnitPrice]]</f>
        <v>2545.92</v>
      </c>
      <c r="L473" s="1">
        <f>Sales_data[[#This Row],[TotalPrice ]]*(1-Sales_data[[#This Row],[Discount]])</f>
        <v>2418.6239999999998</v>
      </c>
      <c r="M473" s="1">
        <f>Sales_data[[#This Row],[Quantity]]*Sales_data[[#This Row],[UnitCost (Assummed)]]</f>
        <v>1654.8480000000002</v>
      </c>
      <c r="N473" s="1">
        <f>Sales_data[[#This Row],[ Sales]]-Sales_data[[#This Row],[COGs]]</f>
        <v>763.77599999999961</v>
      </c>
      <c r="O473" s="5">
        <f>Sales_data[[#This Row],[TotalPrice ]]-Sales_data[[#This Row],[ Sales]]</f>
        <v>127.29600000000028</v>
      </c>
      <c r="P473" t="s">
        <v>57</v>
      </c>
      <c r="Q473" t="s">
        <v>2930</v>
      </c>
      <c r="R473">
        <v>0</v>
      </c>
      <c r="S473" t="s">
        <v>201</v>
      </c>
      <c r="T473" t="s">
        <v>202</v>
      </c>
      <c r="U473" s="1">
        <v>33.520000000000003</v>
      </c>
      <c r="V473" s="2">
        <v>45220</v>
      </c>
      <c r="W473" s="2">
        <v>45227</v>
      </c>
      <c r="X473" s="7">
        <f t="shared" si="7"/>
        <v>7</v>
      </c>
      <c r="Y473" t="s">
        <v>37</v>
      </c>
    </row>
    <row r="474" spans="1:25" x14ac:dyDescent="0.3">
      <c r="A474" s="2">
        <v>45220</v>
      </c>
      <c r="B474" t="s">
        <v>38</v>
      </c>
      <c r="C474" t="s">
        <v>39</v>
      </c>
      <c r="D474">
        <v>4</v>
      </c>
      <c r="E474" s="1">
        <v>390.3</v>
      </c>
      <c r="F474" s="1">
        <f>Sales_data[[#This Row],[UnitPrice]]*(1-0.35)</f>
        <v>253.69500000000002</v>
      </c>
      <c r="G474" t="s">
        <v>30</v>
      </c>
      <c r="H474" t="s">
        <v>31</v>
      </c>
      <c r="I474" s="6">
        <v>0.15</v>
      </c>
      <c r="J474" t="s">
        <v>56</v>
      </c>
      <c r="K474" s="1">
        <f>Sales_data[[#This Row],[Quantity]]*Sales_data[[#This Row],[UnitPrice]]</f>
        <v>1561.2</v>
      </c>
      <c r="L474" s="1">
        <f>Sales_data[[#This Row],[TotalPrice ]]*(1-Sales_data[[#This Row],[Discount]])</f>
        <v>1327.02</v>
      </c>
      <c r="M474" s="1">
        <f>Sales_data[[#This Row],[Quantity]]*Sales_data[[#This Row],[UnitCost (Assummed)]]</f>
        <v>1014.7800000000001</v>
      </c>
      <c r="N474" s="1">
        <f>Sales_data[[#This Row],[ Sales]]-Sales_data[[#This Row],[COGs]]</f>
        <v>312.2399999999999</v>
      </c>
      <c r="O474" s="5">
        <f>Sales_data[[#This Row],[TotalPrice ]]-Sales_data[[#This Row],[ Sales]]</f>
        <v>234.18000000000006</v>
      </c>
      <c r="P474" t="s">
        <v>60</v>
      </c>
      <c r="Q474" t="s">
        <v>2930</v>
      </c>
      <c r="R474">
        <v>0</v>
      </c>
      <c r="S474" t="s">
        <v>1695</v>
      </c>
      <c r="T474" t="s">
        <v>1696</v>
      </c>
      <c r="U474" s="1">
        <v>43.56</v>
      </c>
      <c r="V474" s="2">
        <v>45220</v>
      </c>
      <c r="W474" s="2">
        <v>45225</v>
      </c>
      <c r="X474" s="7">
        <f t="shared" si="7"/>
        <v>5</v>
      </c>
      <c r="Y474" t="s">
        <v>43</v>
      </c>
    </row>
    <row r="475" spans="1:25" x14ac:dyDescent="0.3">
      <c r="A475" s="2">
        <v>45221</v>
      </c>
      <c r="B475" t="s">
        <v>69</v>
      </c>
      <c r="C475" t="s">
        <v>29</v>
      </c>
      <c r="D475">
        <v>16</v>
      </c>
      <c r="E475" s="1">
        <v>486.71</v>
      </c>
      <c r="F475" s="1">
        <f>Sales_data[[#This Row],[UnitPrice]]*(1-0.35)</f>
        <v>316.36149999999998</v>
      </c>
      <c r="G475" t="s">
        <v>20</v>
      </c>
      <c r="H475" t="s">
        <v>21</v>
      </c>
      <c r="I475" s="6">
        <v>0.15</v>
      </c>
      <c r="J475" t="s">
        <v>51</v>
      </c>
      <c r="K475" s="1">
        <f>Sales_data[[#This Row],[Quantity]]*Sales_data[[#This Row],[UnitPrice]]</f>
        <v>7787.36</v>
      </c>
      <c r="L475" s="1">
        <f>Sales_data[[#This Row],[TotalPrice ]]*(1-Sales_data[[#This Row],[Discount]])</f>
        <v>6619.2559999999994</v>
      </c>
      <c r="M475" s="1">
        <f>Sales_data[[#This Row],[Quantity]]*Sales_data[[#This Row],[UnitCost (Assummed)]]</f>
        <v>5061.7839999999997</v>
      </c>
      <c r="N475" s="1">
        <f>Sales_data[[#This Row],[ Sales]]-Sales_data[[#This Row],[COGs]]</f>
        <v>1557.4719999999998</v>
      </c>
      <c r="O475" s="5">
        <f>Sales_data[[#This Row],[TotalPrice ]]-Sales_data[[#This Row],[ Sales]]</f>
        <v>1168.1040000000003</v>
      </c>
      <c r="P475" t="s">
        <v>23</v>
      </c>
      <c r="Q475" t="s">
        <v>24</v>
      </c>
      <c r="R475">
        <v>1</v>
      </c>
      <c r="S475" t="s">
        <v>2260</v>
      </c>
      <c r="T475" t="s">
        <v>2261</v>
      </c>
      <c r="U475" s="1">
        <v>12.53</v>
      </c>
      <c r="V475" s="2">
        <v>45221</v>
      </c>
      <c r="W475" s="2">
        <v>45225</v>
      </c>
      <c r="X475" s="7">
        <f t="shared" si="7"/>
        <v>4</v>
      </c>
      <c r="Y475" t="s">
        <v>72</v>
      </c>
    </row>
    <row r="476" spans="1:25" x14ac:dyDescent="0.3">
      <c r="A476" s="2">
        <v>45222</v>
      </c>
      <c r="B476" t="s">
        <v>18</v>
      </c>
      <c r="C476" t="s">
        <v>29</v>
      </c>
      <c r="D476">
        <v>13</v>
      </c>
      <c r="E476" s="1">
        <v>562.29</v>
      </c>
      <c r="F476" s="1">
        <f>Sales_data[[#This Row],[UnitPrice]]*(1-0.35)</f>
        <v>365.48849999999999</v>
      </c>
      <c r="G476" t="s">
        <v>55</v>
      </c>
      <c r="H476" t="s">
        <v>31</v>
      </c>
      <c r="I476" s="6">
        <v>0</v>
      </c>
      <c r="J476" t="s">
        <v>56</v>
      </c>
      <c r="K476" s="1">
        <f>Sales_data[[#This Row],[Quantity]]*Sales_data[[#This Row],[UnitPrice]]</f>
        <v>7309.7699999999995</v>
      </c>
      <c r="L476" s="1">
        <f>Sales_data[[#This Row],[TotalPrice ]]*(1-Sales_data[[#This Row],[Discount]])</f>
        <v>7309.7699999999995</v>
      </c>
      <c r="M476" s="1">
        <f>Sales_data[[#This Row],[Quantity]]*Sales_data[[#This Row],[UnitCost (Assummed)]]</f>
        <v>4751.3504999999996</v>
      </c>
      <c r="N476" s="1">
        <f>Sales_data[[#This Row],[ Sales]]-Sales_data[[#This Row],[COGs]]</f>
        <v>2558.4195</v>
      </c>
      <c r="O476" s="5">
        <f>Sales_data[[#This Row],[TotalPrice ]]-Sales_data[[#This Row],[ Sales]]</f>
        <v>0</v>
      </c>
      <c r="P476" t="s">
        <v>33</v>
      </c>
      <c r="Q476" t="s">
        <v>34</v>
      </c>
      <c r="R476">
        <v>0</v>
      </c>
      <c r="S476" t="s">
        <v>104</v>
      </c>
      <c r="T476" t="s">
        <v>105</v>
      </c>
      <c r="U476" s="1">
        <v>38.130000000000003</v>
      </c>
      <c r="V476" s="2">
        <v>45222</v>
      </c>
      <c r="W476" s="2">
        <v>45227</v>
      </c>
      <c r="X476" s="7">
        <f t="shared" si="7"/>
        <v>5</v>
      </c>
      <c r="Y476" t="s">
        <v>27</v>
      </c>
    </row>
    <row r="477" spans="1:25" x14ac:dyDescent="0.3">
      <c r="A477" s="2">
        <v>45222</v>
      </c>
      <c r="B477" t="s">
        <v>18</v>
      </c>
      <c r="C477" t="s">
        <v>79</v>
      </c>
      <c r="D477">
        <v>5</v>
      </c>
      <c r="E477" s="1">
        <v>334.37</v>
      </c>
      <c r="F477" s="1">
        <f>Sales_data[[#This Row],[UnitPrice]]*(1-0.35)</f>
        <v>217.34050000000002</v>
      </c>
      <c r="G477" t="s">
        <v>20</v>
      </c>
      <c r="H477" t="s">
        <v>31</v>
      </c>
      <c r="I477" s="6">
        <v>0.05</v>
      </c>
      <c r="J477" t="s">
        <v>51</v>
      </c>
      <c r="K477" s="1">
        <f>Sales_data[[#This Row],[Quantity]]*Sales_data[[#This Row],[UnitPrice]]</f>
        <v>1671.85</v>
      </c>
      <c r="L477" s="1">
        <f>Sales_data[[#This Row],[TotalPrice ]]*(1-Sales_data[[#This Row],[Discount]])</f>
        <v>1588.2574999999999</v>
      </c>
      <c r="M477" s="1">
        <f>Sales_data[[#This Row],[Quantity]]*Sales_data[[#This Row],[UnitCost (Assummed)]]</f>
        <v>1086.7025000000001</v>
      </c>
      <c r="N477" s="1">
        <f>Sales_data[[#This Row],[ Sales]]-Sales_data[[#This Row],[COGs]]</f>
        <v>501.55499999999984</v>
      </c>
      <c r="O477" s="5">
        <f>Sales_data[[#This Row],[TotalPrice ]]-Sales_data[[#This Row],[ Sales]]</f>
        <v>83.592499999999973</v>
      </c>
      <c r="P477" t="s">
        <v>57</v>
      </c>
      <c r="Q477" t="s">
        <v>2930</v>
      </c>
      <c r="R477">
        <v>0</v>
      </c>
      <c r="S477" t="s">
        <v>944</v>
      </c>
      <c r="T477" t="s">
        <v>508</v>
      </c>
      <c r="U477" s="1">
        <v>32.130000000000003</v>
      </c>
      <c r="V477" s="2">
        <v>45222</v>
      </c>
      <c r="W477" s="2">
        <v>45227</v>
      </c>
      <c r="X477" s="7">
        <f t="shared" si="7"/>
        <v>5</v>
      </c>
      <c r="Y477" t="s">
        <v>27</v>
      </c>
    </row>
    <row r="478" spans="1:25" x14ac:dyDescent="0.3">
      <c r="A478" s="2">
        <v>45222</v>
      </c>
      <c r="B478" t="s">
        <v>69</v>
      </c>
      <c r="C478" t="s">
        <v>19</v>
      </c>
      <c r="D478">
        <v>17</v>
      </c>
      <c r="E478" s="1">
        <v>25.95</v>
      </c>
      <c r="F478" s="1">
        <f>Sales_data[[#This Row],[UnitPrice]]*(1-0.35)</f>
        <v>16.8675</v>
      </c>
      <c r="G478" t="s">
        <v>20</v>
      </c>
      <c r="H478" t="s">
        <v>21</v>
      </c>
      <c r="I478" s="6">
        <v>0.05</v>
      </c>
      <c r="J478" t="s">
        <v>66</v>
      </c>
      <c r="K478" s="1">
        <f>Sales_data[[#This Row],[Quantity]]*Sales_data[[#This Row],[UnitPrice]]</f>
        <v>441.15</v>
      </c>
      <c r="L478" s="1">
        <f>Sales_data[[#This Row],[TotalPrice ]]*(1-Sales_data[[#This Row],[Discount]])</f>
        <v>419.09249999999997</v>
      </c>
      <c r="M478" s="1">
        <f>Sales_data[[#This Row],[Quantity]]*Sales_data[[#This Row],[UnitCost (Assummed)]]</f>
        <v>286.7475</v>
      </c>
      <c r="N478" s="1">
        <f>Sales_data[[#This Row],[ Sales]]-Sales_data[[#This Row],[COGs]]</f>
        <v>132.34499999999997</v>
      </c>
      <c r="O478" s="5">
        <f>Sales_data[[#This Row],[TotalPrice ]]-Sales_data[[#This Row],[ Sales]]</f>
        <v>22.057500000000005</v>
      </c>
      <c r="P478" t="s">
        <v>33</v>
      </c>
      <c r="Q478" t="s">
        <v>2930</v>
      </c>
      <c r="R478">
        <v>0</v>
      </c>
      <c r="S478" t="s">
        <v>1188</v>
      </c>
      <c r="T478" t="s">
        <v>1189</v>
      </c>
      <c r="U478" s="1">
        <v>27.68</v>
      </c>
      <c r="V478" s="2">
        <v>45222</v>
      </c>
      <c r="W478" s="2">
        <v>45229</v>
      </c>
      <c r="X478" s="7">
        <f t="shared" si="7"/>
        <v>7</v>
      </c>
      <c r="Y478" t="s">
        <v>72</v>
      </c>
    </row>
    <row r="479" spans="1:25" x14ac:dyDescent="0.3">
      <c r="A479" s="2">
        <v>45222</v>
      </c>
      <c r="B479" t="s">
        <v>69</v>
      </c>
      <c r="C479" t="s">
        <v>45</v>
      </c>
      <c r="D479">
        <v>20</v>
      </c>
      <c r="E479" s="1">
        <v>19.3</v>
      </c>
      <c r="F479" s="1">
        <f>Sales_data[[#This Row],[UnitPrice]]*(1-0.35)</f>
        <v>12.545000000000002</v>
      </c>
      <c r="G479" t="s">
        <v>50</v>
      </c>
      <c r="H479" t="s">
        <v>21</v>
      </c>
      <c r="I479" s="6">
        <v>0</v>
      </c>
      <c r="J479" t="s">
        <v>66</v>
      </c>
      <c r="K479" s="1">
        <f>Sales_data[[#This Row],[Quantity]]*Sales_data[[#This Row],[UnitPrice]]</f>
        <v>386</v>
      </c>
      <c r="L479" s="1">
        <f>Sales_data[[#This Row],[TotalPrice ]]*(1-Sales_data[[#This Row],[Discount]])</f>
        <v>386</v>
      </c>
      <c r="M479" s="1">
        <f>Sales_data[[#This Row],[Quantity]]*Sales_data[[#This Row],[UnitCost (Assummed)]]</f>
        <v>250.90000000000003</v>
      </c>
      <c r="N479" s="1">
        <f>Sales_data[[#This Row],[ Sales]]-Sales_data[[#This Row],[COGs]]</f>
        <v>135.09999999999997</v>
      </c>
      <c r="O479" s="5">
        <f>Sales_data[[#This Row],[TotalPrice ]]-Sales_data[[#This Row],[ Sales]]</f>
        <v>0</v>
      </c>
      <c r="P479" t="s">
        <v>60</v>
      </c>
      <c r="Q479" t="s">
        <v>34</v>
      </c>
      <c r="R479">
        <v>0</v>
      </c>
      <c r="S479" t="s">
        <v>2309</v>
      </c>
      <c r="T479" t="s">
        <v>2310</v>
      </c>
      <c r="U479" s="1">
        <v>47.23</v>
      </c>
      <c r="V479" s="2">
        <v>45222</v>
      </c>
      <c r="W479" s="2">
        <v>45231</v>
      </c>
      <c r="X479" s="7">
        <f t="shared" si="7"/>
        <v>9</v>
      </c>
      <c r="Y479" t="s">
        <v>72</v>
      </c>
    </row>
    <row r="480" spans="1:25" x14ac:dyDescent="0.3">
      <c r="A480" s="2">
        <v>45223</v>
      </c>
      <c r="B480" t="s">
        <v>28</v>
      </c>
      <c r="C480" t="s">
        <v>39</v>
      </c>
      <c r="D480">
        <v>5</v>
      </c>
      <c r="E480" s="1">
        <v>359.61</v>
      </c>
      <c r="F480" s="1">
        <f>Sales_data[[#This Row],[UnitPrice]]*(1-0.35)</f>
        <v>233.74650000000003</v>
      </c>
      <c r="G480" t="s">
        <v>30</v>
      </c>
      <c r="H480" t="s">
        <v>31</v>
      </c>
      <c r="I480" s="6">
        <v>0</v>
      </c>
      <c r="J480" t="s">
        <v>66</v>
      </c>
      <c r="K480" s="1">
        <f>Sales_data[[#This Row],[Quantity]]*Sales_data[[#This Row],[UnitPrice]]</f>
        <v>1798.0500000000002</v>
      </c>
      <c r="L480" s="1">
        <f>Sales_data[[#This Row],[TotalPrice ]]*(1-Sales_data[[#This Row],[Discount]])</f>
        <v>1798.0500000000002</v>
      </c>
      <c r="M480" s="1">
        <f>Sales_data[[#This Row],[Quantity]]*Sales_data[[#This Row],[UnitCost (Assummed)]]</f>
        <v>1168.7325000000001</v>
      </c>
      <c r="N480" s="1">
        <f>Sales_data[[#This Row],[ Sales]]-Sales_data[[#This Row],[COGs]]</f>
        <v>629.31750000000011</v>
      </c>
      <c r="O480" s="5">
        <f>Sales_data[[#This Row],[TotalPrice ]]-Sales_data[[#This Row],[ Sales]]</f>
        <v>0</v>
      </c>
      <c r="P480" t="s">
        <v>23</v>
      </c>
      <c r="Q480" t="s">
        <v>24</v>
      </c>
      <c r="R480">
        <v>0</v>
      </c>
      <c r="S480" t="s">
        <v>1261</v>
      </c>
      <c r="T480" t="s">
        <v>1262</v>
      </c>
      <c r="U480" s="1">
        <v>41.31</v>
      </c>
      <c r="V480" s="2">
        <v>45223</v>
      </c>
      <c r="W480" s="2">
        <v>45233</v>
      </c>
      <c r="X480" s="7">
        <f t="shared" si="7"/>
        <v>10</v>
      </c>
      <c r="Y480" t="s">
        <v>37</v>
      </c>
    </row>
    <row r="481" spans="1:25" x14ac:dyDescent="0.3">
      <c r="A481" s="2">
        <v>45224</v>
      </c>
      <c r="B481" t="s">
        <v>69</v>
      </c>
      <c r="C481" t="s">
        <v>39</v>
      </c>
      <c r="D481">
        <v>14</v>
      </c>
      <c r="E481" s="1">
        <v>147.37</v>
      </c>
      <c r="F481" s="1">
        <f>Sales_data[[#This Row],[UnitPrice]]*(1-0.35)</f>
        <v>95.790500000000009</v>
      </c>
      <c r="G481" t="s">
        <v>55</v>
      </c>
      <c r="H481" t="s">
        <v>21</v>
      </c>
      <c r="I481" s="6">
        <v>0.15</v>
      </c>
      <c r="J481" t="s">
        <v>46</v>
      </c>
      <c r="K481" s="1">
        <f>Sales_data[[#This Row],[Quantity]]*Sales_data[[#This Row],[UnitPrice]]</f>
        <v>2063.1800000000003</v>
      </c>
      <c r="L481" s="1">
        <f>Sales_data[[#This Row],[TotalPrice ]]*(1-Sales_data[[#This Row],[Discount]])</f>
        <v>1753.7030000000002</v>
      </c>
      <c r="M481" s="1">
        <f>Sales_data[[#This Row],[Quantity]]*Sales_data[[#This Row],[UnitCost (Assummed)]]</f>
        <v>1341.067</v>
      </c>
      <c r="N481" s="1">
        <f>Sales_data[[#This Row],[ Sales]]-Sales_data[[#This Row],[COGs]]</f>
        <v>412.63600000000019</v>
      </c>
      <c r="O481" s="5">
        <f>Sales_data[[#This Row],[TotalPrice ]]-Sales_data[[#This Row],[ Sales]]</f>
        <v>309.47700000000009</v>
      </c>
      <c r="P481" t="s">
        <v>60</v>
      </c>
      <c r="Q481" t="s">
        <v>40</v>
      </c>
      <c r="R481">
        <v>1</v>
      </c>
      <c r="S481" t="s">
        <v>2103</v>
      </c>
      <c r="T481" t="s">
        <v>2104</v>
      </c>
      <c r="U481" s="1">
        <v>45.75</v>
      </c>
      <c r="V481" s="2">
        <v>45224</v>
      </c>
      <c r="W481" s="2">
        <v>45230</v>
      </c>
      <c r="X481" s="7">
        <f t="shared" si="7"/>
        <v>6</v>
      </c>
      <c r="Y481" t="s">
        <v>72</v>
      </c>
    </row>
    <row r="482" spans="1:25" x14ac:dyDescent="0.3">
      <c r="A482" s="2">
        <v>45225</v>
      </c>
      <c r="B482" t="s">
        <v>28</v>
      </c>
      <c r="C482" t="s">
        <v>39</v>
      </c>
      <c r="D482">
        <v>13</v>
      </c>
      <c r="E482" s="1">
        <v>484.45</v>
      </c>
      <c r="F482" s="1">
        <f>Sales_data[[#This Row],[UnitPrice]]*(1-0.35)</f>
        <v>314.89249999999998</v>
      </c>
      <c r="G482" t="s">
        <v>20</v>
      </c>
      <c r="H482" t="s">
        <v>21</v>
      </c>
      <c r="I482" s="6">
        <v>0.05</v>
      </c>
      <c r="J482" t="s">
        <v>51</v>
      </c>
      <c r="K482" s="1">
        <f>Sales_data[[#This Row],[Quantity]]*Sales_data[[#This Row],[UnitPrice]]</f>
        <v>6297.8499999999995</v>
      </c>
      <c r="L482" s="1">
        <f>Sales_data[[#This Row],[TotalPrice ]]*(1-Sales_data[[#This Row],[Discount]])</f>
        <v>5982.9574999999995</v>
      </c>
      <c r="M482" s="1">
        <f>Sales_data[[#This Row],[Quantity]]*Sales_data[[#This Row],[UnitCost (Assummed)]]</f>
        <v>4093.6025</v>
      </c>
      <c r="N482" s="1">
        <f>Sales_data[[#This Row],[ Sales]]-Sales_data[[#This Row],[COGs]]</f>
        <v>1889.3549999999996</v>
      </c>
      <c r="O482" s="5">
        <f>Sales_data[[#This Row],[TotalPrice ]]-Sales_data[[#This Row],[ Sales]]</f>
        <v>314.89249999999993</v>
      </c>
      <c r="P482" t="s">
        <v>33</v>
      </c>
      <c r="Q482" t="s">
        <v>40</v>
      </c>
      <c r="R482">
        <v>1</v>
      </c>
      <c r="S482" t="s">
        <v>199</v>
      </c>
      <c r="T482" t="s">
        <v>200</v>
      </c>
      <c r="U482" s="1">
        <v>6.57</v>
      </c>
      <c r="V482" s="2">
        <v>45225</v>
      </c>
      <c r="W482" s="2">
        <v>45235</v>
      </c>
      <c r="X482" s="7">
        <f t="shared" si="7"/>
        <v>10</v>
      </c>
      <c r="Y482" t="s">
        <v>37</v>
      </c>
    </row>
    <row r="483" spans="1:25" x14ac:dyDescent="0.3">
      <c r="A483" s="2">
        <v>45225</v>
      </c>
      <c r="B483" t="s">
        <v>69</v>
      </c>
      <c r="C483" t="s">
        <v>54</v>
      </c>
      <c r="D483">
        <v>2</v>
      </c>
      <c r="E483" s="1">
        <v>124.4</v>
      </c>
      <c r="F483" s="1">
        <f>Sales_data[[#This Row],[UnitPrice]]*(1-0.35)</f>
        <v>80.86</v>
      </c>
      <c r="G483" t="s">
        <v>20</v>
      </c>
      <c r="H483" t="s">
        <v>31</v>
      </c>
      <c r="I483" s="6">
        <v>0</v>
      </c>
      <c r="J483" t="s">
        <v>22</v>
      </c>
      <c r="K483" s="1">
        <f>Sales_data[[#This Row],[Quantity]]*Sales_data[[#This Row],[UnitPrice]]</f>
        <v>248.8</v>
      </c>
      <c r="L483" s="1">
        <f>Sales_data[[#This Row],[TotalPrice ]]*(1-Sales_data[[#This Row],[Discount]])</f>
        <v>248.8</v>
      </c>
      <c r="M483" s="1">
        <f>Sales_data[[#This Row],[Quantity]]*Sales_data[[#This Row],[UnitCost (Assummed)]]</f>
        <v>161.72</v>
      </c>
      <c r="N483" s="1">
        <f>Sales_data[[#This Row],[ Sales]]-Sales_data[[#This Row],[COGs]]</f>
        <v>87.080000000000013</v>
      </c>
      <c r="O483" s="5">
        <f>Sales_data[[#This Row],[TotalPrice ]]-Sales_data[[#This Row],[ Sales]]</f>
        <v>0</v>
      </c>
      <c r="P483" t="s">
        <v>23</v>
      </c>
      <c r="Q483" t="s">
        <v>2930</v>
      </c>
      <c r="R483">
        <v>0</v>
      </c>
      <c r="S483" t="s">
        <v>651</v>
      </c>
      <c r="T483" t="s">
        <v>652</v>
      </c>
      <c r="U483" s="1">
        <v>37.049999999999997</v>
      </c>
      <c r="V483" s="2">
        <v>45225</v>
      </c>
      <c r="W483" s="2">
        <v>45230</v>
      </c>
      <c r="X483" s="7">
        <f t="shared" si="7"/>
        <v>5</v>
      </c>
      <c r="Y483" t="s">
        <v>72</v>
      </c>
    </row>
    <row r="484" spans="1:25" x14ac:dyDescent="0.3">
      <c r="A484" s="2">
        <v>45225</v>
      </c>
      <c r="B484" t="s">
        <v>69</v>
      </c>
      <c r="C484" t="s">
        <v>130</v>
      </c>
      <c r="D484">
        <v>16</v>
      </c>
      <c r="E484" s="1">
        <v>70.83</v>
      </c>
      <c r="F484" s="1">
        <f>Sales_data[[#This Row],[UnitPrice]]*(1-0.35)</f>
        <v>46.039500000000004</v>
      </c>
      <c r="G484" t="s">
        <v>20</v>
      </c>
      <c r="H484" t="s">
        <v>21</v>
      </c>
      <c r="I484" s="6">
        <v>0.05</v>
      </c>
      <c r="J484" t="s">
        <v>51</v>
      </c>
      <c r="K484" s="1">
        <f>Sales_data[[#This Row],[Quantity]]*Sales_data[[#This Row],[UnitPrice]]</f>
        <v>1133.28</v>
      </c>
      <c r="L484" s="1">
        <f>Sales_data[[#This Row],[TotalPrice ]]*(1-Sales_data[[#This Row],[Discount]])</f>
        <v>1076.616</v>
      </c>
      <c r="M484" s="1">
        <f>Sales_data[[#This Row],[Quantity]]*Sales_data[[#This Row],[UnitCost (Assummed)]]</f>
        <v>736.63200000000006</v>
      </c>
      <c r="N484" s="1">
        <f>Sales_data[[#This Row],[ Sales]]-Sales_data[[#This Row],[COGs]]</f>
        <v>339.98399999999992</v>
      </c>
      <c r="O484" s="5">
        <f>Sales_data[[#This Row],[TotalPrice ]]-Sales_data[[#This Row],[ Sales]]</f>
        <v>56.663999999999987</v>
      </c>
      <c r="P484" t="s">
        <v>33</v>
      </c>
      <c r="Q484" t="s">
        <v>2930</v>
      </c>
      <c r="R484">
        <v>0</v>
      </c>
      <c r="S484" t="s">
        <v>1773</v>
      </c>
      <c r="T484" t="s">
        <v>1774</v>
      </c>
      <c r="U484" s="1">
        <v>5.05</v>
      </c>
      <c r="V484" s="2">
        <v>45225</v>
      </c>
      <c r="W484" s="2">
        <v>45230</v>
      </c>
      <c r="X484" s="7">
        <f t="shared" si="7"/>
        <v>5</v>
      </c>
      <c r="Y484" t="s">
        <v>72</v>
      </c>
    </row>
    <row r="485" spans="1:25" x14ac:dyDescent="0.3">
      <c r="A485" s="2">
        <v>45227</v>
      </c>
      <c r="B485" t="s">
        <v>69</v>
      </c>
      <c r="C485" t="s">
        <v>79</v>
      </c>
      <c r="D485">
        <v>15</v>
      </c>
      <c r="E485" s="1">
        <v>127.67</v>
      </c>
      <c r="F485" s="1">
        <f>Sales_data[[#This Row],[UnitPrice]]*(1-0.35)</f>
        <v>82.985500000000002</v>
      </c>
      <c r="G485" t="s">
        <v>55</v>
      </c>
      <c r="H485" t="s">
        <v>31</v>
      </c>
      <c r="I485" s="6">
        <v>0.1</v>
      </c>
      <c r="J485" t="s">
        <v>32</v>
      </c>
      <c r="K485" s="1">
        <f>Sales_data[[#This Row],[Quantity]]*Sales_data[[#This Row],[UnitPrice]]</f>
        <v>1915.05</v>
      </c>
      <c r="L485" s="1">
        <f>Sales_data[[#This Row],[TotalPrice ]]*(1-Sales_data[[#This Row],[Discount]])</f>
        <v>1723.5450000000001</v>
      </c>
      <c r="M485" s="1">
        <f>Sales_data[[#This Row],[Quantity]]*Sales_data[[#This Row],[UnitCost (Assummed)]]</f>
        <v>1244.7825</v>
      </c>
      <c r="N485" s="1">
        <f>Sales_data[[#This Row],[ Sales]]-Sales_data[[#This Row],[COGs]]</f>
        <v>478.76250000000005</v>
      </c>
      <c r="O485" s="5">
        <f>Sales_data[[#This Row],[TotalPrice ]]-Sales_data[[#This Row],[ Sales]]</f>
        <v>191.50499999999988</v>
      </c>
      <c r="P485" t="s">
        <v>60</v>
      </c>
      <c r="Q485" t="s">
        <v>2930</v>
      </c>
      <c r="R485">
        <v>0</v>
      </c>
      <c r="S485" t="s">
        <v>777</v>
      </c>
      <c r="T485" t="s">
        <v>778</v>
      </c>
      <c r="U485" s="1">
        <v>48.77</v>
      </c>
      <c r="V485" s="2">
        <v>45227</v>
      </c>
      <c r="W485" s="2">
        <v>45229</v>
      </c>
      <c r="X485" s="7">
        <f t="shared" si="7"/>
        <v>2</v>
      </c>
      <c r="Y485" t="s">
        <v>72</v>
      </c>
    </row>
    <row r="486" spans="1:25" x14ac:dyDescent="0.3">
      <c r="A486" s="2">
        <v>45227</v>
      </c>
      <c r="B486" t="s">
        <v>18</v>
      </c>
      <c r="C486" t="s">
        <v>130</v>
      </c>
      <c r="D486">
        <v>3</v>
      </c>
      <c r="E486" s="1">
        <v>410.23</v>
      </c>
      <c r="F486" s="1">
        <f>Sales_data[[#This Row],[UnitPrice]]*(1-0.35)</f>
        <v>266.64950000000005</v>
      </c>
      <c r="G486" t="s">
        <v>30</v>
      </c>
      <c r="H486" t="s">
        <v>21</v>
      </c>
      <c r="I486" s="6">
        <v>0.15</v>
      </c>
      <c r="J486" t="s">
        <v>56</v>
      </c>
      <c r="K486" s="1">
        <f>Sales_data[[#This Row],[Quantity]]*Sales_data[[#This Row],[UnitPrice]]</f>
        <v>1230.69</v>
      </c>
      <c r="L486" s="1">
        <f>Sales_data[[#This Row],[TotalPrice ]]*(1-Sales_data[[#This Row],[Discount]])</f>
        <v>1046.0865000000001</v>
      </c>
      <c r="M486" s="1">
        <f>Sales_data[[#This Row],[Quantity]]*Sales_data[[#This Row],[UnitCost (Assummed)]]</f>
        <v>799.94850000000019</v>
      </c>
      <c r="N486" s="1">
        <f>Sales_data[[#This Row],[ Sales]]-Sales_data[[#This Row],[COGs]]</f>
        <v>246.13799999999992</v>
      </c>
      <c r="O486" s="5">
        <f>Sales_data[[#This Row],[TotalPrice ]]-Sales_data[[#This Row],[ Sales]]</f>
        <v>184.60349999999994</v>
      </c>
      <c r="P486" t="s">
        <v>57</v>
      </c>
      <c r="Q486" t="s">
        <v>24</v>
      </c>
      <c r="R486">
        <v>0</v>
      </c>
      <c r="S486" t="s">
        <v>1149</v>
      </c>
      <c r="T486" t="s">
        <v>1150</v>
      </c>
      <c r="U486" s="1">
        <v>6.04</v>
      </c>
      <c r="V486" s="2">
        <v>45227</v>
      </c>
      <c r="W486" s="2">
        <v>45233</v>
      </c>
      <c r="X486" s="7">
        <f t="shared" si="7"/>
        <v>6</v>
      </c>
      <c r="Y486" t="s">
        <v>27</v>
      </c>
    </row>
    <row r="487" spans="1:25" x14ac:dyDescent="0.3">
      <c r="A487" s="2">
        <v>45228</v>
      </c>
      <c r="B487" t="s">
        <v>38</v>
      </c>
      <c r="C487" t="s">
        <v>29</v>
      </c>
      <c r="D487">
        <v>4</v>
      </c>
      <c r="E487" s="1">
        <v>59.8</v>
      </c>
      <c r="F487" s="1">
        <f>Sales_data[[#This Row],[UnitPrice]]*(1-0.35)</f>
        <v>38.869999999999997</v>
      </c>
      <c r="G487" t="s">
        <v>55</v>
      </c>
      <c r="H487" t="s">
        <v>31</v>
      </c>
      <c r="I487" s="6">
        <v>0.1</v>
      </c>
      <c r="J487" t="s">
        <v>46</v>
      </c>
      <c r="K487" s="1">
        <f>Sales_data[[#This Row],[Quantity]]*Sales_data[[#This Row],[UnitPrice]]</f>
        <v>239.2</v>
      </c>
      <c r="L487" s="1">
        <f>Sales_data[[#This Row],[TotalPrice ]]*(1-Sales_data[[#This Row],[Discount]])</f>
        <v>215.28</v>
      </c>
      <c r="M487" s="1">
        <f>Sales_data[[#This Row],[Quantity]]*Sales_data[[#This Row],[UnitCost (Assummed)]]</f>
        <v>155.47999999999999</v>
      </c>
      <c r="N487" s="1">
        <f>Sales_data[[#This Row],[ Sales]]-Sales_data[[#This Row],[COGs]]</f>
        <v>59.800000000000011</v>
      </c>
      <c r="O487" s="5">
        <f>Sales_data[[#This Row],[TotalPrice ]]-Sales_data[[#This Row],[ Sales]]</f>
        <v>23.919999999999987</v>
      </c>
      <c r="P487" t="s">
        <v>23</v>
      </c>
      <c r="Q487" t="s">
        <v>24</v>
      </c>
      <c r="R487">
        <v>0</v>
      </c>
      <c r="S487" t="s">
        <v>2129</v>
      </c>
      <c r="T487" t="s">
        <v>2130</v>
      </c>
      <c r="U487" s="1">
        <v>42.59</v>
      </c>
      <c r="V487" s="2">
        <v>45228</v>
      </c>
      <c r="W487" s="2">
        <v>45236</v>
      </c>
      <c r="X487" s="7">
        <f t="shared" si="7"/>
        <v>8</v>
      </c>
      <c r="Y487" t="s">
        <v>43</v>
      </c>
    </row>
    <row r="488" spans="1:25" x14ac:dyDescent="0.3">
      <c r="A488" s="2">
        <v>45230</v>
      </c>
      <c r="B488" t="s">
        <v>69</v>
      </c>
      <c r="C488" t="s">
        <v>130</v>
      </c>
      <c r="D488">
        <v>6</v>
      </c>
      <c r="E488" s="1">
        <v>202.97</v>
      </c>
      <c r="F488" s="1">
        <f>Sales_data[[#This Row],[UnitPrice]]*(1-0.35)</f>
        <v>131.93049999999999</v>
      </c>
      <c r="G488" t="s">
        <v>50</v>
      </c>
      <c r="H488" t="s">
        <v>31</v>
      </c>
      <c r="I488" s="6">
        <v>0.1</v>
      </c>
      <c r="J488" t="s">
        <v>22</v>
      </c>
      <c r="K488" s="1">
        <f>Sales_data[[#This Row],[Quantity]]*Sales_data[[#This Row],[UnitPrice]]</f>
        <v>1217.82</v>
      </c>
      <c r="L488" s="1">
        <f>Sales_data[[#This Row],[TotalPrice ]]*(1-Sales_data[[#This Row],[Discount]])</f>
        <v>1096.038</v>
      </c>
      <c r="M488" s="1">
        <f>Sales_data[[#This Row],[Quantity]]*Sales_data[[#This Row],[UnitCost (Assummed)]]</f>
        <v>791.58299999999997</v>
      </c>
      <c r="N488" s="1">
        <f>Sales_data[[#This Row],[ Sales]]-Sales_data[[#This Row],[COGs]]</f>
        <v>304.45500000000004</v>
      </c>
      <c r="O488" s="5">
        <f>Sales_data[[#This Row],[TotalPrice ]]-Sales_data[[#This Row],[ Sales]]</f>
        <v>121.78199999999993</v>
      </c>
      <c r="P488" t="s">
        <v>33</v>
      </c>
      <c r="Q488" t="s">
        <v>40</v>
      </c>
      <c r="R488">
        <v>0</v>
      </c>
      <c r="S488" t="s">
        <v>975</v>
      </c>
      <c r="T488" t="s">
        <v>976</v>
      </c>
      <c r="U488" s="1">
        <v>43.55</v>
      </c>
      <c r="V488" s="2">
        <v>45230</v>
      </c>
      <c r="W488" s="2">
        <v>45240</v>
      </c>
      <c r="X488" s="7">
        <f t="shared" si="7"/>
        <v>10</v>
      </c>
      <c r="Y488" t="s">
        <v>72</v>
      </c>
    </row>
    <row r="489" spans="1:25" x14ac:dyDescent="0.3">
      <c r="A489" s="2">
        <v>45230</v>
      </c>
      <c r="B489" t="s">
        <v>28</v>
      </c>
      <c r="C489" t="s">
        <v>19</v>
      </c>
      <c r="D489">
        <v>3</v>
      </c>
      <c r="E489" s="1">
        <v>88.26</v>
      </c>
      <c r="F489" s="1">
        <f>Sales_data[[#This Row],[UnitPrice]]*(1-0.35)</f>
        <v>57.369000000000007</v>
      </c>
      <c r="G489" t="s">
        <v>55</v>
      </c>
      <c r="H489" t="s">
        <v>21</v>
      </c>
      <c r="I489" s="6">
        <v>0.05</v>
      </c>
      <c r="J489" t="s">
        <v>66</v>
      </c>
      <c r="K489" s="1">
        <f>Sales_data[[#This Row],[Quantity]]*Sales_data[[#This Row],[UnitPrice]]</f>
        <v>264.78000000000003</v>
      </c>
      <c r="L489" s="1">
        <f>Sales_data[[#This Row],[TotalPrice ]]*(1-Sales_data[[#This Row],[Discount]])</f>
        <v>251.54100000000003</v>
      </c>
      <c r="M489" s="1">
        <f>Sales_data[[#This Row],[Quantity]]*Sales_data[[#This Row],[UnitCost (Assummed)]]</f>
        <v>172.10700000000003</v>
      </c>
      <c r="N489" s="1">
        <f>Sales_data[[#This Row],[ Sales]]-Sales_data[[#This Row],[COGs]]</f>
        <v>79.433999999999997</v>
      </c>
      <c r="O489" s="5">
        <f>Sales_data[[#This Row],[TotalPrice ]]-Sales_data[[#This Row],[ Sales]]</f>
        <v>13.239000000000004</v>
      </c>
      <c r="P489" t="s">
        <v>60</v>
      </c>
      <c r="Q489" t="s">
        <v>24</v>
      </c>
      <c r="R489">
        <v>0</v>
      </c>
      <c r="S489" t="s">
        <v>2078</v>
      </c>
      <c r="T489" t="s">
        <v>2079</v>
      </c>
      <c r="U489" s="1">
        <v>46.45</v>
      </c>
      <c r="V489" s="2">
        <v>45230</v>
      </c>
      <c r="W489" s="2">
        <v>45237</v>
      </c>
      <c r="X489" s="7">
        <f t="shared" si="7"/>
        <v>7</v>
      </c>
      <c r="Y489" t="s">
        <v>37</v>
      </c>
    </row>
    <row r="490" spans="1:25" x14ac:dyDescent="0.3">
      <c r="A490" s="2">
        <v>45233</v>
      </c>
      <c r="B490" t="s">
        <v>69</v>
      </c>
      <c r="C490" t="s">
        <v>29</v>
      </c>
      <c r="D490">
        <v>12</v>
      </c>
      <c r="E490" s="1">
        <v>17.760000000000002</v>
      </c>
      <c r="F490" s="1">
        <f>Sales_data[[#This Row],[UnitPrice]]*(1-0.35)</f>
        <v>11.544000000000002</v>
      </c>
      <c r="G490" t="s">
        <v>55</v>
      </c>
      <c r="H490" t="s">
        <v>31</v>
      </c>
      <c r="I490" s="6">
        <v>0.1</v>
      </c>
      <c r="J490" t="s">
        <v>51</v>
      </c>
      <c r="K490" s="1">
        <f>Sales_data[[#This Row],[Quantity]]*Sales_data[[#This Row],[UnitPrice]]</f>
        <v>213.12</v>
      </c>
      <c r="L490" s="1">
        <f>Sales_data[[#This Row],[TotalPrice ]]*(1-Sales_data[[#This Row],[Discount]])</f>
        <v>191.80800000000002</v>
      </c>
      <c r="M490" s="1">
        <f>Sales_data[[#This Row],[Quantity]]*Sales_data[[#This Row],[UnitCost (Assummed)]]</f>
        <v>138.52800000000002</v>
      </c>
      <c r="N490" s="1">
        <f>Sales_data[[#This Row],[ Sales]]-Sales_data[[#This Row],[COGs]]</f>
        <v>53.28</v>
      </c>
      <c r="O490" s="5">
        <f>Sales_data[[#This Row],[TotalPrice ]]-Sales_data[[#This Row],[ Sales]]</f>
        <v>21.311999999999983</v>
      </c>
      <c r="P490" t="s">
        <v>23</v>
      </c>
      <c r="Q490" t="s">
        <v>24</v>
      </c>
      <c r="R490">
        <v>0</v>
      </c>
      <c r="S490" t="s">
        <v>653</v>
      </c>
      <c r="T490" t="s">
        <v>654</v>
      </c>
      <c r="U490" s="1">
        <v>12.18</v>
      </c>
      <c r="V490" s="2">
        <v>45233</v>
      </c>
      <c r="W490" s="2">
        <v>45241</v>
      </c>
      <c r="X490" s="7">
        <f t="shared" si="7"/>
        <v>8</v>
      </c>
      <c r="Y490" t="s">
        <v>72</v>
      </c>
    </row>
    <row r="491" spans="1:25" x14ac:dyDescent="0.3">
      <c r="A491" s="2">
        <v>45233</v>
      </c>
      <c r="B491" t="s">
        <v>69</v>
      </c>
      <c r="C491" t="s">
        <v>54</v>
      </c>
      <c r="D491">
        <v>11</v>
      </c>
      <c r="E491" s="1">
        <v>119.84</v>
      </c>
      <c r="F491" s="1">
        <f>Sales_data[[#This Row],[UnitPrice]]*(1-0.35)</f>
        <v>77.896000000000001</v>
      </c>
      <c r="G491" t="s">
        <v>55</v>
      </c>
      <c r="H491" t="s">
        <v>21</v>
      </c>
      <c r="I491" s="6">
        <v>0.1</v>
      </c>
      <c r="J491" t="s">
        <v>22</v>
      </c>
      <c r="K491" s="1">
        <f>Sales_data[[#This Row],[Quantity]]*Sales_data[[#This Row],[UnitPrice]]</f>
        <v>1318.24</v>
      </c>
      <c r="L491" s="1">
        <f>Sales_data[[#This Row],[TotalPrice ]]*(1-Sales_data[[#This Row],[Discount]])</f>
        <v>1186.4159999999999</v>
      </c>
      <c r="M491" s="1">
        <f>Sales_data[[#This Row],[Quantity]]*Sales_data[[#This Row],[UnitCost (Assummed)]]</f>
        <v>856.85599999999999</v>
      </c>
      <c r="N491" s="1">
        <f>Sales_data[[#This Row],[ Sales]]-Sales_data[[#This Row],[COGs]]</f>
        <v>329.55999999999995</v>
      </c>
      <c r="O491" s="5">
        <f>Sales_data[[#This Row],[TotalPrice ]]-Sales_data[[#This Row],[ Sales]]</f>
        <v>131.82400000000007</v>
      </c>
      <c r="P491" t="s">
        <v>23</v>
      </c>
      <c r="Q491" t="s">
        <v>34</v>
      </c>
      <c r="R491">
        <v>0</v>
      </c>
      <c r="S491" t="s">
        <v>1350</v>
      </c>
      <c r="T491" t="s">
        <v>1351</v>
      </c>
      <c r="U491" s="1">
        <v>16.64</v>
      </c>
      <c r="V491" s="2">
        <v>45233</v>
      </c>
      <c r="W491" s="2">
        <v>45241</v>
      </c>
      <c r="X491" s="7">
        <f t="shared" si="7"/>
        <v>8</v>
      </c>
      <c r="Y491" t="s">
        <v>72</v>
      </c>
    </row>
    <row r="492" spans="1:25" x14ac:dyDescent="0.3">
      <c r="A492" s="2">
        <v>45234</v>
      </c>
      <c r="B492" t="s">
        <v>28</v>
      </c>
      <c r="C492" t="s">
        <v>19</v>
      </c>
      <c r="D492">
        <v>18</v>
      </c>
      <c r="E492" s="1">
        <v>426.3</v>
      </c>
      <c r="F492" s="1">
        <f>Sales_data[[#This Row],[UnitPrice]]*(1-0.35)</f>
        <v>277.09500000000003</v>
      </c>
      <c r="G492" t="s">
        <v>30</v>
      </c>
      <c r="H492" t="s">
        <v>21</v>
      </c>
      <c r="I492" s="6">
        <v>0.15</v>
      </c>
      <c r="J492" t="s">
        <v>51</v>
      </c>
      <c r="K492" s="1">
        <f>Sales_data[[#This Row],[Quantity]]*Sales_data[[#This Row],[UnitPrice]]</f>
        <v>7673.4000000000005</v>
      </c>
      <c r="L492" s="1">
        <f>Sales_data[[#This Row],[TotalPrice ]]*(1-Sales_data[[#This Row],[Discount]])</f>
        <v>6522.39</v>
      </c>
      <c r="M492" s="1">
        <f>Sales_data[[#This Row],[Quantity]]*Sales_data[[#This Row],[UnitCost (Assummed)]]</f>
        <v>4987.7100000000009</v>
      </c>
      <c r="N492" s="1">
        <f>Sales_data[[#This Row],[ Sales]]-Sales_data[[#This Row],[COGs]]</f>
        <v>1534.6799999999994</v>
      </c>
      <c r="O492" s="5">
        <f>Sales_data[[#This Row],[TotalPrice ]]-Sales_data[[#This Row],[ Sales]]</f>
        <v>1151.0100000000002</v>
      </c>
      <c r="P492" t="s">
        <v>57</v>
      </c>
      <c r="Q492" t="s">
        <v>2930</v>
      </c>
      <c r="R492">
        <v>1</v>
      </c>
      <c r="S492" t="s">
        <v>918</v>
      </c>
      <c r="T492" t="s">
        <v>919</v>
      </c>
      <c r="U492" s="1">
        <v>29.81</v>
      </c>
      <c r="V492" s="2">
        <v>45234</v>
      </c>
      <c r="W492" s="2">
        <v>45240</v>
      </c>
      <c r="X492" s="7">
        <f t="shared" si="7"/>
        <v>6</v>
      </c>
      <c r="Y492" t="s">
        <v>37</v>
      </c>
    </row>
    <row r="493" spans="1:25" x14ac:dyDescent="0.3">
      <c r="A493" s="2">
        <v>45234</v>
      </c>
      <c r="B493" t="s">
        <v>38</v>
      </c>
      <c r="C493" t="s">
        <v>130</v>
      </c>
      <c r="D493">
        <v>13</v>
      </c>
      <c r="E493" s="1">
        <v>179.37</v>
      </c>
      <c r="F493" s="1">
        <f>Sales_data[[#This Row],[UnitPrice]]*(1-0.35)</f>
        <v>116.59050000000001</v>
      </c>
      <c r="G493" t="s">
        <v>30</v>
      </c>
      <c r="H493" t="s">
        <v>31</v>
      </c>
      <c r="I493" s="6">
        <v>0.05</v>
      </c>
      <c r="J493" t="s">
        <v>22</v>
      </c>
      <c r="K493" s="1">
        <f>Sales_data[[#This Row],[Quantity]]*Sales_data[[#This Row],[UnitPrice]]</f>
        <v>2331.81</v>
      </c>
      <c r="L493" s="1">
        <f>Sales_data[[#This Row],[TotalPrice ]]*(1-Sales_data[[#This Row],[Discount]])</f>
        <v>2215.2194999999997</v>
      </c>
      <c r="M493" s="1">
        <f>Sales_data[[#This Row],[Quantity]]*Sales_data[[#This Row],[UnitCost (Assummed)]]</f>
        <v>1515.6765</v>
      </c>
      <c r="N493" s="1">
        <f>Sales_data[[#This Row],[ Sales]]-Sales_data[[#This Row],[COGs]]</f>
        <v>699.54299999999967</v>
      </c>
      <c r="O493" s="5">
        <f>Sales_data[[#This Row],[TotalPrice ]]-Sales_data[[#This Row],[ Sales]]</f>
        <v>116.59050000000025</v>
      </c>
      <c r="P493" t="s">
        <v>23</v>
      </c>
      <c r="Q493" t="s">
        <v>24</v>
      </c>
      <c r="R493">
        <v>0</v>
      </c>
      <c r="S493" t="s">
        <v>956</v>
      </c>
      <c r="T493" t="s">
        <v>957</v>
      </c>
      <c r="U493" s="1">
        <v>35.28</v>
      </c>
      <c r="V493" s="2">
        <v>45234</v>
      </c>
      <c r="W493" s="2">
        <v>45242</v>
      </c>
      <c r="X493" s="7">
        <f t="shared" si="7"/>
        <v>8</v>
      </c>
      <c r="Y493" t="s">
        <v>43</v>
      </c>
    </row>
    <row r="494" spans="1:25" x14ac:dyDescent="0.3">
      <c r="A494" s="2">
        <v>45235</v>
      </c>
      <c r="B494" t="s">
        <v>38</v>
      </c>
      <c r="C494" t="s">
        <v>54</v>
      </c>
      <c r="D494">
        <v>6</v>
      </c>
      <c r="E494" s="1">
        <v>449.57</v>
      </c>
      <c r="F494" s="1">
        <f>Sales_data[[#This Row],[UnitPrice]]*(1-0.35)</f>
        <v>292.22050000000002</v>
      </c>
      <c r="G494" t="s">
        <v>55</v>
      </c>
      <c r="H494" t="s">
        <v>21</v>
      </c>
      <c r="I494" s="6">
        <v>0</v>
      </c>
      <c r="J494" t="s">
        <v>46</v>
      </c>
      <c r="K494" s="1">
        <f>Sales_data[[#This Row],[Quantity]]*Sales_data[[#This Row],[UnitPrice]]</f>
        <v>2697.42</v>
      </c>
      <c r="L494" s="1">
        <f>Sales_data[[#This Row],[TotalPrice ]]*(1-Sales_data[[#This Row],[Discount]])</f>
        <v>2697.42</v>
      </c>
      <c r="M494" s="1">
        <f>Sales_data[[#This Row],[Quantity]]*Sales_data[[#This Row],[UnitCost (Assummed)]]</f>
        <v>1753.3230000000001</v>
      </c>
      <c r="N494" s="1">
        <f>Sales_data[[#This Row],[ Sales]]-Sales_data[[#This Row],[COGs]]</f>
        <v>944.09699999999998</v>
      </c>
      <c r="O494" s="5">
        <f>Sales_data[[#This Row],[TotalPrice ]]-Sales_data[[#This Row],[ Sales]]</f>
        <v>0</v>
      </c>
      <c r="P494" t="s">
        <v>33</v>
      </c>
      <c r="Q494" t="s">
        <v>40</v>
      </c>
      <c r="R494">
        <v>0</v>
      </c>
      <c r="S494" t="s">
        <v>836</v>
      </c>
      <c r="T494" t="s">
        <v>837</v>
      </c>
      <c r="U494" s="1">
        <v>23.09</v>
      </c>
      <c r="V494" s="2">
        <v>45235</v>
      </c>
      <c r="W494" s="2">
        <v>45242</v>
      </c>
      <c r="X494" s="7">
        <f t="shared" si="7"/>
        <v>7</v>
      </c>
      <c r="Y494" t="s">
        <v>43</v>
      </c>
    </row>
    <row r="495" spans="1:25" x14ac:dyDescent="0.3">
      <c r="A495" s="2">
        <v>45235</v>
      </c>
      <c r="B495" t="s">
        <v>38</v>
      </c>
      <c r="C495" t="s">
        <v>39</v>
      </c>
      <c r="D495">
        <v>16</v>
      </c>
      <c r="E495" s="1">
        <v>181.08</v>
      </c>
      <c r="F495" s="1">
        <f>Sales_data[[#This Row],[UnitPrice]]*(1-0.35)</f>
        <v>117.70200000000001</v>
      </c>
      <c r="G495" t="s">
        <v>50</v>
      </c>
      <c r="H495" t="s">
        <v>31</v>
      </c>
      <c r="I495" s="6">
        <v>0.1</v>
      </c>
      <c r="J495" t="s">
        <v>51</v>
      </c>
      <c r="K495" s="1">
        <f>Sales_data[[#This Row],[Quantity]]*Sales_data[[#This Row],[UnitPrice]]</f>
        <v>2897.28</v>
      </c>
      <c r="L495" s="1">
        <f>Sales_data[[#This Row],[TotalPrice ]]*(1-Sales_data[[#This Row],[Discount]])</f>
        <v>2607.5520000000001</v>
      </c>
      <c r="M495" s="1">
        <f>Sales_data[[#This Row],[Quantity]]*Sales_data[[#This Row],[UnitCost (Assummed)]]</f>
        <v>1883.2320000000002</v>
      </c>
      <c r="N495" s="1">
        <f>Sales_data[[#This Row],[ Sales]]-Sales_data[[#This Row],[COGs]]</f>
        <v>724.31999999999994</v>
      </c>
      <c r="O495" s="5">
        <f>Sales_data[[#This Row],[TotalPrice ]]-Sales_data[[#This Row],[ Sales]]</f>
        <v>289.72800000000007</v>
      </c>
      <c r="P495" t="s">
        <v>23</v>
      </c>
      <c r="Q495" t="s">
        <v>40</v>
      </c>
      <c r="R495">
        <v>0</v>
      </c>
      <c r="S495" t="s">
        <v>900</v>
      </c>
      <c r="T495" t="s">
        <v>901</v>
      </c>
      <c r="U495" s="1">
        <v>39.840000000000003</v>
      </c>
      <c r="V495" s="2">
        <v>45235</v>
      </c>
      <c r="W495" s="2">
        <v>45238</v>
      </c>
      <c r="X495" s="7">
        <f t="shared" si="7"/>
        <v>3</v>
      </c>
      <c r="Y495" t="s">
        <v>43</v>
      </c>
    </row>
    <row r="496" spans="1:25" x14ac:dyDescent="0.3">
      <c r="A496" s="2">
        <v>45235</v>
      </c>
      <c r="B496" t="s">
        <v>18</v>
      </c>
      <c r="C496" t="s">
        <v>39</v>
      </c>
      <c r="D496">
        <v>12</v>
      </c>
      <c r="E496" s="1">
        <v>159.85</v>
      </c>
      <c r="F496" s="1">
        <f>Sales_data[[#This Row],[UnitPrice]]*(1-0.35)</f>
        <v>103.9025</v>
      </c>
      <c r="G496" t="s">
        <v>55</v>
      </c>
      <c r="H496" t="s">
        <v>31</v>
      </c>
      <c r="I496" s="6">
        <v>0.1</v>
      </c>
      <c r="J496" t="s">
        <v>32</v>
      </c>
      <c r="K496" s="1">
        <f>Sales_data[[#This Row],[Quantity]]*Sales_data[[#This Row],[UnitPrice]]</f>
        <v>1918.1999999999998</v>
      </c>
      <c r="L496" s="1">
        <f>Sales_data[[#This Row],[TotalPrice ]]*(1-Sales_data[[#This Row],[Discount]])</f>
        <v>1726.3799999999999</v>
      </c>
      <c r="M496" s="1">
        <f>Sales_data[[#This Row],[Quantity]]*Sales_data[[#This Row],[UnitCost (Assummed)]]</f>
        <v>1246.83</v>
      </c>
      <c r="N496" s="1">
        <f>Sales_data[[#This Row],[ Sales]]-Sales_data[[#This Row],[COGs]]</f>
        <v>479.54999999999995</v>
      </c>
      <c r="O496" s="5">
        <f>Sales_data[[#This Row],[TotalPrice ]]-Sales_data[[#This Row],[ Sales]]</f>
        <v>191.81999999999994</v>
      </c>
      <c r="P496" t="s">
        <v>63</v>
      </c>
      <c r="Q496" t="s">
        <v>40</v>
      </c>
      <c r="R496">
        <v>0</v>
      </c>
      <c r="S496" t="s">
        <v>1031</v>
      </c>
      <c r="T496" t="s">
        <v>1032</v>
      </c>
      <c r="U496" s="1">
        <v>32.61</v>
      </c>
      <c r="V496" s="2">
        <v>45235</v>
      </c>
      <c r="W496" s="2">
        <v>45237</v>
      </c>
      <c r="X496" s="7">
        <f t="shared" si="7"/>
        <v>2</v>
      </c>
      <c r="Y496" t="s">
        <v>27</v>
      </c>
    </row>
    <row r="497" spans="1:25" x14ac:dyDescent="0.3">
      <c r="A497" s="2">
        <v>45236</v>
      </c>
      <c r="B497" t="s">
        <v>28</v>
      </c>
      <c r="C497" t="s">
        <v>130</v>
      </c>
      <c r="D497">
        <v>5</v>
      </c>
      <c r="E497" s="1">
        <v>95.19</v>
      </c>
      <c r="F497" s="1">
        <f>Sales_data[[#This Row],[UnitPrice]]*(1-0.35)</f>
        <v>61.8735</v>
      </c>
      <c r="G497" t="s">
        <v>30</v>
      </c>
      <c r="H497" t="s">
        <v>31</v>
      </c>
      <c r="I497" s="6">
        <v>0.15</v>
      </c>
      <c r="J497" t="s">
        <v>46</v>
      </c>
      <c r="K497" s="1">
        <f>Sales_data[[#This Row],[Quantity]]*Sales_data[[#This Row],[UnitPrice]]</f>
        <v>475.95</v>
      </c>
      <c r="L497" s="1">
        <f>Sales_data[[#This Row],[TotalPrice ]]*(1-Sales_data[[#This Row],[Discount]])</f>
        <v>404.5575</v>
      </c>
      <c r="M497" s="1">
        <f>Sales_data[[#This Row],[Quantity]]*Sales_data[[#This Row],[UnitCost (Assummed)]]</f>
        <v>309.36750000000001</v>
      </c>
      <c r="N497" s="1">
        <f>Sales_data[[#This Row],[ Sales]]-Sales_data[[#This Row],[COGs]]</f>
        <v>95.19</v>
      </c>
      <c r="O497" s="5">
        <f>Sales_data[[#This Row],[TotalPrice ]]-Sales_data[[#This Row],[ Sales]]</f>
        <v>71.392499999999984</v>
      </c>
      <c r="P497" t="s">
        <v>57</v>
      </c>
      <c r="Q497" t="s">
        <v>40</v>
      </c>
      <c r="R497">
        <v>0</v>
      </c>
      <c r="S497" t="s">
        <v>677</v>
      </c>
      <c r="T497" t="s">
        <v>678</v>
      </c>
      <c r="U497" s="1">
        <v>48.55</v>
      </c>
      <c r="V497" s="2">
        <v>45236</v>
      </c>
      <c r="W497" s="2">
        <v>45246</v>
      </c>
      <c r="X497" s="7">
        <f t="shared" si="7"/>
        <v>10</v>
      </c>
      <c r="Y497" t="s">
        <v>37</v>
      </c>
    </row>
    <row r="498" spans="1:25" x14ac:dyDescent="0.3">
      <c r="A498" s="2">
        <v>45236</v>
      </c>
      <c r="B498" t="s">
        <v>38</v>
      </c>
      <c r="C498" t="s">
        <v>130</v>
      </c>
      <c r="D498">
        <v>16</v>
      </c>
      <c r="E498" s="1">
        <v>114.47</v>
      </c>
      <c r="F498" s="1">
        <f>Sales_data[[#This Row],[UnitPrice]]*(1-0.35)</f>
        <v>74.405500000000004</v>
      </c>
      <c r="G498" t="s">
        <v>20</v>
      </c>
      <c r="H498" t="s">
        <v>21</v>
      </c>
      <c r="I498" s="6">
        <v>0.15</v>
      </c>
      <c r="J498" t="s">
        <v>51</v>
      </c>
      <c r="K498" s="1">
        <f>Sales_data[[#This Row],[Quantity]]*Sales_data[[#This Row],[UnitPrice]]</f>
        <v>1831.52</v>
      </c>
      <c r="L498" s="1">
        <f>Sales_data[[#This Row],[TotalPrice ]]*(1-Sales_data[[#This Row],[Discount]])</f>
        <v>1556.7919999999999</v>
      </c>
      <c r="M498" s="1">
        <f>Sales_data[[#This Row],[Quantity]]*Sales_data[[#This Row],[UnitCost (Assummed)]]</f>
        <v>1190.4880000000001</v>
      </c>
      <c r="N498" s="1">
        <f>Sales_data[[#This Row],[ Sales]]-Sales_data[[#This Row],[COGs]]</f>
        <v>366.30399999999986</v>
      </c>
      <c r="O498" s="5">
        <f>Sales_data[[#This Row],[TotalPrice ]]-Sales_data[[#This Row],[ Sales]]</f>
        <v>274.72800000000007</v>
      </c>
      <c r="P498" t="s">
        <v>23</v>
      </c>
      <c r="Q498" t="s">
        <v>2930</v>
      </c>
      <c r="R498">
        <v>0</v>
      </c>
      <c r="S498" t="s">
        <v>2367</v>
      </c>
      <c r="T498" t="s">
        <v>476</v>
      </c>
      <c r="U498" s="1">
        <v>43.85</v>
      </c>
      <c r="V498" s="2">
        <v>45236</v>
      </c>
      <c r="W498" s="2">
        <v>45241</v>
      </c>
      <c r="X498" s="7">
        <f t="shared" si="7"/>
        <v>5</v>
      </c>
      <c r="Y498" t="s">
        <v>43</v>
      </c>
    </row>
    <row r="499" spans="1:25" x14ac:dyDescent="0.3">
      <c r="A499" s="2">
        <v>45238</v>
      </c>
      <c r="B499" t="s">
        <v>44</v>
      </c>
      <c r="C499" t="s">
        <v>79</v>
      </c>
      <c r="D499">
        <v>20</v>
      </c>
      <c r="E499" s="1">
        <v>268.25</v>
      </c>
      <c r="F499" s="1">
        <f>Sales_data[[#This Row],[UnitPrice]]*(1-0.35)</f>
        <v>174.36250000000001</v>
      </c>
      <c r="G499" t="s">
        <v>55</v>
      </c>
      <c r="H499" t="s">
        <v>31</v>
      </c>
      <c r="I499" s="6">
        <v>0.05</v>
      </c>
      <c r="J499" t="s">
        <v>56</v>
      </c>
      <c r="K499" s="1">
        <f>Sales_data[[#This Row],[Quantity]]*Sales_data[[#This Row],[UnitPrice]]</f>
        <v>5365</v>
      </c>
      <c r="L499" s="1">
        <f>Sales_data[[#This Row],[TotalPrice ]]*(1-Sales_data[[#This Row],[Discount]])</f>
        <v>5096.75</v>
      </c>
      <c r="M499" s="1">
        <f>Sales_data[[#This Row],[Quantity]]*Sales_data[[#This Row],[UnitCost (Assummed)]]</f>
        <v>3487.25</v>
      </c>
      <c r="N499" s="1">
        <f>Sales_data[[#This Row],[ Sales]]-Sales_data[[#This Row],[COGs]]</f>
        <v>1609.5</v>
      </c>
      <c r="O499" s="5">
        <f>Sales_data[[#This Row],[TotalPrice ]]-Sales_data[[#This Row],[ Sales]]</f>
        <v>268.25</v>
      </c>
      <c r="P499" t="s">
        <v>63</v>
      </c>
      <c r="Q499" t="s">
        <v>24</v>
      </c>
      <c r="R499">
        <v>0</v>
      </c>
      <c r="S499" t="s">
        <v>491</v>
      </c>
      <c r="T499" t="s">
        <v>492</v>
      </c>
      <c r="U499" s="1">
        <v>20.96</v>
      </c>
      <c r="V499" s="2">
        <v>45238</v>
      </c>
      <c r="W499" s="2">
        <v>45245</v>
      </c>
      <c r="X499" s="7">
        <f t="shared" si="7"/>
        <v>7</v>
      </c>
      <c r="Y499" t="s">
        <v>49</v>
      </c>
    </row>
    <row r="500" spans="1:25" x14ac:dyDescent="0.3">
      <c r="A500" s="2">
        <v>45239</v>
      </c>
      <c r="B500" t="s">
        <v>18</v>
      </c>
      <c r="C500" t="s">
        <v>130</v>
      </c>
      <c r="D500">
        <v>3</v>
      </c>
      <c r="E500" s="1">
        <v>142.27000000000001</v>
      </c>
      <c r="F500" s="1">
        <f>Sales_data[[#This Row],[UnitPrice]]*(1-0.35)</f>
        <v>92.475500000000011</v>
      </c>
      <c r="G500" t="s">
        <v>55</v>
      </c>
      <c r="H500" t="s">
        <v>31</v>
      </c>
      <c r="I500" s="6">
        <v>0.05</v>
      </c>
      <c r="J500" t="s">
        <v>66</v>
      </c>
      <c r="K500" s="1">
        <f>Sales_data[[#This Row],[Quantity]]*Sales_data[[#This Row],[UnitPrice]]</f>
        <v>426.81000000000006</v>
      </c>
      <c r="L500" s="1">
        <f>Sales_data[[#This Row],[TotalPrice ]]*(1-Sales_data[[#This Row],[Discount]])</f>
        <v>405.46950000000004</v>
      </c>
      <c r="M500" s="1">
        <f>Sales_data[[#This Row],[Quantity]]*Sales_data[[#This Row],[UnitCost (Assummed)]]</f>
        <v>277.42650000000003</v>
      </c>
      <c r="N500" s="1">
        <f>Sales_data[[#This Row],[ Sales]]-Sales_data[[#This Row],[COGs]]</f>
        <v>128.04300000000001</v>
      </c>
      <c r="O500" s="5">
        <f>Sales_data[[#This Row],[TotalPrice ]]-Sales_data[[#This Row],[ Sales]]</f>
        <v>21.34050000000002</v>
      </c>
      <c r="P500" t="s">
        <v>23</v>
      </c>
      <c r="Q500" t="s">
        <v>34</v>
      </c>
      <c r="R500">
        <v>0</v>
      </c>
      <c r="S500" t="s">
        <v>643</v>
      </c>
      <c r="T500" t="s">
        <v>644</v>
      </c>
      <c r="U500" s="1">
        <v>32.799999999999997</v>
      </c>
      <c r="V500" s="2">
        <v>45239</v>
      </c>
      <c r="W500" s="2">
        <v>45245</v>
      </c>
      <c r="X500" s="7">
        <f t="shared" si="7"/>
        <v>6</v>
      </c>
      <c r="Y500" t="s">
        <v>27</v>
      </c>
    </row>
    <row r="501" spans="1:25" x14ac:dyDescent="0.3">
      <c r="A501" s="2">
        <v>45239</v>
      </c>
      <c r="B501" t="s">
        <v>28</v>
      </c>
      <c r="C501" t="s">
        <v>54</v>
      </c>
      <c r="D501">
        <v>13</v>
      </c>
      <c r="E501" s="1">
        <v>174.9</v>
      </c>
      <c r="F501" s="1">
        <f>Sales_data[[#This Row],[UnitPrice]]*(1-0.35)</f>
        <v>113.685</v>
      </c>
      <c r="G501" t="s">
        <v>30</v>
      </c>
      <c r="H501" t="s">
        <v>21</v>
      </c>
      <c r="I501" s="6">
        <v>0.15</v>
      </c>
      <c r="J501" t="s">
        <v>51</v>
      </c>
      <c r="K501" s="1">
        <f>Sales_data[[#This Row],[Quantity]]*Sales_data[[#This Row],[UnitPrice]]</f>
        <v>2273.7000000000003</v>
      </c>
      <c r="L501" s="1">
        <f>Sales_data[[#This Row],[TotalPrice ]]*(1-Sales_data[[#This Row],[Discount]])</f>
        <v>1932.6450000000002</v>
      </c>
      <c r="M501" s="1">
        <f>Sales_data[[#This Row],[Quantity]]*Sales_data[[#This Row],[UnitCost (Assummed)]]</f>
        <v>1477.905</v>
      </c>
      <c r="N501" s="1">
        <f>Sales_data[[#This Row],[ Sales]]-Sales_data[[#This Row],[COGs]]</f>
        <v>454.74000000000024</v>
      </c>
      <c r="O501" s="5">
        <f>Sales_data[[#This Row],[TotalPrice ]]-Sales_data[[#This Row],[ Sales]]</f>
        <v>341.05500000000006</v>
      </c>
      <c r="P501" t="s">
        <v>23</v>
      </c>
      <c r="Q501" t="s">
        <v>40</v>
      </c>
      <c r="R501">
        <v>0</v>
      </c>
      <c r="S501" t="s">
        <v>1922</v>
      </c>
      <c r="T501" t="s">
        <v>1923</v>
      </c>
      <c r="U501" s="1">
        <v>31.26</v>
      </c>
      <c r="V501" s="2">
        <v>45239</v>
      </c>
      <c r="W501" s="2">
        <v>45242</v>
      </c>
      <c r="X501" s="7">
        <f t="shared" si="7"/>
        <v>3</v>
      </c>
      <c r="Y501" t="s">
        <v>37</v>
      </c>
    </row>
    <row r="502" spans="1:25" x14ac:dyDescent="0.3">
      <c r="A502" s="2">
        <v>45240</v>
      </c>
      <c r="B502" t="s">
        <v>28</v>
      </c>
      <c r="C502" t="s">
        <v>54</v>
      </c>
      <c r="D502">
        <v>7</v>
      </c>
      <c r="E502" s="1">
        <v>368.27</v>
      </c>
      <c r="F502" s="1">
        <f>Sales_data[[#This Row],[UnitPrice]]*(1-0.35)</f>
        <v>239.37549999999999</v>
      </c>
      <c r="G502" t="s">
        <v>50</v>
      </c>
      <c r="H502" t="s">
        <v>21</v>
      </c>
      <c r="I502" s="6">
        <v>0.15</v>
      </c>
      <c r="J502" t="s">
        <v>51</v>
      </c>
      <c r="K502" s="1">
        <f>Sales_data[[#This Row],[Quantity]]*Sales_data[[#This Row],[UnitPrice]]</f>
        <v>2577.89</v>
      </c>
      <c r="L502" s="1">
        <f>Sales_data[[#This Row],[TotalPrice ]]*(1-Sales_data[[#This Row],[Discount]])</f>
        <v>2191.2064999999998</v>
      </c>
      <c r="M502" s="1">
        <f>Sales_data[[#This Row],[Quantity]]*Sales_data[[#This Row],[UnitCost (Assummed)]]</f>
        <v>1675.6284999999998</v>
      </c>
      <c r="N502" s="1">
        <f>Sales_data[[#This Row],[ Sales]]-Sales_data[[#This Row],[COGs]]</f>
        <v>515.57799999999997</v>
      </c>
      <c r="O502" s="5">
        <f>Sales_data[[#This Row],[TotalPrice ]]-Sales_data[[#This Row],[ Sales]]</f>
        <v>386.68350000000009</v>
      </c>
      <c r="P502" t="s">
        <v>23</v>
      </c>
      <c r="Q502" t="s">
        <v>40</v>
      </c>
      <c r="R502">
        <v>0</v>
      </c>
      <c r="S502" t="s">
        <v>1957</v>
      </c>
      <c r="T502" t="s">
        <v>1958</v>
      </c>
      <c r="U502" s="1">
        <v>28.98</v>
      </c>
      <c r="V502" s="2">
        <v>45240</v>
      </c>
      <c r="W502" s="2">
        <v>45250</v>
      </c>
      <c r="X502" s="7">
        <f t="shared" si="7"/>
        <v>10</v>
      </c>
      <c r="Y502" t="s">
        <v>37</v>
      </c>
    </row>
    <row r="503" spans="1:25" x14ac:dyDescent="0.3">
      <c r="A503" s="2">
        <v>45241</v>
      </c>
      <c r="B503" t="s">
        <v>69</v>
      </c>
      <c r="C503" t="s">
        <v>54</v>
      </c>
      <c r="D503">
        <v>14</v>
      </c>
      <c r="E503" s="1">
        <v>16.329999999999998</v>
      </c>
      <c r="F503" s="1">
        <f>Sales_data[[#This Row],[UnitPrice]]*(1-0.35)</f>
        <v>10.6145</v>
      </c>
      <c r="G503" t="s">
        <v>20</v>
      </c>
      <c r="H503" t="s">
        <v>21</v>
      </c>
      <c r="I503" s="6">
        <v>0.1</v>
      </c>
      <c r="J503" t="s">
        <v>56</v>
      </c>
      <c r="K503" s="1">
        <f>Sales_data[[#This Row],[Quantity]]*Sales_data[[#This Row],[UnitPrice]]</f>
        <v>228.61999999999998</v>
      </c>
      <c r="L503" s="1">
        <f>Sales_data[[#This Row],[TotalPrice ]]*(1-Sales_data[[#This Row],[Discount]])</f>
        <v>205.75799999999998</v>
      </c>
      <c r="M503" s="1">
        <f>Sales_data[[#This Row],[Quantity]]*Sales_data[[#This Row],[UnitCost (Assummed)]]</f>
        <v>148.60300000000001</v>
      </c>
      <c r="N503" s="1">
        <f>Sales_data[[#This Row],[ Sales]]-Sales_data[[#This Row],[COGs]]</f>
        <v>57.154999999999973</v>
      </c>
      <c r="O503" s="5">
        <f>Sales_data[[#This Row],[TotalPrice ]]-Sales_data[[#This Row],[ Sales]]</f>
        <v>22.861999999999995</v>
      </c>
      <c r="P503" t="s">
        <v>60</v>
      </c>
      <c r="Q503" t="s">
        <v>40</v>
      </c>
      <c r="R503">
        <v>0</v>
      </c>
      <c r="S503" t="s">
        <v>523</v>
      </c>
      <c r="T503" t="s">
        <v>524</v>
      </c>
      <c r="U503" s="1">
        <v>22.72</v>
      </c>
      <c r="V503" s="2">
        <v>45241</v>
      </c>
      <c r="W503" s="2">
        <v>45246</v>
      </c>
      <c r="X503" s="7">
        <f t="shared" si="7"/>
        <v>5</v>
      </c>
      <c r="Y503" t="s">
        <v>72</v>
      </c>
    </row>
    <row r="504" spans="1:25" x14ac:dyDescent="0.3">
      <c r="A504" s="2">
        <v>45241</v>
      </c>
      <c r="B504" t="s">
        <v>18</v>
      </c>
      <c r="C504" t="s">
        <v>79</v>
      </c>
      <c r="D504">
        <v>15</v>
      </c>
      <c r="E504" s="1">
        <v>274.77</v>
      </c>
      <c r="F504" s="1">
        <f>Sales_data[[#This Row],[UnitPrice]]*(1-0.35)</f>
        <v>178.60049999999998</v>
      </c>
      <c r="G504" t="s">
        <v>55</v>
      </c>
      <c r="H504" t="s">
        <v>31</v>
      </c>
      <c r="I504" s="6">
        <v>0</v>
      </c>
      <c r="J504" t="s">
        <v>22</v>
      </c>
      <c r="K504" s="1">
        <f>Sales_data[[#This Row],[Quantity]]*Sales_data[[#This Row],[UnitPrice]]</f>
        <v>4121.5499999999993</v>
      </c>
      <c r="L504" s="1">
        <f>Sales_data[[#This Row],[TotalPrice ]]*(1-Sales_data[[#This Row],[Discount]])</f>
        <v>4121.5499999999993</v>
      </c>
      <c r="M504" s="1">
        <f>Sales_data[[#This Row],[Quantity]]*Sales_data[[#This Row],[UnitCost (Assummed)]]</f>
        <v>2679.0074999999997</v>
      </c>
      <c r="N504" s="1">
        <f>Sales_data[[#This Row],[ Sales]]-Sales_data[[#This Row],[COGs]]</f>
        <v>1442.5424999999996</v>
      </c>
      <c r="O504" s="5">
        <f>Sales_data[[#This Row],[TotalPrice ]]-Sales_data[[#This Row],[ Sales]]</f>
        <v>0</v>
      </c>
      <c r="P504" t="s">
        <v>63</v>
      </c>
      <c r="Q504" t="s">
        <v>2930</v>
      </c>
      <c r="R504">
        <v>1</v>
      </c>
      <c r="S504" t="s">
        <v>2756</v>
      </c>
      <c r="T504" t="s">
        <v>2757</v>
      </c>
      <c r="U504" s="1">
        <v>19.37</v>
      </c>
      <c r="V504" s="2">
        <v>45241</v>
      </c>
      <c r="W504" s="2">
        <v>45247</v>
      </c>
      <c r="X504" s="7">
        <f t="shared" si="7"/>
        <v>6</v>
      </c>
      <c r="Y504" t="s">
        <v>27</v>
      </c>
    </row>
    <row r="505" spans="1:25" x14ac:dyDescent="0.3">
      <c r="A505" s="2">
        <v>45242</v>
      </c>
      <c r="B505" t="s">
        <v>18</v>
      </c>
      <c r="C505" t="s">
        <v>130</v>
      </c>
      <c r="D505">
        <v>11</v>
      </c>
      <c r="E505" s="1">
        <v>199.57</v>
      </c>
      <c r="F505" s="1">
        <f>Sales_data[[#This Row],[UnitPrice]]*(1-0.35)</f>
        <v>129.72049999999999</v>
      </c>
      <c r="G505" t="s">
        <v>30</v>
      </c>
      <c r="H505" t="s">
        <v>31</v>
      </c>
      <c r="I505" s="6">
        <v>0.05</v>
      </c>
      <c r="J505" t="s">
        <v>66</v>
      </c>
      <c r="K505" s="1">
        <f>Sales_data[[#This Row],[Quantity]]*Sales_data[[#This Row],[UnitPrice]]</f>
        <v>2195.27</v>
      </c>
      <c r="L505" s="1">
        <f>Sales_data[[#This Row],[TotalPrice ]]*(1-Sales_data[[#This Row],[Discount]])</f>
        <v>2085.5065</v>
      </c>
      <c r="M505" s="1">
        <f>Sales_data[[#This Row],[Quantity]]*Sales_data[[#This Row],[UnitCost (Assummed)]]</f>
        <v>1426.9254999999998</v>
      </c>
      <c r="N505" s="1">
        <f>Sales_data[[#This Row],[ Sales]]-Sales_data[[#This Row],[COGs]]</f>
        <v>658.58100000000013</v>
      </c>
      <c r="O505" s="5">
        <f>Sales_data[[#This Row],[TotalPrice ]]-Sales_data[[#This Row],[ Sales]]</f>
        <v>109.76350000000002</v>
      </c>
      <c r="P505" t="s">
        <v>60</v>
      </c>
      <c r="Q505" t="s">
        <v>34</v>
      </c>
      <c r="R505">
        <v>0</v>
      </c>
      <c r="S505" t="s">
        <v>2533</v>
      </c>
      <c r="T505" t="s">
        <v>2490</v>
      </c>
      <c r="U505" s="1">
        <v>48.94</v>
      </c>
      <c r="V505" s="2">
        <v>45242</v>
      </c>
      <c r="W505" s="2">
        <v>45244</v>
      </c>
      <c r="X505" s="7">
        <f t="shared" si="7"/>
        <v>2</v>
      </c>
      <c r="Y505" t="s">
        <v>27</v>
      </c>
    </row>
    <row r="506" spans="1:25" x14ac:dyDescent="0.3">
      <c r="A506" s="2">
        <v>45243</v>
      </c>
      <c r="B506" t="s">
        <v>28</v>
      </c>
      <c r="C506" t="s">
        <v>54</v>
      </c>
      <c r="D506">
        <v>13</v>
      </c>
      <c r="E506" s="1">
        <v>531.77</v>
      </c>
      <c r="F506" s="1">
        <f>Sales_data[[#This Row],[UnitPrice]]*(1-0.35)</f>
        <v>345.65050000000002</v>
      </c>
      <c r="G506" t="s">
        <v>50</v>
      </c>
      <c r="H506" t="s">
        <v>31</v>
      </c>
      <c r="I506" s="6">
        <v>0.1</v>
      </c>
      <c r="J506" t="s">
        <v>66</v>
      </c>
      <c r="K506" s="1">
        <f>Sales_data[[#This Row],[Quantity]]*Sales_data[[#This Row],[UnitPrice]]</f>
        <v>6913.01</v>
      </c>
      <c r="L506" s="1">
        <f>Sales_data[[#This Row],[TotalPrice ]]*(1-Sales_data[[#This Row],[Discount]])</f>
        <v>6221.7090000000007</v>
      </c>
      <c r="M506" s="1">
        <f>Sales_data[[#This Row],[Quantity]]*Sales_data[[#This Row],[UnitCost (Assummed)]]</f>
        <v>4493.4565000000002</v>
      </c>
      <c r="N506" s="1">
        <f>Sales_data[[#This Row],[ Sales]]-Sales_data[[#This Row],[COGs]]</f>
        <v>1728.2525000000005</v>
      </c>
      <c r="O506" s="5">
        <f>Sales_data[[#This Row],[TotalPrice ]]-Sales_data[[#This Row],[ Sales]]</f>
        <v>691.30099999999948</v>
      </c>
      <c r="P506" t="s">
        <v>23</v>
      </c>
      <c r="Q506" t="s">
        <v>34</v>
      </c>
      <c r="R506">
        <v>0</v>
      </c>
      <c r="S506" t="s">
        <v>854</v>
      </c>
      <c r="T506" t="s">
        <v>855</v>
      </c>
      <c r="U506" s="1">
        <v>37.909999999999997</v>
      </c>
      <c r="V506" s="2">
        <v>45243</v>
      </c>
      <c r="W506" s="2">
        <v>45245</v>
      </c>
      <c r="X506" s="7">
        <f t="shared" si="7"/>
        <v>2</v>
      </c>
      <c r="Y506" t="s">
        <v>37</v>
      </c>
    </row>
    <row r="507" spans="1:25" x14ac:dyDescent="0.3">
      <c r="A507" s="2">
        <v>45243</v>
      </c>
      <c r="B507" t="s">
        <v>69</v>
      </c>
      <c r="C507" t="s">
        <v>45</v>
      </c>
      <c r="D507">
        <v>11</v>
      </c>
      <c r="E507" s="1">
        <v>323.72000000000003</v>
      </c>
      <c r="F507" s="1">
        <f>Sales_data[[#This Row],[UnitPrice]]*(1-0.35)</f>
        <v>210.41800000000003</v>
      </c>
      <c r="G507" t="s">
        <v>30</v>
      </c>
      <c r="H507" t="s">
        <v>21</v>
      </c>
      <c r="I507" s="6">
        <v>0.1</v>
      </c>
      <c r="J507" t="s">
        <v>66</v>
      </c>
      <c r="K507" s="1">
        <f>Sales_data[[#This Row],[Quantity]]*Sales_data[[#This Row],[UnitPrice]]</f>
        <v>3560.92</v>
      </c>
      <c r="L507" s="1">
        <f>Sales_data[[#This Row],[TotalPrice ]]*(1-Sales_data[[#This Row],[Discount]])</f>
        <v>3204.828</v>
      </c>
      <c r="M507" s="1">
        <f>Sales_data[[#This Row],[Quantity]]*Sales_data[[#This Row],[UnitCost (Assummed)]]</f>
        <v>2314.5980000000004</v>
      </c>
      <c r="N507" s="1">
        <f>Sales_data[[#This Row],[ Sales]]-Sales_data[[#This Row],[COGs]]</f>
        <v>890.22999999999956</v>
      </c>
      <c r="O507" s="5">
        <f>Sales_data[[#This Row],[TotalPrice ]]-Sales_data[[#This Row],[ Sales]]</f>
        <v>356.0920000000001</v>
      </c>
      <c r="P507" t="s">
        <v>33</v>
      </c>
      <c r="Q507" t="s">
        <v>40</v>
      </c>
      <c r="R507">
        <v>0</v>
      </c>
      <c r="S507" t="s">
        <v>1928</v>
      </c>
      <c r="T507" t="s">
        <v>1929</v>
      </c>
      <c r="U507" s="1">
        <v>7.52</v>
      </c>
      <c r="V507" s="2">
        <v>45243</v>
      </c>
      <c r="W507" s="2">
        <v>45245</v>
      </c>
      <c r="X507" s="7">
        <f t="shared" si="7"/>
        <v>2</v>
      </c>
      <c r="Y507" t="s">
        <v>72</v>
      </c>
    </row>
    <row r="508" spans="1:25" x14ac:dyDescent="0.3">
      <c r="A508" s="2">
        <v>45245</v>
      </c>
      <c r="B508" t="s">
        <v>38</v>
      </c>
      <c r="C508" t="s">
        <v>79</v>
      </c>
      <c r="D508">
        <v>17</v>
      </c>
      <c r="E508" s="1">
        <v>275.89</v>
      </c>
      <c r="F508" s="1">
        <f>Sales_data[[#This Row],[UnitPrice]]*(1-0.35)</f>
        <v>179.32849999999999</v>
      </c>
      <c r="G508" t="s">
        <v>20</v>
      </c>
      <c r="H508" t="s">
        <v>21</v>
      </c>
      <c r="I508" s="6">
        <v>0.1</v>
      </c>
      <c r="J508" t="s">
        <v>66</v>
      </c>
      <c r="K508" s="1">
        <f>Sales_data[[#This Row],[Quantity]]*Sales_data[[#This Row],[UnitPrice]]</f>
        <v>4690.13</v>
      </c>
      <c r="L508" s="1">
        <f>Sales_data[[#This Row],[TotalPrice ]]*(1-Sales_data[[#This Row],[Discount]])</f>
        <v>4221.1170000000002</v>
      </c>
      <c r="M508" s="1">
        <f>Sales_data[[#This Row],[Quantity]]*Sales_data[[#This Row],[UnitCost (Assummed)]]</f>
        <v>3048.5844999999999</v>
      </c>
      <c r="N508" s="1">
        <f>Sales_data[[#This Row],[ Sales]]-Sales_data[[#This Row],[COGs]]</f>
        <v>1172.5325000000003</v>
      </c>
      <c r="O508" s="5">
        <f>Sales_data[[#This Row],[TotalPrice ]]-Sales_data[[#This Row],[ Sales]]</f>
        <v>469.01299999999992</v>
      </c>
      <c r="P508" t="s">
        <v>33</v>
      </c>
      <c r="Q508" t="s">
        <v>24</v>
      </c>
      <c r="R508">
        <v>0</v>
      </c>
      <c r="S508" t="s">
        <v>2595</v>
      </c>
      <c r="T508" t="s">
        <v>2596</v>
      </c>
      <c r="U508" s="1">
        <v>15.43</v>
      </c>
      <c r="V508" s="2">
        <v>45245</v>
      </c>
      <c r="W508" s="2">
        <v>45252</v>
      </c>
      <c r="X508" s="7">
        <f t="shared" si="7"/>
        <v>7</v>
      </c>
      <c r="Y508" t="s">
        <v>43</v>
      </c>
    </row>
    <row r="509" spans="1:25" x14ac:dyDescent="0.3">
      <c r="A509" s="2">
        <v>45246</v>
      </c>
      <c r="B509" t="s">
        <v>44</v>
      </c>
      <c r="C509" t="s">
        <v>130</v>
      </c>
      <c r="D509">
        <v>14</v>
      </c>
      <c r="E509" s="1">
        <v>595.39</v>
      </c>
      <c r="F509" s="1">
        <f>Sales_data[[#This Row],[UnitPrice]]*(1-0.35)</f>
        <v>387.00350000000003</v>
      </c>
      <c r="G509" t="s">
        <v>30</v>
      </c>
      <c r="H509" t="s">
        <v>21</v>
      </c>
      <c r="I509" s="6">
        <v>0.1</v>
      </c>
      <c r="J509" t="s">
        <v>66</v>
      </c>
      <c r="K509" s="1">
        <f>Sales_data[[#This Row],[Quantity]]*Sales_data[[#This Row],[UnitPrice]]</f>
        <v>8335.4599999999991</v>
      </c>
      <c r="L509" s="1">
        <f>Sales_data[[#This Row],[TotalPrice ]]*(1-Sales_data[[#This Row],[Discount]])</f>
        <v>7501.9139999999998</v>
      </c>
      <c r="M509" s="1">
        <f>Sales_data[[#This Row],[Quantity]]*Sales_data[[#This Row],[UnitCost (Assummed)]]</f>
        <v>5418.0490000000009</v>
      </c>
      <c r="N509" s="1">
        <f>Sales_data[[#This Row],[ Sales]]-Sales_data[[#This Row],[COGs]]</f>
        <v>2083.8649999999989</v>
      </c>
      <c r="O509" s="5">
        <f>Sales_data[[#This Row],[TotalPrice ]]-Sales_data[[#This Row],[ Sales]]</f>
        <v>833.54599999999937</v>
      </c>
      <c r="P509" t="s">
        <v>57</v>
      </c>
      <c r="Q509" t="s">
        <v>34</v>
      </c>
      <c r="R509">
        <v>0</v>
      </c>
      <c r="S509" t="s">
        <v>906</v>
      </c>
      <c r="T509" t="s">
        <v>907</v>
      </c>
      <c r="U509" s="1">
        <v>9.51</v>
      </c>
      <c r="V509" s="2">
        <v>45246</v>
      </c>
      <c r="W509" s="2">
        <v>45252</v>
      </c>
      <c r="X509" s="7">
        <f t="shared" si="7"/>
        <v>6</v>
      </c>
      <c r="Y509" t="s">
        <v>49</v>
      </c>
    </row>
    <row r="510" spans="1:25" x14ac:dyDescent="0.3">
      <c r="A510" s="2">
        <v>45246</v>
      </c>
      <c r="B510" t="s">
        <v>69</v>
      </c>
      <c r="C510" t="s">
        <v>54</v>
      </c>
      <c r="D510">
        <v>8</v>
      </c>
      <c r="E510" s="1">
        <v>493.35</v>
      </c>
      <c r="F510" s="1">
        <f>Sales_data[[#This Row],[UnitPrice]]*(1-0.35)</f>
        <v>320.67750000000001</v>
      </c>
      <c r="G510" t="s">
        <v>30</v>
      </c>
      <c r="H510" t="s">
        <v>31</v>
      </c>
      <c r="I510" s="6">
        <v>0.1</v>
      </c>
      <c r="J510" t="s">
        <v>32</v>
      </c>
      <c r="K510" s="1">
        <f>Sales_data[[#This Row],[Quantity]]*Sales_data[[#This Row],[UnitPrice]]</f>
        <v>3946.8</v>
      </c>
      <c r="L510" s="1">
        <f>Sales_data[[#This Row],[TotalPrice ]]*(1-Sales_data[[#This Row],[Discount]])</f>
        <v>3552.1200000000003</v>
      </c>
      <c r="M510" s="1">
        <f>Sales_data[[#This Row],[Quantity]]*Sales_data[[#This Row],[UnitCost (Assummed)]]</f>
        <v>2565.42</v>
      </c>
      <c r="N510" s="1">
        <f>Sales_data[[#This Row],[ Sales]]-Sales_data[[#This Row],[COGs]]</f>
        <v>986.70000000000027</v>
      </c>
      <c r="O510" s="5">
        <f>Sales_data[[#This Row],[TotalPrice ]]-Sales_data[[#This Row],[ Sales]]</f>
        <v>394.67999999999984</v>
      </c>
      <c r="P510" t="s">
        <v>63</v>
      </c>
      <c r="Q510" t="s">
        <v>24</v>
      </c>
      <c r="R510">
        <v>1</v>
      </c>
      <c r="S510" t="s">
        <v>2817</v>
      </c>
      <c r="T510" t="s">
        <v>2818</v>
      </c>
      <c r="U510" s="1">
        <v>12.86</v>
      </c>
      <c r="V510" s="2">
        <v>45246</v>
      </c>
      <c r="W510" s="2">
        <v>45250</v>
      </c>
      <c r="X510" s="7">
        <f t="shared" si="7"/>
        <v>4</v>
      </c>
      <c r="Y510" t="s">
        <v>72</v>
      </c>
    </row>
    <row r="511" spans="1:25" x14ac:dyDescent="0.3">
      <c r="A511" s="2">
        <v>45249</v>
      </c>
      <c r="B511" t="s">
        <v>38</v>
      </c>
      <c r="C511" t="s">
        <v>19</v>
      </c>
      <c r="D511">
        <v>16</v>
      </c>
      <c r="E511" s="1">
        <v>525.83000000000004</v>
      </c>
      <c r="F511" s="1">
        <f>Sales_data[[#This Row],[UnitPrice]]*(1-0.35)</f>
        <v>341.78950000000003</v>
      </c>
      <c r="G511" t="s">
        <v>50</v>
      </c>
      <c r="H511" t="s">
        <v>21</v>
      </c>
      <c r="I511" s="6">
        <v>0.05</v>
      </c>
      <c r="J511" t="s">
        <v>46</v>
      </c>
      <c r="K511" s="1">
        <f>Sales_data[[#This Row],[Quantity]]*Sales_data[[#This Row],[UnitPrice]]</f>
        <v>8413.2800000000007</v>
      </c>
      <c r="L511" s="1">
        <f>Sales_data[[#This Row],[TotalPrice ]]*(1-Sales_data[[#This Row],[Discount]])</f>
        <v>7992.616</v>
      </c>
      <c r="M511" s="1">
        <f>Sales_data[[#This Row],[Quantity]]*Sales_data[[#This Row],[UnitCost (Assummed)]]</f>
        <v>5468.6320000000005</v>
      </c>
      <c r="N511" s="1">
        <f>Sales_data[[#This Row],[ Sales]]-Sales_data[[#This Row],[COGs]]</f>
        <v>2523.9839999999995</v>
      </c>
      <c r="O511" s="5">
        <f>Sales_data[[#This Row],[TotalPrice ]]-Sales_data[[#This Row],[ Sales]]</f>
        <v>420.66400000000067</v>
      </c>
      <c r="P511" t="s">
        <v>23</v>
      </c>
      <c r="Q511" t="s">
        <v>2930</v>
      </c>
      <c r="R511">
        <v>0</v>
      </c>
      <c r="S511" t="s">
        <v>231</v>
      </c>
      <c r="T511" t="s">
        <v>232</v>
      </c>
      <c r="U511" s="1">
        <v>36.47</v>
      </c>
      <c r="V511" s="2">
        <v>45249</v>
      </c>
      <c r="W511" s="2">
        <v>45255</v>
      </c>
      <c r="X511" s="7">
        <f t="shared" si="7"/>
        <v>6</v>
      </c>
      <c r="Y511" t="s">
        <v>43</v>
      </c>
    </row>
    <row r="512" spans="1:25" x14ac:dyDescent="0.3">
      <c r="A512" s="2">
        <v>45249</v>
      </c>
      <c r="B512" t="s">
        <v>44</v>
      </c>
      <c r="C512" t="s">
        <v>79</v>
      </c>
      <c r="D512">
        <v>3</v>
      </c>
      <c r="E512" s="1">
        <v>101.34</v>
      </c>
      <c r="F512" s="1">
        <f>Sales_data[[#This Row],[UnitPrice]]*(1-0.35)</f>
        <v>65.871000000000009</v>
      </c>
      <c r="G512" t="s">
        <v>30</v>
      </c>
      <c r="H512" t="s">
        <v>21</v>
      </c>
      <c r="I512" s="6">
        <v>0</v>
      </c>
      <c r="J512" t="s">
        <v>51</v>
      </c>
      <c r="K512" s="1">
        <f>Sales_data[[#This Row],[Quantity]]*Sales_data[[#This Row],[UnitPrice]]</f>
        <v>304.02</v>
      </c>
      <c r="L512" s="1">
        <f>Sales_data[[#This Row],[TotalPrice ]]*(1-Sales_data[[#This Row],[Discount]])</f>
        <v>304.02</v>
      </c>
      <c r="M512" s="1">
        <f>Sales_data[[#This Row],[Quantity]]*Sales_data[[#This Row],[UnitCost (Assummed)]]</f>
        <v>197.61300000000003</v>
      </c>
      <c r="N512" s="1">
        <f>Sales_data[[#This Row],[ Sales]]-Sales_data[[#This Row],[COGs]]</f>
        <v>106.40699999999995</v>
      </c>
      <c r="O512" s="5">
        <f>Sales_data[[#This Row],[TotalPrice ]]-Sales_data[[#This Row],[ Sales]]</f>
        <v>0</v>
      </c>
      <c r="P512" t="s">
        <v>60</v>
      </c>
      <c r="Q512" t="s">
        <v>2930</v>
      </c>
      <c r="R512">
        <v>0</v>
      </c>
      <c r="S512" t="s">
        <v>2678</v>
      </c>
      <c r="T512" t="s">
        <v>2679</v>
      </c>
      <c r="U512" s="1">
        <v>23.15</v>
      </c>
      <c r="V512" s="2">
        <v>45249</v>
      </c>
      <c r="W512" s="2">
        <v>45251</v>
      </c>
      <c r="X512" s="7">
        <f t="shared" si="7"/>
        <v>2</v>
      </c>
      <c r="Y512" t="s">
        <v>49</v>
      </c>
    </row>
    <row r="513" spans="1:25" x14ac:dyDescent="0.3">
      <c r="A513" s="2">
        <v>45250</v>
      </c>
      <c r="B513" t="s">
        <v>18</v>
      </c>
      <c r="C513" t="s">
        <v>19</v>
      </c>
      <c r="D513">
        <v>12</v>
      </c>
      <c r="E513" s="1">
        <v>195.73</v>
      </c>
      <c r="F513" s="1">
        <f>Sales_data[[#This Row],[UnitPrice]]*(1-0.35)</f>
        <v>127.22449999999999</v>
      </c>
      <c r="G513" t="s">
        <v>50</v>
      </c>
      <c r="H513" t="s">
        <v>21</v>
      </c>
      <c r="I513" s="6">
        <v>0.05</v>
      </c>
      <c r="J513" t="s">
        <v>32</v>
      </c>
      <c r="K513" s="1">
        <f>Sales_data[[#This Row],[Quantity]]*Sales_data[[#This Row],[UnitPrice]]</f>
        <v>2348.7599999999998</v>
      </c>
      <c r="L513" s="1">
        <f>Sales_data[[#This Row],[TotalPrice ]]*(1-Sales_data[[#This Row],[Discount]])</f>
        <v>2231.3219999999997</v>
      </c>
      <c r="M513" s="1">
        <f>Sales_data[[#This Row],[Quantity]]*Sales_data[[#This Row],[UnitCost (Assummed)]]</f>
        <v>1526.694</v>
      </c>
      <c r="N513" s="1">
        <f>Sales_data[[#This Row],[ Sales]]-Sales_data[[#This Row],[COGs]]</f>
        <v>704.6279999999997</v>
      </c>
      <c r="O513" s="5">
        <f>Sales_data[[#This Row],[TotalPrice ]]-Sales_data[[#This Row],[ Sales]]</f>
        <v>117.4380000000001</v>
      </c>
      <c r="P513" t="s">
        <v>63</v>
      </c>
      <c r="Q513" t="s">
        <v>34</v>
      </c>
      <c r="R513">
        <v>0</v>
      </c>
      <c r="S513" t="s">
        <v>864</v>
      </c>
      <c r="T513" t="s">
        <v>865</v>
      </c>
      <c r="U513" s="1">
        <v>37.090000000000003</v>
      </c>
      <c r="V513" s="2">
        <v>45250</v>
      </c>
      <c r="W513" s="2">
        <v>45257</v>
      </c>
      <c r="X513" s="7">
        <f t="shared" si="7"/>
        <v>7</v>
      </c>
      <c r="Y513" t="s">
        <v>27</v>
      </c>
    </row>
    <row r="514" spans="1:25" x14ac:dyDescent="0.3">
      <c r="A514" s="2">
        <v>45251</v>
      </c>
      <c r="B514" t="s">
        <v>69</v>
      </c>
      <c r="C514" t="s">
        <v>45</v>
      </c>
      <c r="D514">
        <v>10</v>
      </c>
      <c r="E514" s="1">
        <v>333.35</v>
      </c>
      <c r="F514" s="1">
        <f>Sales_data[[#This Row],[UnitPrice]]*(1-0.35)</f>
        <v>216.67750000000001</v>
      </c>
      <c r="G514" t="s">
        <v>30</v>
      </c>
      <c r="H514" t="s">
        <v>31</v>
      </c>
      <c r="I514" s="6">
        <v>0.15</v>
      </c>
      <c r="J514" t="s">
        <v>32</v>
      </c>
      <c r="K514" s="1">
        <f>Sales_data[[#This Row],[Quantity]]*Sales_data[[#This Row],[UnitPrice]]</f>
        <v>3333.5</v>
      </c>
      <c r="L514" s="1">
        <f>Sales_data[[#This Row],[TotalPrice ]]*(1-Sales_data[[#This Row],[Discount]])</f>
        <v>2833.4749999999999</v>
      </c>
      <c r="M514" s="1">
        <f>Sales_data[[#This Row],[Quantity]]*Sales_data[[#This Row],[UnitCost (Assummed)]]</f>
        <v>2166.7750000000001</v>
      </c>
      <c r="N514" s="1">
        <f>Sales_data[[#This Row],[ Sales]]-Sales_data[[#This Row],[COGs]]</f>
        <v>666.69999999999982</v>
      </c>
      <c r="O514" s="5">
        <f>Sales_data[[#This Row],[TotalPrice ]]-Sales_data[[#This Row],[ Sales]]</f>
        <v>500.02500000000009</v>
      </c>
      <c r="P514" t="s">
        <v>60</v>
      </c>
      <c r="Q514" t="s">
        <v>24</v>
      </c>
      <c r="R514">
        <v>0</v>
      </c>
      <c r="S514" t="s">
        <v>734</v>
      </c>
      <c r="T514" t="s">
        <v>735</v>
      </c>
      <c r="U514" s="1">
        <v>39.35</v>
      </c>
      <c r="V514" s="2">
        <v>45251</v>
      </c>
      <c r="W514" s="2">
        <v>45256</v>
      </c>
      <c r="X514" s="7">
        <f t="shared" ref="X514:X577" si="8">DATEDIF( V514,W514,"d")</f>
        <v>5</v>
      </c>
      <c r="Y514" t="s">
        <v>72</v>
      </c>
    </row>
    <row r="515" spans="1:25" x14ac:dyDescent="0.3">
      <c r="A515" s="2">
        <v>45251</v>
      </c>
      <c r="B515" t="s">
        <v>28</v>
      </c>
      <c r="C515" t="s">
        <v>19</v>
      </c>
      <c r="D515">
        <v>2</v>
      </c>
      <c r="E515" s="1">
        <v>576.84</v>
      </c>
      <c r="F515" s="1">
        <f>Sales_data[[#This Row],[UnitPrice]]*(1-0.35)</f>
        <v>374.94600000000003</v>
      </c>
      <c r="G515" t="s">
        <v>55</v>
      </c>
      <c r="H515" t="s">
        <v>31</v>
      </c>
      <c r="I515" s="6">
        <v>0.1</v>
      </c>
      <c r="J515" t="s">
        <v>46</v>
      </c>
      <c r="K515" s="1">
        <f>Sales_data[[#This Row],[Quantity]]*Sales_data[[#This Row],[UnitPrice]]</f>
        <v>1153.68</v>
      </c>
      <c r="L515" s="1">
        <f>Sales_data[[#This Row],[TotalPrice ]]*(1-Sales_data[[#This Row],[Discount]])</f>
        <v>1038.3120000000001</v>
      </c>
      <c r="M515" s="1">
        <f>Sales_data[[#This Row],[Quantity]]*Sales_data[[#This Row],[UnitCost (Assummed)]]</f>
        <v>749.89200000000005</v>
      </c>
      <c r="N515" s="1">
        <f>Sales_data[[#This Row],[ Sales]]-Sales_data[[#This Row],[COGs]]</f>
        <v>288.42000000000007</v>
      </c>
      <c r="O515" s="5">
        <f>Sales_data[[#This Row],[TotalPrice ]]-Sales_data[[#This Row],[ Sales]]</f>
        <v>115.36799999999994</v>
      </c>
      <c r="P515" t="s">
        <v>57</v>
      </c>
      <c r="Q515" t="s">
        <v>24</v>
      </c>
      <c r="R515">
        <v>0</v>
      </c>
      <c r="S515" t="s">
        <v>2030</v>
      </c>
      <c r="T515" t="s">
        <v>2031</v>
      </c>
      <c r="U515" s="1">
        <v>43.32</v>
      </c>
      <c r="V515" s="2">
        <v>45251</v>
      </c>
      <c r="W515" s="2">
        <v>45254</v>
      </c>
      <c r="X515" s="7">
        <f t="shared" si="8"/>
        <v>3</v>
      </c>
      <c r="Y515" t="s">
        <v>37</v>
      </c>
    </row>
    <row r="516" spans="1:25" x14ac:dyDescent="0.3">
      <c r="A516" s="2">
        <v>45251</v>
      </c>
      <c r="B516" t="s">
        <v>44</v>
      </c>
      <c r="C516" t="s">
        <v>130</v>
      </c>
      <c r="D516">
        <v>1</v>
      </c>
      <c r="E516" s="1">
        <v>147.4</v>
      </c>
      <c r="F516" s="1">
        <f>Sales_data[[#This Row],[UnitPrice]]*(1-0.35)</f>
        <v>95.81</v>
      </c>
      <c r="G516" t="s">
        <v>55</v>
      </c>
      <c r="H516" t="s">
        <v>31</v>
      </c>
      <c r="I516" s="6">
        <v>0</v>
      </c>
      <c r="J516" t="s">
        <v>51</v>
      </c>
      <c r="K516" s="1">
        <f>Sales_data[[#This Row],[Quantity]]*Sales_data[[#This Row],[UnitPrice]]</f>
        <v>147.4</v>
      </c>
      <c r="L516" s="1">
        <f>Sales_data[[#This Row],[TotalPrice ]]*(1-Sales_data[[#This Row],[Discount]])</f>
        <v>147.4</v>
      </c>
      <c r="M516" s="1">
        <f>Sales_data[[#This Row],[Quantity]]*Sales_data[[#This Row],[UnitCost (Assummed)]]</f>
        <v>95.81</v>
      </c>
      <c r="N516" s="1">
        <f>Sales_data[[#This Row],[ Sales]]-Sales_data[[#This Row],[COGs]]</f>
        <v>51.59</v>
      </c>
      <c r="O516" s="5">
        <f>Sales_data[[#This Row],[TotalPrice ]]-Sales_data[[#This Row],[ Sales]]</f>
        <v>0</v>
      </c>
      <c r="P516" t="s">
        <v>63</v>
      </c>
      <c r="Q516" t="s">
        <v>34</v>
      </c>
      <c r="R516">
        <v>1</v>
      </c>
      <c r="S516" t="s">
        <v>2882</v>
      </c>
      <c r="T516" t="s">
        <v>1428</v>
      </c>
      <c r="U516" s="1">
        <v>40.47</v>
      </c>
      <c r="V516" s="2">
        <v>45251</v>
      </c>
      <c r="W516" s="2">
        <v>45258</v>
      </c>
      <c r="X516" s="7">
        <f t="shared" si="8"/>
        <v>7</v>
      </c>
      <c r="Y516" t="s">
        <v>49</v>
      </c>
    </row>
    <row r="517" spans="1:25" x14ac:dyDescent="0.3">
      <c r="A517" s="2">
        <v>45252</v>
      </c>
      <c r="B517" t="s">
        <v>28</v>
      </c>
      <c r="C517" t="s">
        <v>54</v>
      </c>
      <c r="D517">
        <v>8</v>
      </c>
      <c r="E517" s="1">
        <v>138.72999999999999</v>
      </c>
      <c r="F517" s="1">
        <f>Sales_data[[#This Row],[UnitPrice]]*(1-0.35)</f>
        <v>90.174499999999995</v>
      </c>
      <c r="G517" t="s">
        <v>30</v>
      </c>
      <c r="H517" t="s">
        <v>21</v>
      </c>
      <c r="I517" s="6">
        <v>0.05</v>
      </c>
      <c r="J517" t="s">
        <v>46</v>
      </c>
      <c r="K517" s="1">
        <f>Sales_data[[#This Row],[Quantity]]*Sales_data[[#This Row],[UnitPrice]]</f>
        <v>1109.8399999999999</v>
      </c>
      <c r="L517" s="1">
        <f>Sales_data[[#This Row],[TotalPrice ]]*(1-Sales_data[[#This Row],[Discount]])</f>
        <v>1054.348</v>
      </c>
      <c r="M517" s="1">
        <f>Sales_data[[#This Row],[Quantity]]*Sales_data[[#This Row],[UnitCost (Assummed)]]</f>
        <v>721.39599999999996</v>
      </c>
      <c r="N517" s="1">
        <f>Sales_data[[#This Row],[ Sales]]-Sales_data[[#This Row],[COGs]]</f>
        <v>332.952</v>
      </c>
      <c r="O517" s="5">
        <f>Sales_data[[#This Row],[TotalPrice ]]-Sales_data[[#This Row],[ Sales]]</f>
        <v>55.491999999999962</v>
      </c>
      <c r="P517" t="s">
        <v>23</v>
      </c>
      <c r="Q517" t="s">
        <v>40</v>
      </c>
      <c r="R517">
        <v>1</v>
      </c>
      <c r="S517" t="s">
        <v>581</v>
      </c>
      <c r="T517" t="s">
        <v>582</v>
      </c>
      <c r="U517" s="1">
        <v>48.51</v>
      </c>
      <c r="V517" s="2">
        <v>45252</v>
      </c>
      <c r="W517" s="2">
        <v>45259</v>
      </c>
      <c r="X517" s="7">
        <f t="shared" si="8"/>
        <v>7</v>
      </c>
      <c r="Y517" t="s">
        <v>37</v>
      </c>
    </row>
    <row r="518" spans="1:25" x14ac:dyDescent="0.3">
      <c r="A518" s="2">
        <v>45253</v>
      </c>
      <c r="B518" t="s">
        <v>69</v>
      </c>
      <c r="C518" t="s">
        <v>79</v>
      </c>
      <c r="D518">
        <v>18</v>
      </c>
      <c r="E518" s="1">
        <v>267.63</v>
      </c>
      <c r="F518" s="1">
        <f>Sales_data[[#This Row],[UnitPrice]]*(1-0.35)</f>
        <v>173.95949999999999</v>
      </c>
      <c r="G518" t="s">
        <v>20</v>
      </c>
      <c r="H518" t="s">
        <v>31</v>
      </c>
      <c r="I518" s="6">
        <v>0</v>
      </c>
      <c r="J518" t="s">
        <v>51</v>
      </c>
      <c r="K518" s="1">
        <f>Sales_data[[#This Row],[Quantity]]*Sales_data[[#This Row],[UnitPrice]]</f>
        <v>4817.34</v>
      </c>
      <c r="L518" s="1">
        <f>Sales_data[[#This Row],[TotalPrice ]]*(1-Sales_data[[#This Row],[Discount]])</f>
        <v>4817.34</v>
      </c>
      <c r="M518" s="1">
        <f>Sales_data[[#This Row],[Quantity]]*Sales_data[[#This Row],[UnitCost (Assummed)]]</f>
        <v>3131.2709999999997</v>
      </c>
      <c r="N518" s="1">
        <f>Sales_data[[#This Row],[ Sales]]-Sales_data[[#This Row],[COGs]]</f>
        <v>1686.0690000000004</v>
      </c>
      <c r="O518" s="5">
        <f>Sales_data[[#This Row],[TotalPrice ]]-Sales_data[[#This Row],[ Sales]]</f>
        <v>0</v>
      </c>
      <c r="P518" t="s">
        <v>33</v>
      </c>
      <c r="Q518" t="s">
        <v>34</v>
      </c>
      <c r="R518">
        <v>0</v>
      </c>
      <c r="S518" t="s">
        <v>1362</v>
      </c>
      <c r="T518" t="s">
        <v>1363</v>
      </c>
      <c r="U518" s="1">
        <v>44.48</v>
      </c>
      <c r="V518" s="2">
        <v>45253</v>
      </c>
      <c r="W518" s="2">
        <v>45256</v>
      </c>
      <c r="X518" s="7">
        <f t="shared" si="8"/>
        <v>3</v>
      </c>
      <c r="Y518" t="s">
        <v>72</v>
      </c>
    </row>
    <row r="519" spans="1:25" x14ac:dyDescent="0.3">
      <c r="A519" s="2">
        <v>45253</v>
      </c>
      <c r="B519" t="s">
        <v>18</v>
      </c>
      <c r="C519" t="s">
        <v>45</v>
      </c>
      <c r="D519">
        <v>2</v>
      </c>
      <c r="E519" s="1">
        <v>253.41</v>
      </c>
      <c r="F519" s="1">
        <f>Sales_data[[#This Row],[UnitPrice]]*(1-0.35)</f>
        <v>164.7165</v>
      </c>
      <c r="G519" t="s">
        <v>55</v>
      </c>
      <c r="H519" t="s">
        <v>31</v>
      </c>
      <c r="I519" s="6">
        <v>0.1</v>
      </c>
      <c r="J519" t="s">
        <v>46</v>
      </c>
      <c r="K519" s="1">
        <f>Sales_data[[#This Row],[Quantity]]*Sales_data[[#This Row],[UnitPrice]]</f>
        <v>506.82</v>
      </c>
      <c r="L519" s="1">
        <f>Sales_data[[#This Row],[TotalPrice ]]*(1-Sales_data[[#This Row],[Discount]])</f>
        <v>456.13799999999998</v>
      </c>
      <c r="M519" s="1">
        <f>Sales_data[[#This Row],[Quantity]]*Sales_data[[#This Row],[UnitCost (Assummed)]]</f>
        <v>329.43299999999999</v>
      </c>
      <c r="N519" s="1">
        <f>Sales_data[[#This Row],[ Sales]]-Sales_data[[#This Row],[COGs]]</f>
        <v>126.70499999999998</v>
      </c>
      <c r="O519" s="5">
        <f>Sales_data[[#This Row],[TotalPrice ]]-Sales_data[[#This Row],[ Sales]]</f>
        <v>50.682000000000016</v>
      </c>
      <c r="P519" t="s">
        <v>63</v>
      </c>
      <c r="Q519" t="s">
        <v>24</v>
      </c>
      <c r="R519">
        <v>0</v>
      </c>
      <c r="S519" t="s">
        <v>1977</v>
      </c>
      <c r="T519" t="s">
        <v>1978</v>
      </c>
      <c r="U519" s="1">
        <v>49.64</v>
      </c>
      <c r="V519" s="2">
        <v>45253</v>
      </c>
      <c r="W519" s="2">
        <v>45255</v>
      </c>
      <c r="X519" s="7">
        <f t="shared" si="8"/>
        <v>2</v>
      </c>
      <c r="Y519" t="s">
        <v>27</v>
      </c>
    </row>
    <row r="520" spans="1:25" x14ac:dyDescent="0.3">
      <c r="A520" s="2">
        <v>45253</v>
      </c>
      <c r="B520" t="s">
        <v>44</v>
      </c>
      <c r="C520" t="s">
        <v>29</v>
      </c>
      <c r="D520">
        <v>12</v>
      </c>
      <c r="E520" s="1">
        <v>130.9</v>
      </c>
      <c r="F520" s="1">
        <f>Sales_data[[#This Row],[UnitPrice]]*(1-0.35)</f>
        <v>85.085000000000008</v>
      </c>
      <c r="G520" t="s">
        <v>55</v>
      </c>
      <c r="H520" t="s">
        <v>31</v>
      </c>
      <c r="I520" s="6">
        <v>0.15</v>
      </c>
      <c r="J520" t="s">
        <v>32</v>
      </c>
      <c r="K520" s="1">
        <f>Sales_data[[#This Row],[Quantity]]*Sales_data[[#This Row],[UnitPrice]]</f>
        <v>1570.8000000000002</v>
      </c>
      <c r="L520" s="1">
        <f>Sales_data[[#This Row],[TotalPrice ]]*(1-Sales_data[[#This Row],[Discount]])</f>
        <v>1335.18</v>
      </c>
      <c r="M520" s="1">
        <f>Sales_data[[#This Row],[Quantity]]*Sales_data[[#This Row],[UnitCost (Assummed)]]</f>
        <v>1021.0200000000001</v>
      </c>
      <c r="N520" s="1">
        <f>Sales_data[[#This Row],[ Sales]]-Sales_data[[#This Row],[COGs]]</f>
        <v>314.15999999999997</v>
      </c>
      <c r="O520" s="5">
        <f>Sales_data[[#This Row],[TotalPrice ]]-Sales_data[[#This Row],[ Sales]]</f>
        <v>235.62000000000012</v>
      </c>
      <c r="P520" t="s">
        <v>60</v>
      </c>
      <c r="Q520" t="s">
        <v>34</v>
      </c>
      <c r="R520">
        <v>0</v>
      </c>
      <c r="S520" t="s">
        <v>2170</v>
      </c>
      <c r="T520" t="s">
        <v>2171</v>
      </c>
      <c r="U520" s="1">
        <v>34.69</v>
      </c>
      <c r="V520" s="2">
        <v>45253</v>
      </c>
      <c r="W520" s="2">
        <v>45260</v>
      </c>
      <c r="X520" s="7">
        <f t="shared" si="8"/>
        <v>7</v>
      </c>
      <c r="Y520" t="s">
        <v>49</v>
      </c>
    </row>
    <row r="521" spans="1:25" x14ac:dyDescent="0.3">
      <c r="A521" s="2">
        <v>45254</v>
      </c>
      <c r="B521" t="s">
        <v>44</v>
      </c>
      <c r="C521" t="s">
        <v>29</v>
      </c>
      <c r="D521">
        <v>5</v>
      </c>
      <c r="E521" s="1">
        <v>533.52</v>
      </c>
      <c r="F521" s="1">
        <f>Sales_data[[#This Row],[UnitPrice]]*(1-0.35)</f>
        <v>346.78800000000001</v>
      </c>
      <c r="G521" t="s">
        <v>55</v>
      </c>
      <c r="H521" t="s">
        <v>21</v>
      </c>
      <c r="I521" s="6">
        <v>0</v>
      </c>
      <c r="J521" t="s">
        <v>51</v>
      </c>
      <c r="K521" s="1">
        <f>Sales_data[[#This Row],[Quantity]]*Sales_data[[#This Row],[UnitPrice]]</f>
        <v>2667.6</v>
      </c>
      <c r="L521" s="1">
        <f>Sales_data[[#This Row],[TotalPrice ]]*(1-Sales_data[[#This Row],[Discount]])</f>
        <v>2667.6</v>
      </c>
      <c r="M521" s="1">
        <f>Sales_data[[#This Row],[Quantity]]*Sales_data[[#This Row],[UnitCost (Assummed)]]</f>
        <v>1733.94</v>
      </c>
      <c r="N521" s="1">
        <f>Sales_data[[#This Row],[ Sales]]-Sales_data[[#This Row],[COGs]]</f>
        <v>933.65999999999985</v>
      </c>
      <c r="O521" s="5">
        <f>Sales_data[[#This Row],[TotalPrice ]]-Sales_data[[#This Row],[ Sales]]</f>
        <v>0</v>
      </c>
      <c r="P521" t="s">
        <v>57</v>
      </c>
      <c r="Q521" t="s">
        <v>24</v>
      </c>
      <c r="R521">
        <v>1</v>
      </c>
      <c r="S521" t="s">
        <v>2605</v>
      </c>
      <c r="T521" t="s">
        <v>2606</v>
      </c>
      <c r="U521" s="1">
        <v>9.08</v>
      </c>
      <c r="V521" s="2">
        <v>45254</v>
      </c>
      <c r="W521" s="2">
        <v>45256</v>
      </c>
      <c r="X521" s="7">
        <f t="shared" si="8"/>
        <v>2</v>
      </c>
      <c r="Y521" t="s">
        <v>49</v>
      </c>
    </row>
    <row r="522" spans="1:25" x14ac:dyDescent="0.3">
      <c r="A522" s="2">
        <v>45255</v>
      </c>
      <c r="B522" t="s">
        <v>69</v>
      </c>
      <c r="C522" t="s">
        <v>54</v>
      </c>
      <c r="D522">
        <v>5</v>
      </c>
      <c r="E522" s="1">
        <v>99.23</v>
      </c>
      <c r="F522" s="1">
        <f>Sales_data[[#This Row],[UnitPrice]]*(1-0.35)</f>
        <v>64.499500000000012</v>
      </c>
      <c r="G522" t="s">
        <v>20</v>
      </c>
      <c r="H522" t="s">
        <v>31</v>
      </c>
      <c r="I522" s="6">
        <v>0</v>
      </c>
      <c r="J522" t="s">
        <v>22</v>
      </c>
      <c r="K522" s="1">
        <f>Sales_data[[#This Row],[Quantity]]*Sales_data[[#This Row],[UnitPrice]]</f>
        <v>496.15000000000003</v>
      </c>
      <c r="L522" s="1">
        <f>Sales_data[[#This Row],[TotalPrice ]]*(1-Sales_data[[#This Row],[Discount]])</f>
        <v>496.15000000000003</v>
      </c>
      <c r="M522" s="1">
        <f>Sales_data[[#This Row],[Quantity]]*Sales_data[[#This Row],[UnitCost (Assummed)]]</f>
        <v>322.49750000000006</v>
      </c>
      <c r="N522" s="1">
        <f>Sales_data[[#This Row],[ Sales]]-Sales_data[[#This Row],[COGs]]</f>
        <v>173.65249999999997</v>
      </c>
      <c r="O522" s="5">
        <f>Sales_data[[#This Row],[TotalPrice ]]-Sales_data[[#This Row],[ Sales]]</f>
        <v>0</v>
      </c>
      <c r="P522" t="s">
        <v>60</v>
      </c>
      <c r="Q522" t="s">
        <v>2930</v>
      </c>
      <c r="R522">
        <v>0</v>
      </c>
      <c r="S522" t="s">
        <v>1151</v>
      </c>
      <c r="T522" t="s">
        <v>1152</v>
      </c>
      <c r="U522" s="1">
        <v>37.659999999999997</v>
      </c>
      <c r="V522" s="2">
        <v>45255</v>
      </c>
      <c r="W522" s="2">
        <v>45262</v>
      </c>
      <c r="X522" s="7">
        <f t="shared" si="8"/>
        <v>7</v>
      </c>
      <c r="Y522" t="s">
        <v>72</v>
      </c>
    </row>
    <row r="523" spans="1:25" x14ac:dyDescent="0.3">
      <c r="A523" s="2">
        <v>45255</v>
      </c>
      <c r="B523" t="s">
        <v>38</v>
      </c>
      <c r="C523" t="s">
        <v>29</v>
      </c>
      <c r="D523">
        <v>2</v>
      </c>
      <c r="E523" s="1">
        <v>482.1</v>
      </c>
      <c r="F523" s="1">
        <f>Sales_data[[#This Row],[UnitPrice]]*(1-0.35)</f>
        <v>313.36500000000001</v>
      </c>
      <c r="G523" t="s">
        <v>50</v>
      </c>
      <c r="H523" t="s">
        <v>31</v>
      </c>
      <c r="I523" s="6">
        <v>0</v>
      </c>
      <c r="J523" t="s">
        <v>51</v>
      </c>
      <c r="K523" s="1">
        <f>Sales_data[[#This Row],[Quantity]]*Sales_data[[#This Row],[UnitPrice]]</f>
        <v>964.2</v>
      </c>
      <c r="L523" s="1">
        <f>Sales_data[[#This Row],[TotalPrice ]]*(1-Sales_data[[#This Row],[Discount]])</f>
        <v>964.2</v>
      </c>
      <c r="M523" s="1">
        <f>Sales_data[[#This Row],[Quantity]]*Sales_data[[#This Row],[UnitCost (Assummed)]]</f>
        <v>626.73</v>
      </c>
      <c r="N523" s="1">
        <f>Sales_data[[#This Row],[ Sales]]-Sales_data[[#This Row],[COGs]]</f>
        <v>337.47</v>
      </c>
      <c r="O523" s="5">
        <f>Sales_data[[#This Row],[TotalPrice ]]-Sales_data[[#This Row],[ Sales]]</f>
        <v>0</v>
      </c>
      <c r="P523" t="s">
        <v>23</v>
      </c>
      <c r="Q523" t="s">
        <v>24</v>
      </c>
      <c r="R523">
        <v>0</v>
      </c>
      <c r="S523" t="s">
        <v>1899</v>
      </c>
      <c r="T523" t="s">
        <v>1900</v>
      </c>
      <c r="U523" s="1">
        <v>45.35</v>
      </c>
      <c r="V523" s="2">
        <v>45255</v>
      </c>
      <c r="W523" s="2">
        <v>45260</v>
      </c>
      <c r="X523" s="7">
        <f t="shared" si="8"/>
        <v>5</v>
      </c>
      <c r="Y523" t="s">
        <v>43</v>
      </c>
    </row>
    <row r="524" spans="1:25" x14ac:dyDescent="0.3">
      <c r="A524" s="2">
        <v>45256</v>
      </c>
      <c r="B524" t="s">
        <v>69</v>
      </c>
      <c r="C524" t="s">
        <v>39</v>
      </c>
      <c r="D524">
        <v>12</v>
      </c>
      <c r="E524" s="1">
        <v>107.45</v>
      </c>
      <c r="F524" s="1">
        <f>Sales_data[[#This Row],[UnitPrice]]*(1-0.35)</f>
        <v>69.842500000000001</v>
      </c>
      <c r="G524" t="s">
        <v>50</v>
      </c>
      <c r="H524" t="s">
        <v>31</v>
      </c>
      <c r="I524" s="6">
        <v>0.1</v>
      </c>
      <c r="J524" t="s">
        <v>66</v>
      </c>
      <c r="K524" s="1">
        <f>Sales_data[[#This Row],[Quantity]]*Sales_data[[#This Row],[UnitPrice]]</f>
        <v>1289.4000000000001</v>
      </c>
      <c r="L524" s="1">
        <f>Sales_data[[#This Row],[TotalPrice ]]*(1-Sales_data[[#This Row],[Discount]])</f>
        <v>1160.46</v>
      </c>
      <c r="M524" s="1">
        <f>Sales_data[[#This Row],[Quantity]]*Sales_data[[#This Row],[UnitCost (Assummed)]]</f>
        <v>838.11</v>
      </c>
      <c r="N524" s="1">
        <f>Sales_data[[#This Row],[ Sales]]-Sales_data[[#This Row],[COGs]]</f>
        <v>322.35000000000002</v>
      </c>
      <c r="O524" s="5">
        <f>Sales_data[[#This Row],[TotalPrice ]]-Sales_data[[#This Row],[ Sales]]</f>
        <v>128.94000000000005</v>
      </c>
      <c r="P524" t="s">
        <v>23</v>
      </c>
      <c r="Q524" t="s">
        <v>24</v>
      </c>
      <c r="R524">
        <v>0</v>
      </c>
      <c r="S524" t="s">
        <v>444</v>
      </c>
      <c r="T524" t="s">
        <v>445</v>
      </c>
      <c r="U524" s="1">
        <v>18.170000000000002</v>
      </c>
      <c r="V524" s="2">
        <v>45256</v>
      </c>
      <c r="W524" s="2">
        <v>45262</v>
      </c>
      <c r="X524" s="7">
        <f t="shared" si="8"/>
        <v>6</v>
      </c>
      <c r="Y524" t="s">
        <v>72</v>
      </c>
    </row>
    <row r="525" spans="1:25" x14ac:dyDescent="0.3">
      <c r="A525" s="2">
        <v>45256</v>
      </c>
      <c r="B525" t="s">
        <v>38</v>
      </c>
      <c r="C525" t="s">
        <v>45</v>
      </c>
      <c r="D525">
        <v>9</v>
      </c>
      <c r="E525" s="1">
        <v>440.48</v>
      </c>
      <c r="F525" s="1">
        <f>Sales_data[[#This Row],[UnitPrice]]*(1-0.35)</f>
        <v>286.31200000000001</v>
      </c>
      <c r="G525" t="s">
        <v>30</v>
      </c>
      <c r="H525" t="s">
        <v>31</v>
      </c>
      <c r="I525" s="6">
        <v>0.15</v>
      </c>
      <c r="J525" t="s">
        <v>56</v>
      </c>
      <c r="K525" s="1">
        <f>Sales_data[[#This Row],[Quantity]]*Sales_data[[#This Row],[UnitPrice]]</f>
        <v>3964.32</v>
      </c>
      <c r="L525" s="1">
        <f>Sales_data[[#This Row],[TotalPrice ]]*(1-Sales_data[[#This Row],[Discount]])</f>
        <v>3369.672</v>
      </c>
      <c r="M525" s="1">
        <f>Sales_data[[#This Row],[Quantity]]*Sales_data[[#This Row],[UnitCost (Assummed)]]</f>
        <v>2576.808</v>
      </c>
      <c r="N525" s="1">
        <f>Sales_data[[#This Row],[ Sales]]-Sales_data[[#This Row],[COGs]]</f>
        <v>792.86400000000003</v>
      </c>
      <c r="O525" s="5">
        <f>Sales_data[[#This Row],[TotalPrice ]]-Sales_data[[#This Row],[ Sales]]</f>
        <v>594.64800000000014</v>
      </c>
      <c r="P525" t="s">
        <v>33</v>
      </c>
      <c r="Q525" t="s">
        <v>40</v>
      </c>
      <c r="R525">
        <v>0</v>
      </c>
      <c r="S525" t="s">
        <v>1707</v>
      </c>
      <c r="T525" t="s">
        <v>1708</v>
      </c>
      <c r="U525" s="1">
        <v>32.94</v>
      </c>
      <c r="V525" s="2">
        <v>45256</v>
      </c>
      <c r="W525" s="2">
        <v>45261</v>
      </c>
      <c r="X525" s="7">
        <f t="shared" si="8"/>
        <v>5</v>
      </c>
      <c r="Y525" t="s">
        <v>43</v>
      </c>
    </row>
    <row r="526" spans="1:25" x14ac:dyDescent="0.3">
      <c r="A526" s="2">
        <v>45256</v>
      </c>
      <c r="B526" t="s">
        <v>28</v>
      </c>
      <c r="C526" t="s">
        <v>45</v>
      </c>
      <c r="D526">
        <v>18</v>
      </c>
      <c r="E526" s="1">
        <v>250.93</v>
      </c>
      <c r="F526" s="1">
        <f>Sales_data[[#This Row],[UnitPrice]]*(1-0.35)</f>
        <v>163.1045</v>
      </c>
      <c r="G526" t="s">
        <v>50</v>
      </c>
      <c r="H526" t="s">
        <v>21</v>
      </c>
      <c r="I526" s="6">
        <v>0.05</v>
      </c>
      <c r="J526" t="s">
        <v>66</v>
      </c>
      <c r="K526" s="1">
        <f>Sales_data[[#This Row],[Quantity]]*Sales_data[[#This Row],[UnitPrice]]</f>
        <v>4516.74</v>
      </c>
      <c r="L526" s="1">
        <f>Sales_data[[#This Row],[TotalPrice ]]*(1-Sales_data[[#This Row],[Discount]])</f>
        <v>4290.9029999999993</v>
      </c>
      <c r="M526" s="1">
        <f>Sales_data[[#This Row],[Quantity]]*Sales_data[[#This Row],[UnitCost (Assummed)]]</f>
        <v>2935.8809999999999</v>
      </c>
      <c r="N526" s="1">
        <f>Sales_data[[#This Row],[ Sales]]-Sales_data[[#This Row],[COGs]]</f>
        <v>1355.0219999999995</v>
      </c>
      <c r="O526" s="5">
        <f>Sales_data[[#This Row],[TotalPrice ]]-Sales_data[[#This Row],[ Sales]]</f>
        <v>225.83700000000044</v>
      </c>
      <c r="P526" t="s">
        <v>33</v>
      </c>
      <c r="Q526" t="s">
        <v>2930</v>
      </c>
      <c r="R526">
        <v>0</v>
      </c>
      <c r="S526" t="s">
        <v>2396</v>
      </c>
      <c r="T526" t="s">
        <v>2397</v>
      </c>
      <c r="U526" s="1">
        <v>47.67</v>
      </c>
      <c r="V526" s="2">
        <v>45256</v>
      </c>
      <c r="W526" s="2">
        <v>45262</v>
      </c>
      <c r="X526" s="7">
        <f t="shared" si="8"/>
        <v>6</v>
      </c>
      <c r="Y526" t="s">
        <v>37</v>
      </c>
    </row>
    <row r="527" spans="1:25" x14ac:dyDescent="0.3">
      <c r="A527" s="2">
        <v>45256</v>
      </c>
      <c r="B527" t="s">
        <v>18</v>
      </c>
      <c r="C527" t="s">
        <v>19</v>
      </c>
      <c r="D527">
        <v>9</v>
      </c>
      <c r="E527" s="1">
        <v>526.26</v>
      </c>
      <c r="F527" s="1">
        <f>Sales_data[[#This Row],[UnitPrice]]*(1-0.35)</f>
        <v>342.06900000000002</v>
      </c>
      <c r="G527" t="s">
        <v>20</v>
      </c>
      <c r="H527" t="s">
        <v>31</v>
      </c>
      <c r="I527" s="6">
        <v>0</v>
      </c>
      <c r="J527" t="s">
        <v>66</v>
      </c>
      <c r="K527" s="1">
        <f>Sales_data[[#This Row],[Quantity]]*Sales_data[[#This Row],[UnitPrice]]</f>
        <v>4736.34</v>
      </c>
      <c r="L527" s="1">
        <f>Sales_data[[#This Row],[TotalPrice ]]*(1-Sales_data[[#This Row],[Discount]])</f>
        <v>4736.34</v>
      </c>
      <c r="M527" s="1">
        <f>Sales_data[[#This Row],[Quantity]]*Sales_data[[#This Row],[UnitCost (Assummed)]]</f>
        <v>3078.6210000000001</v>
      </c>
      <c r="N527" s="1">
        <f>Sales_data[[#This Row],[ Sales]]-Sales_data[[#This Row],[COGs]]</f>
        <v>1657.7190000000001</v>
      </c>
      <c r="O527" s="5">
        <f>Sales_data[[#This Row],[TotalPrice ]]-Sales_data[[#This Row],[ Sales]]</f>
        <v>0</v>
      </c>
      <c r="P527" t="s">
        <v>63</v>
      </c>
      <c r="Q527" t="s">
        <v>24</v>
      </c>
      <c r="R527">
        <v>0</v>
      </c>
      <c r="S527" t="s">
        <v>2470</v>
      </c>
      <c r="T527" t="s">
        <v>1412</v>
      </c>
      <c r="U527" s="1">
        <v>15.47</v>
      </c>
      <c r="V527" s="2">
        <v>45256</v>
      </c>
      <c r="W527" s="2">
        <v>45266</v>
      </c>
      <c r="X527" s="7">
        <f t="shared" si="8"/>
        <v>10</v>
      </c>
      <c r="Y527" t="s">
        <v>27</v>
      </c>
    </row>
    <row r="528" spans="1:25" x14ac:dyDescent="0.3">
      <c r="A528" s="2">
        <v>45257</v>
      </c>
      <c r="B528" t="s">
        <v>18</v>
      </c>
      <c r="C528" t="s">
        <v>54</v>
      </c>
      <c r="D528">
        <v>12</v>
      </c>
      <c r="E528" s="1">
        <v>538.5</v>
      </c>
      <c r="F528" s="1">
        <f>Sales_data[[#This Row],[UnitPrice]]*(1-0.35)</f>
        <v>350.02500000000003</v>
      </c>
      <c r="G528" t="s">
        <v>50</v>
      </c>
      <c r="H528" t="s">
        <v>21</v>
      </c>
      <c r="I528" s="6">
        <v>0.05</v>
      </c>
      <c r="J528" t="s">
        <v>32</v>
      </c>
      <c r="K528" s="1">
        <f>Sales_data[[#This Row],[Quantity]]*Sales_data[[#This Row],[UnitPrice]]</f>
        <v>6462</v>
      </c>
      <c r="L528" s="1">
        <f>Sales_data[[#This Row],[TotalPrice ]]*(1-Sales_data[[#This Row],[Discount]])</f>
        <v>6138.9</v>
      </c>
      <c r="M528" s="1">
        <f>Sales_data[[#This Row],[Quantity]]*Sales_data[[#This Row],[UnitCost (Assummed)]]</f>
        <v>4200.3</v>
      </c>
      <c r="N528" s="1">
        <f>Sales_data[[#This Row],[ Sales]]-Sales_data[[#This Row],[COGs]]</f>
        <v>1938.5999999999995</v>
      </c>
      <c r="O528" s="5">
        <f>Sales_data[[#This Row],[TotalPrice ]]-Sales_data[[#This Row],[ Sales]]</f>
        <v>323.10000000000036</v>
      </c>
      <c r="P528" t="s">
        <v>63</v>
      </c>
      <c r="Q528" t="s">
        <v>34</v>
      </c>
      <c r="R528">
        <v>0</v>
      </c>
      <c r="S528" t="s">
        <v>434</v>
      </c>
      <c r="T528" t="s">
        <v>435</v>
      </c>
      <c r="U528" s="1">
        <v>18.54</v>
      </c>
      <c r="V528" s="2">
        <v>45257</v>
      </c>
      <c r="W528" s="2">
        <v>45266</v>
      </c>
      <c r="X528" s="7">
        <f t="shared" si="8"/>
        <v>9</v>
      </c>
      <c r="Y528" t="s">
        <v>27</v>
      </c>
    </row>
    <row r="529" spans="1:25" x14ac:dyDescent="0.3">
      <c r="A529" s="2">
        <v>45257</v>
      </c>
      <c r="B529" t="s">
        <v>28</v>
      </c>
      <c r="C529" t="s">
        <v>79</v>
      </c>
      <c r="D529">
        <v>20</v>
      </c>
      <c r="E529" s="1">
        <v>356.4</v>
      </c>
      <c r="F529" s="1">
        <f>Sales_data[[#This Row],[UnitPrice]]*(1-0.35)</f>
        <v>231.66</v>
      </c>
      <c r="G529" t="s">
        <v>50</v>
      </c>
      <c r="H529" t="s">
        <v>21</v>
      </c>
      <c r="I529" s="6">
        <v>0.05</v>
      </c>
      <c r="J529" t="s">
        <v>56</v>
      </c>
      <c r="K529" s="1">
        <f>Sales_data[[#This Row],[Quantity]]*Sales_data[[#This Row],[UnitPrice]]</f>
        <v>7128</v>
      </c>
      <c r="L529" s="1">
        <f>Sales_data[[#This Row],[TotalPrice ]]*(1-Sales_data[[#This Row],[Discount]])</f>
        <v>6771.5999999999995</v>
      </c>
      <c r="M529" s="1">
        <f>Sales_data[[#This Row],[Quantity]]*Sales_data[[#This Row],[UnitCost (Assummed)]]</f>
        <v>4633.2</v>
      </c>
      <c r="N529" s="1">
        <f>Sales_data[[#This Row],[ Sales]]-Sales_data[[#This Row],[COGs]]</f>
        <v>2138.3999999999996</v>
      </c>
      <c r="O529" s="5">
        <f>Sales_data[[#This Row],[TotalPrice ]]-Sales_data[[#This Row],[ Sales]]</f>
        <v>356.40000000000055</v>
      </c>
      <c r="P529" t="s">
        <v>63</v>
      </c>
      <c r="Q529" t="s">
        <v>24</v>
      </c>
      <c r="R529">
        <v>1</v>
      </c>
      <c r="S529" t="s">
        <v>979</v>
      </c>
      <c r="T529" t="s">
        <v>980</v>
      </c>
      <c r="U529" s="1">
        <v>26.7</v>
      </c>
      <c r="V529" s="2">
        <v>45257</v>
      </c>
      <c r="W529" s="2">
        <v>45263</v>
      </c>
      <c r="X529" s="7">
        <f t="shared" si="8"/>
        <v>6</v>
      </c>
      <c r="Y529" t="s">
        <v>37</v>
      </c>
    </row>
    <row r="530" spans="1:25" x14ac:dyDescent="0.3">
      <c r="A530" s="2">
        <v>45257</v>
      </c>
      <c r="B530" t="s">
        <v>69</v>
      </c>
      <c r="C530" t="s">
        <v>130</v>
      </c>
      <c r="D530">
        <v>1</v>
      </c>
      <c r="E530" s="1">
        <v>71.239999999999995</v>
      </c>
      <c r="F530" s="1">
        <f>Sales_data[[#This Row],[UnitPrice]]*(1-0.35)</f>
        <v>46.305999999999997</v>
      </c>
      <c r="G530" t="s">
        <v>30</v>
      </c>
      <c r="H530" t="s">
        <v>31</v>
      </c>
      <c r="I530" s="6">
        <v>0.1</v>
      </c>
      <c r="J530" t="s">
        <v>51</v>
      </c>
      <c r="K530" s="1">
        <f>Sales_data[[#This Row],[Quantity]]*Sales_data[[#This Row],[UnitPrice]]</f>
        <v>71.239999999999995</v>
      </c>
      <c r="L530" s="1">
        <f>Sales_data[[#This Row],[TotalPrice ]]*(1-Sales_data[[#This Row],[Discount]])</f>
        <v>64.116</v>
      </c>
      <c r="M530" s="1">
        <f>Sales_data[[#This Row],[Quantity]]*Sales_data[[#This Row],[UnitCost (Assummed)]]</f>
        <v>46.305999999999997</v>
      </c>
      <c r="N530" s="1">
        <f>Sales_data[[#This Row],[ Sales]]-Sales_data[[#This Row],[COGs]]</f>
        <v>17.810000000000002</v>
      </c>
      <c r="O530" s="5">
        <f>Sales_data[[#This Row],[TotalPrice ]]-Sales_data[[#This Row],[ Sales]]</f>
        <v>7.1239999999999952</v>
      </c>
      <c r="P530" t="s">
        <v>60</v>
      </c>
      <c r="Q530" t="s">
        <v>2930</v>
      </c>
      <c r="R530">
        <v>1</v>
      </c>
      <c r="S530" t="s">
        <v>1878</v>
      </c>
      <c r="T530" t="s">
        <v>1879</v>
      </c>
      <c r="U530" s="1">
        <v>43.69</v>
      </c>
      <c r="V530" s="2">
        <v>45257</v>
      </c>
      <c r="W530" s="2">
        <v>45263</v>
      </c>
      <c r="X530" s="7">
        <f t="shared" si="8"/>
        <v>6</v>
      </c>
      <c r="Y530" t="s">
        <v>72</v>
      </c>
    </row>
    <row r="531" spans="1:25" x14ac:dyDescent="0.3">
      <c r="A531" s="2">
        <v>45257</v>
      </c>
      <c r="B531" t="s">
        <v>18</v>
      </c>
      <c r="C531" t="s">
        <v>79</v>
      </c>
      <c r="D531">
        <v>9</v>
      </c>
      <c r="E531" s="1">
        <v>97.56</v>
      </c>
      <c r="F531" s="1">
        <f>Sales_data[[#This Row],[UnitPrice]]*(1-0.35)</f>
        <v>63.414000000000001</v>
      </c>
      <c r="G531" t="s">
        <v>30</v>
      </c>
      <c r="H531" t="s">
        <v>21</v>
      </c>
      <c r="I531" s="6">
        <v>0</v>
      </c>
      <c r="J531" t="s">
        <v>32</v>
      </c>
      <c r="K531" s="1">
        <f>Sales_data[[#This Row],[Quantity]]*Sales_data[[#This Row],[UnitPrice]]</f>
        <v>878.04</v>
      </c>
      <c r="L531" s="1">
        <f>Sales_data[[#This Row],[TotalPrice ]]*(1-Sales_data[[#This Row],[Discount]])</f>
        <v>878.04</v>
      </c>
      <c r="M531" s="1">
        <f>Sales_data[[#This Row],[Quantity]]*Sales_data[[#This Row],[UnitCost (Assummed)]]</f>
        <v>570.726</v>
      </c>
      <c r="N531" s="1">
        <f>Sales_data[[#This Row],[ Sales]]-Sales_data[[#This Row],[COGs]]</f>
        <v>307.31399999999996</v>
      </c>
      <c r="O531" s="5">
        <f>Sales_data[[#This Row],[TotalPrice ]]-Sales_data[[#This Row],[ Sales]]</f>
        <v>0</v>
      </c>
      <c r="P531" t="s">
        <v>23</v>
      </c>
      <c r="Q531" t="s">
        <v>2930</v>
      </c>
      <c r="R531">
        <v>0</v>
      </c>
      <c r="S531" t="s">
        <v>1963</v>
      </c>
      <c r="T531" t="s">
        <v>1964</v>
      </c>
      <c r="U531" s="1">
        <v>48.84</v>
      </c>
      <c r="V531" s="2">
        <v>45257</v>
      </c>
      <c r="W531" s="2">
        <v>45261</v>
      </c>
      <c r="X531" s="7">
        <f t="shared" si="8"/>
        <v>4</v>
      </c>
      <c r="Y531" t="s">
        <v>27</v>
      </c>
    </row>
    <row r="532" spans="1:25" x14ac:dyDescent="0.3">
      <c r="A532" s="2">
        <v>45258</v>
      </c>
      <c r="B532" t="s">
        <v>38</v>
      </c>
      <c r="C532" t="s">
        <v>45</v>
      </c>
      <c r="D532">
        <v>18</v>
      </c>
      <c r="E532" s="1">
        <v>174.03</v>
      </c>
      <c r="F532" s="1">
        <f>Sales_data[[#This Row],[UnitPrice]]*(1-0.35)</f>
        <v>113.1195</v>
      </c>
      <c r="G532" t="s">
        <v>20</v>
      </c>
      <c r="H532" t="s">
        <v>21</v>
      </c>
      <c r="I532" s="6">
        <v>0.1</v>
      </c>
      <c r="J532" t="s">
        <v>46</v>
      </c>
      <c r="K532" s="1">
        <f>Sales_data[[#This Row],[Quantity]]*Sales_data[[#This Row],[UnitPrice]]</f>
        <v>3132.54</v>
      </c>
      <c r="L532" s="1">
        <f>Sales_data[[#This Row],[TotalPrice ]]*(1-Sales_data[[#This Row],[Discount]])</f>
        <v>2819.2860000000001</v>
      </c>
      <c r="M532" s="1">
        <f>Sales_data[[#This Row],[Quantity]]*Sales_data[[#This Row],[UnitCost (Assummed)]]</f>
        <v>2036.1510000000001</v>
      </c>
      <c r="N532" s="1">
        <f>Sales_data[[#This Row],[ Sales]]-Sales_data[[#This Row],[COGs]]</f>
        <v>783.13499999999999</v>
      </c>
      <c r="O532" s="5">
        <f>Sales_data[[#This Row],[TotalPrice ]]-Sales_data[[#This Row],[ Sales]]</f>
        <v>313.25399999999991</v>
      </c>
      <c r="P532" t="s">
        <v>23</v>
      </c>
      <c r="Q532" t="s">
        <v>34</v>
      </c>
      <c r="R532">
        <v>0</v>
      </c>
      <c r="S532" t="s">
        <v>529</v>
      </c>
      <c r="T532" t="s">
        <v>530</v>
      </c>
      <c r="U532" s="1">
        <v>32.19</v>
      </c>
      <c r="V532" s="2">
        <v>45258</v>
      </c>
      <c r="W532" s="2">
        <v>45263</v>
      </c>
      <c r="X532" s="7">
        <f t="shared" si="8"/>
        <v>5</v>
      </c>
      <c r="Y532" t="s">
        <v>43</v>
      </c>
    </row>
    <row r="533" spans="1:25" x14ac:dyDescent="0.3">
      <c r="A533" s="2">
        <v>45258</v>
      </c>
      <c r="B533" t="s">
        <v>69</v>
      </c>
      <c r="C533" t="s">
        <v>29</v>
      </c>
      <c r="D533">
        <v>2</v>
      </c>
      <c r="E533" s="1">
        <v>532.51</v>
      </c>
      <c r="F533" s="1">
        <f>Sales_data[[#This Row],[UnitPrice]]*(1-0.35)</f>
        <v>346.13150000000002</v>
      </c>
      <c r="G533" t="s">
        <v>20</v>
      </c>
      <c r="H533" t="s">
        <v>21</v>
      </c>
      <c r="I533" s="6">
        <v>0</v>
      </c>
      <c r="J533" t="s">
        <v>51</v>
      </c>
      <c r="K533" s="1">
        <f>Sales_data[[#This Row],[Quantity]]*Sales_data[[#This Row],[UnitPrice]]</f>
        <v>1065.02</v>
      </c>
      <c r="L533" s="1">
        <f>Sales_data[[#This Row],[TotalPrice ]]*(1-Sales_data[[#This Row],[Discount]])</f>
        <v>1065.02</v>
      </c>
      <c r="M533" s="1">
        <f>Sales_data[[#This Row],[Quantity]]*Sales_data[[#This Row],[UnitCost (Assummed)]]</f>
        <v>692.26300000000003</v>
      </c>
      <c r="N533" s="1">
        <f>Sales_data[[#This Row],[ Sales]]-Sales_data[[#This Row],[COGs]]</f>
        <v>372.75699999999995</v>
      </c>
      <c r="O533" s="5">
        <f>Sales_data[[#This Row],[TotalPrice ]]-Sales_data[[#This Row],[ Sales]]</f>
        <v>0</v>
      </c>
      <c r="P533" t="s">
        <v>57</v>
      </c>
      <c r="Q533" t="s">
        <v>40</v>
      </c>
      <c r="R533">
        <v>1</v>
      </c>
      <c r="S533" t="s">
        <v>987</v>
      </c>
      <c r="T533" t="s">
        <v>988</v>
      </c>
      <c r="U533" s="1">
        <v>49.67</v>
      </c>
      <c r="V533" s="2">
        <v>45258</v>
      </c>
      <c r="W533" s="2">
        <v>45261</v>
      </c>
      <c r="X533" s="7">
        <f t="shared" si="8"/>
        <v>3</v>
      </c>
      <c r="Y533" t="s">
        <v>72</v>
      </c>
    </row>
    <row r="534" spans="1:25" x14ac:dyDescent="0.3">
      <c r="A534" s="2">
        <v>45258</v>
      </c>
      <c r="B534" t="s">
        <v>44</v>
      </c>
      <c r="C534" t="s">
        <v>19</v>
      </c>
      <c r="D534">
        <v>8</v>
      </c>
      <c r="E534" s="1">
        <v>157.93</v>
      </c>
      <c r="F534" s="1">
        <f>Sales_data[[#This Row],[UnitPrice]]*(1-0.35)</f>
        <v>102.65450000000001</v>
      </c>
      <c r="G534" t="s">
        <v>20</v>
      </c>
      <c r="H534" t="s">
        <v>31</v>
      </c>
      <c r="I534" s="6">
        <v>0.15</v>
      </c>
      <c r="J534" t="s">
        <v>56</v>
      </c>
      <c r="K534" s="1">
        <f>Sales_data[[#This Row],[Quantity]]*Sales_data[[#This Row],[UnitPrice]]</f>
        <v>1263.44</v>
      </c>
      <c r="L534" s="1">
        <f>Sales_data[[#This Row],[TotalPrice ]]*(1-Sales_data[[#This Row],[Discount]])</f>
        <v>1073.924</v>
      </c>
      <c r="M534" s="1">
        <f>Sales_data[[#This Row],[Quantity]]*Sales_data[[#This Row],[UnitCost (Assummed)]]</f>
        <v>821.2360000000001</v>
      </c>
      <c r="N534" s="1">
        <f>Sales_data[[#This Row],[ Sales]]-Sales_data[[#This Row],[COGs]]</f>
        <v>252.68799999999987</v>
      </c>
      <c r="O534" s="5">
        <f>Sales_data[[#This Row],[TotalPrice ]]-Sales_data[[#This Row],[ Sales]]</f>
        <v>189.51600000000008</v>
      </c>
      <c r="P534" t="s">
        <v>23</v>
      </c>
      <c r="Q534" t="s">
        <v>34</v>
      </c>
      <c r="R534">
        <v>0</v>
      </c>
      <c r="S534" t="s">
        <v>1616</v>
      </c>
      <c r="T534" t="s">
        <v>1617</v>
      </c>
      <c r="U534" s="1">
        <v>6.31</v>
      </c>
      <c r="V534" s="2">
        <v>45258</v>
      </c>
      <c r="W534" s="2">
        <v>45265</v>
      </c>
      <c r="X534" s="7">
        <f t="shared" si="8"/>
        <v>7</v>
      </c>
      <c r="Y534" t="s">
        <v>49</v>
      </c>
    </row>
    <row r="535" spans="1:25" x14ac:dyDescent="0.3">
      <c r="A535" s="2">
        <v>45259</v>
      </c>
      <c r="B535" t="s">
        <v>44</v>
      </c>
      <c r="C535" t="s">
        <v>19</v>
      </c>
      <c r="D535">
        <v>17</v>
      </c>
      <c r="E535" s="1">
        <v>538.08000000000004</v>
      </c>
      <c r="F535" s="1">
        <f>Sales_data[[#This Row],[UnitPrice]]*(1-0.35)</f>
        <v>349.75200000000007</v>
      </c>
      <c r="G535" t="s">
        <v>30</v>
      </c>
      <c r="H535" t="s">
        <v>31</v>
      </c>
      <c r="I535" s="6">
        <v>0.05</v>
      </c>
      <c r="J535" t="s">
        <v>22</v>
      </c>
      <c r="K535" s="1">
        <f>Sales_data[[#This Row],[Quantity]]*Sales_data[[#This Row],[UnitPrice]]</f>
        <v>9147.36</v>
      </c>
      <c r="L535" s="1">
        <f>Sales_data[[#This Row],[TotalPrice ]]*(1-Sales_data[[#This Row],[Discount]])</f>
        <v>8689.9920000000002</v>
      </c>
      <c r="M535" s="1">
        <f>Sales_data[[#This Row],[Quantity]]*Sales_data[[#This Row],[UnitCost (Assummed)]]</f>
        <v>5945.7840000000015</v>
      </c>
      <c r="N535" s="1">
        <f>Sales_data[[#This Row],[ Sales]]-Sales_data[[#This Row],[COGs]]</f>
        <v>2744.2079999999987</v>
      </c>
      <c r="O535" s="5">
        <f>Sales_data[[#This Row],[TotalPrice ]]-Sales_data[[#This Row],[ Sales]]</f>
        <v>457.36800000000039</v>
      </c>
      <c r="P535" t="s">
        <v>60</v>
      </c>
      <c r="Q535" t="s">
        <v>24</v>
      </c>
      <c r="R535">
        <v>0</v>
      </c>
      <c r="S535" t="s">
        <v>914</v>
      </c>
      <c r="T535" t="s">
        <v>915</v>
      </c>
      <c r="U535" s="1">
        <v>19.61</v>
      </c>
      <c r="V535" s="2">
        <v>45259</v>
      </c>
      <c r="W535" s="2">
        <v>45261</v>
      </c>
      <c r="X535" s="7">
        <f t="shared" si="8"/>
        <v>2</v>
      </c>
      <c r="Y535" t="s">
        <v>49</v>
      </c>
    </row>
    <row r="536" spans="1:25" x14ac:dyDescent="0.3">
      <c r="A536" s="2">
        <v>45259</v>
      </c>
      <c r="B536" t="s">
        <v>44</v>
      </c>
      <c r="C536" t="s">
        <v>29</v>
      </c>
      <c r="D536">
        <v>11</v>
      </c>
      <c r="E536" s="1">
        <v>267.91000000000003</v>
      </c>
      <c r="F536" s="1">
        <f>Sales_data[[#This Row],[UnitPrice]]*(1-0.35)</f>
        <v>174.14150000000004</v>
      </c>
      <c r="G536" t="s">
        <v>20</v>
      </c>
      <c r="H536" t="s">
        <v>31</v>
      </c>
      <c r="I536" s="6">
        <v>0</v>
      </c>
      <c r="J536" t="s">
        <v>22</v>
      </c>
      <c r="K536" s="1">
        <f>Sales_data[[#This Row],[Quantity]]*Sales_data[[#This Row],[UnitPrice]]</f>
        <v>2947.01</v>
      </c>
      <c r="L536" s="1">
        <f>Sales_data[[#This Row],[TotalPrice ]]*(1-Sales_data[[#This Row],[Discount]])</f>
        <v>2947.01</v>
      </c>
      <c r="M536" s="1">
        <f>Sales_data[[#This Row],[Quantity]]*Sales_data[[#This Row],[UnitCost (Assummed)]]</f>
        <v>1915.5565000000004</v>
      </c>
      <c r="N536" s="1">
        <f>Sales_data[[#This Row],[ Sales]]-Sales_data[[#This Row],[COGs]]</f>
        <v>1031.4534999999998</v>
      </c>
      <c r="O536" s="5">
        <f>Sales_data[[#This Row],[TotalPrice ]]-Sales_data[[#This Row],[ Sales]]</f>
        <v>0</v>
      </c>
      <c r="P536" t="s">
        <v>60</v>
      </c>
      <c r="Q536" t="s">
        <v>2930</v>
      </c>
      <c r="R536">
        <v>0</v>
      </c>
      <c r="S536" t="s">
        <v>1841</v>
      </c>
      <c r="T536" t="s">
        <v>1842</v>
      </c>
      <c r="U536" s="1">
        <v>12.05</v>
      </c>
      <c r="V536" s="2">
        <v>45259</v>
      </c>
      <c r="W536" s="2">
        <v>45264</v>
      </c>
      <c r="X536" s="7">
        <f t="shared" si="8"/>
        <v>5</v>
      </c>
      <c r="Y536" t="s">
        <v>49</v>
      </c>
    </row>
    <row r="537" spans="1:25" x14ac:dyDescent="0.3">
      <c r="A537" s="2">
        <v>45260</v>
      </c>
      <c r="B537" t="s">
        <v>18</v>
      </c>
      <c r="C537" t="s">
        <v>29</v>
      </c>
      <c r="D537">
        <v>20</v>
      </c>
      <c r="E537" s="1">
        <v>519.04</v>
      </c>
      <c r="F537" s="1">
        <f>Sales_data[[#This Row],[UnitPrice]]*(1-0.35)</f>
        <v>337.37599999999998</v>
      </c>
      <c r="G537" t="s">
        <v>20</v>
      </c>
      <c r="H537" t="s">
        <v>31</v>
      </c>
      <c r="I537" s="6">
        <v>0.15</v>
      </c>
      <c r="J537" t="s">
        <v>51</v>
      </c>
      <c r="K537" s="1">
        <f>Sales_data[[#This Row],[Quantity]]*Sales_data[[#This Row],[UnitPrice]]</f>
        <v>10380.799999999999</v>
      </c>
      <c r="L537" s="1">
        <f>Sales_data[[#This Row],[TotalPrice ]]*(1-Sales_data[[#This Row],[Discount]])</f>
        <v>8823.6799999999985</v>
      </c>
      <c r="M537" s="1">
        <f>Sales_data[[#This Row],[Quantity]]*Sales_data[[#This Row],[UnitCost (Assummed)]]</f>
        <v>6747.5199999999995</v>
      </c>
      <c r="N537" s="1">
        <f>Sales_data[[#This Row],[ Sales]]-Sales_data[[#This Row],[COGs]]</f>
        <v>2076.1599999999989</v>
      </c>
      <c r="O537" s="5">
        <f>Sales_data[[#This Row],[TotalPrice ]]-Sales_data[[#This Row],[ Sales]]</f>
        <v>1557.1200000000008</v>
      </c>
      <c r="P537" t="s">
        <v>33</v>
      </c>
      <c r="Q537" t="s">
        <v>24</v>
      </c>
      <c r="R537">
        <v>0</v>
      </c>
      <c r="S537" t="s">
        <v>90</v>
      </c>
      <c r="T537" t="s">
        <v>91</v>
      </c>
      <c r="U537" s="1">
        <v>19.43</v>
      </c>
      <c r="V537" s="2">
        <v>45260</v>
      </c>
      <c r="W537" s="2">
        <v>45268</v>
      </c>
      <c r="X537" s="7">
        <f t="shared" si="8"/>
        <v>8</v>
      </c>
      <c r="Y537" t="s">
        <v>27</v>
      </c>
    </row>
    <row r="538" spans="1:25" x14ac:dyDescent="0.3">
      <c r="A538" s="2">
        <v>45260</v>
      </c>
      <c r="B538" t="s">
        <v>44</v>
      </c>
      <c r="C538" t="s">
        <v>130</v>
      </c>
      <c r="D538">
        <v>15</v>
      </c>
      <c r="E538" s="1">
        <v>354.09</v>
      </c>
      <c r="F538" s="1">
        <f>Sales_data[[#This Row],[UnitPrice]]*(1-0.35)</f>
        <v>230.1585</v>
      </c>
      <c r="G538" t="s">
        <v>20</v>
      </c>
      <c r="H538" t="s">
        <v>31</v>
      </c>
      <c r="I538" s="6">
        <v>0.05</v>
      </c>
      <c r="J538" t="s">
        <v>51</v>
      </c>
      <c r="K538" s="1">
        <f>Sales_data[[#This Row],[Quantity]]*Sales_data[[#This Row],[UnitPrice]]</f>
        <v>5311.3499999999995</v>
      </c>
      <c r="L538" s="1">
        <f>Sales_data[[#This Row],[TotalPrice ]]*(1-Sales_data[[#This Row],[Discount]])</f>
        <v>5045.7824999999993</v>
      </c>
      <c r="M538" s="1">
        <f>Sales_data[[#This Row],[Quantity]]*Sales_data[[#This Row],[UnitCost (Assummed)]]</f>
        <v>3452.3775000000001</v>
      </c>
      <c r="N538" s="1">
        <f>Sales_data[[#This Row],[ Sales]]-Sales_data[[#This Row],[COGs]]</f>
        <v>1593.4049999999993</v>
      </c>
      <c r="O538" s="5">
        <f>Sales_data[[#This Row],[TotalPrice ]]-Sales_data[[#This Row],[ Sales]]</f>
        <v>265.56750000000011</v>
      </c>
      <c r="P538" t="s">
        <v>23</v>
      </c>
      <c r="Q538" t="s">
        <v>2930</v>
      </c>
      <c r="R538">
        <v>1</v>
      </c>
      <c r="S538" t="s">
        <v>645</v>
      </c>
      <c r="T538" t="s">
        <v>646</v>
      </c>
      <c r="U538" s="1">
        <v>25.3</v>
      </c>
      <c r="V538" s="2">
        <v>45260</v>
      </c>
      <c r="W538" s="2">
        <v>45268</v>
      </c>
      <c r="X538" s="7">
        <f t="shared" si="8"/>
        <v>8</v>
      </c>
      <c r="Y538" t="s">
        <v>49</v>
      </c>
    </row>
    <row r="539" spans="1:25" x14ac:dyDescent="0.3">
      <c r="A539" s="2">
        <v>45260</v>
      </c>
      <c r="B539" t="s">
        <v>69</v>
      </c>
      <c r="C539" t="s">
        <v>39</v>
      </c>
      <c r="D539">
        <v>6</v>
      </c>
      <c r="E539" s="1">
        <v>182.4</v>
      </c>
      <c r="F539" s="1">
        <f>Sales_data[[#This Row],[UnitPrice]]*(1-0.35)</f>
        <v>118.56</v>
      </c>
      <c r="G539" t="s">
        <v>20</v>
      </c>
      <c r="H539" t="s">
        <v>21</v>
      </c>
      <c r="I539" s="6">
        <v>0</v>
      </c>
      <c r="J539" t="s">
        <v>32</v>
      </c>
      <c r="K539" s="1">
        <f>Sales_data[[#This Row],[Quantity]]*Sales_data[[#This Row],[UnitPrice]]</f>
        <v>1094.4000000000001</v>
      </c>
      <c r="L539" s="1">
        <f>Sales_data[[#This Row],[TotalPrice ]]*(1-Sales_data[[#This Row],[Discount]])</f>
        <v>1094.4000000000001</v>
      </c>
      <c r="M539" s="1">
        <f>Sales_data[[#This Row],[Quantity]]*Sales_data[[#This Row],[UnitCost (Assummed)]]</f>
        <v>711.36</v>
      </c>
      <c r="N539" s="1">
        <f>Sales_data[[#This Row],[ Sales]]-Sales_data[[#This Row],[COGs]]</f>
        <v>383.04000000000008</v>
      </c>
      <c r="O539" s="5">
        <f>Sales_data[[#This Row],[TotalPrice ]]-Sales_data[[#This Row],[ Sales]]</f>
        <v>0</v>
      </c>
      <c r="P539" t="s">
        <v>23</v>
      </c>
      <c r="Q539" t="s">
        <v>24</v>
      </c>
      <c r="R539">
        <v>1</v>
      </c>
      <c r="S539" t="s">
        <v>1526</v>
      </c>
      <c r="T539" t="s">
        <v>1527</v>
      </c>
      <c r="U539" s="1">
        <v>49.49</v>
      </c>
      <c r="V539" s="2">
        <v>45260</v>
      </c>
      <c r="W539" s="2">
        <v>45269</v>
      </c>
      <c r="X539" s="7">
        <f t="shared" si="8"/>
        <v>9</v>
      </c>
      <c r="Y539" t="s">
        <v>72</v>
      </c>
    </row>
    <row r="540" spans="1:25" x14ac:dyDescent="0.3">
      <c r="A540" s="2">
        <v>45261</v>
      </c>
      <c r="B540" t="s">
        <v>28</v>
      </c>
      <c r="C540" t="s">
        <v>39</v>
      </c>
      <c r="D540">
        <v>5</v>
      </c>
      <c r="E540" s="1">
        <v>396.93</v>
      </c>
      <c r="F540" s="1">
        <f>Sales_data[[#This Row],[UnitPrice]]*(1-0.35)</f>
        <v>258.00450000000001</v>
      </c>
      <c r="G540" t="s">
        <v>20</v>
      </c>
      <c r="H540" t="s">
        <v>21</v>
      </c>
      <c r="I540" s="6">
        <v>0</v>
      </c>
      <c r="J540" t="s">
        <v>56</v>
      </c>
      <c r="K540" s="1">
        <f>Sales_data[[#This Row],[Quantity]]*Sales_data[[#This Row],[UnitPrice]]</f>
        <v>1984.65</v>
      </c>
      <c r="L540" s="1">
        <f>Sales_data[[#This Row],[TotalPrice ]]*(1-Sales_data[[#This Row],[Discount]])</f>
        <v>1984.65</v>
      </c>
      <c r="M540" s="1">
        <f>Sales_data[[#This Row],[Quantity]]*Sales_data[[#This Row],[UnitCost (Assummed)]]</f>
        <v>1290.0225</v>
      </c>
      <c r="N540" s="1">
        <f>Sales_data[[#This Row],[ Sales]]-Sales_data[[#This Row],[COGs]]</f>
        <v>694.62750000000005</v>
      </c>
      <c r="O540" s="5">
        <f>Sales_data[[#This Row],[TotalPrice ]]-Sales_data[[#This Row],[ Sales]]</f>
        <v>0</v>
      </c>
      <c r="P540" t="s">
        <v>57</v>
      </c>
      <c r="Q540" t="s">
        <v>24</v>
      </c>
      <c r="R540">
        <v>0</v>
      </c>
      <c r="S540" t="s">
        <v>291</v>
      </c>
      <c r="T540" t="s">
        <v>292</v>
      </c>
      <c r="U540" s="1">
        <v>48.63</v>
      </c>
      <c r="V540" s="2">
        <v>45261</v>
      </c>
      <c r="W540" s="2">
        <v>45268</v>
      </c>
      <c r="X540" s="7">
        <f t="shared" si="8"/>
        <v>7</v>
      </c>
      <c r="Y540" t="s">
        <v>37</v>
      </c>
    </row>
    <row r="541" spans="1:25" x14ac:dyDescent="0.3">
      <c r="A541" s="2">
        <v>45261</v>
      </c>
      <c r="B541" t="s">
        <v>44</v>
      </c>
      <c r="C541" t="s">
        <v>39</v>
      </c>
      <c r="D541">
        <v>11</v>
      </c>
      <c r="E541" s="1">
        <v>347.38</v>
      </c>
      <c r="F541" s="1">
        <f>Sales_data[[#This Row],[UnitPrice]]*(1-0.35)</f>
        <v>225.797</v>
      </c>
      <c r="G541" t="s">
        <v>50</v>
      </c>
      <c r="H541" t="s">
        <v>21</v>
      </c>
      <c r="I541" s="6">
        <v>0.05</v>
      </c>
      <c r="J541" t="s">
        <v>22</v>
      </c>
      <c r="K541" s="1">
        <f>Sales_data[[#This Row],[Quantity]]*Sales_data[[#This Row],[UnitPrice]]</f>
        <v>3821.18</v>
      </c>
      <c r="L541" s="1">
        <f>Sales_data[[#This Row],[TotalPrice ]]*(1-Sales_data[[#This Row],[Discount]])</f>
        <v>3630.1209999999996</v>
      </c>
      <c r="M541" s="1">
        <f>Sales_data[[#This Row],[Quantity]]*Sales_data[[#This Row],[UnitCost (Assummed)]]</f>
        <v>2483.7669999999998</v>
      </c>
      <c r="N541" s="1">
        <f>Sales_data[[#This Row],[ Sales]]-Sales_data[[#This Row],[COGs]]</f>
        <v>1146.3539999999998</v>
      </c>
      <c r="O541" s="5">
        <f>Sales_data[[#This Row],[TotalPrice ]]-Sales_data[[#This Row],[ Sales]]</f>
        <v>191.0590000000002</v>
      </c>
      <c r="P541" t="s">
        <v>57</v>
      </c>
      <c r="Q541" t="s">
        <v>24</v>
      </c>
      <c r="R541">
        <v>0</v>
      </c>
      <c r="S541" t="s">
        <v>2834</v>
      </c>
      <c r="T541" t="s">
        <v>2835</v>
      </c>
      <c r="U541" s="1">
        <v>24.8</v>
      </c>
      <c r="V541" s="2">
        <v>45261</v>
      </c>
      <c r="W541" s="2">
        <v>45263</v>
      </c>
      <c r="X541" s="7">
        <f t="shared" si="8"/>
        <v>2</v>
      </c>
      <c r="Y541" t="s">
        <v>49</v>
      </c>
    </row>
    <row r="542" spans="1:25" x14ac:dyDescent="0.3">
      <c r="A542" s="2">
        <v>45263</v>
      </c>
      <c r="B542" t="s">
        <v>18</v>
      </c>
      <c r="C542" t="s">
        <v>45</v>
      </c>
      <c r="D542">
        <v>11</v>
      </c>
      <c r="E542" s="1">
        <v>495.03</v>
      </c>
      <c r="F542" s="1">
        <f>Sales_data[[#This Row],[UnitPrice]]*(1-0.35)</f>
        <v>321.76949999999999</v>
      </c>
      <c r="G542" t="s">
        <v>55</v>
      </c>
      <c r="H542" t="s">
        <v>21</v>
      </c>
      <c r="I542" s="6">
        <v>0.15</v>
      </c>
      <c r="J542" t="s">
        <v>46</v>
      </c>
      <c r="K542" s="1">
        <f>Sales_data[[#This Row],[Quantity]]*Sales_data[[#This Row],[UnitPrice]]</f>
        <v>5445.33</v>
      </c>
      <c r="L542" s="1">
        <f>Sales_data[[#This Row],[TotalPrice ]]*(1-Sales_data[[#This Row],[Discount]])</f>
        <v>4628.5304999999998</v>
      </c>
      <c r="M542" s="1">
        <f>Sales_data[[#This Row],[Quantity]]*Sales_data[[#This Row],[UnitCost (Assummed)]]</f>
        <v>3539.4645</v>
      </c>
      <c r="N542" s="1">
        <f>Sales_data[[#This Row],[ Sales]]-Sales_data[[#This Row],[COGs]]</f>
        <v>1089.0659999999998</v>
      </c>
      <c r="O542" s="5">
        <f>Sales_data[[#This Row],[TotalPrice ]]-Sales_data[[#This Row],[ Sales]]</f>
        <v>816.79950000000008</v>
      </c>
      <c r="P542" t="s">
        <v>63</v>
      </c>
      <c r="Q542" t="s">
        <v>40</v>
      </c>
      <c r="R542">
        <v>0</v>
      </c>
      <c r="S542" t="s">
        <v>1022</v>
      </c>
      <c r="T542" t="s">
        <v>1023</v>
      </c>
      <c r="U542" s="1">
        <v>27.37</v>
      </c>
      <c r="V542" s="2">
        <v>45263</v>
      </c>
      <c r="W542" s="2">
        <v>45265</v>
      </c>
      <c r="X542" s="7">
        <f t="shared" si="8"/>
        <v>2</v>
      </c>
      <c r="Y542" t="s">
        <v>27</v>
      </c>
    </row>
    <row r="543" spans="1:25" x14ac:dyDescent="0.3">
      <c r="A543" s="2">
        <v>45263</v>
      </c>
      <c r="B543" t="s">
        <v>38</v>
      </c>
      <c r="C543" t="s">
        <v>19</v>
      </c>
      <c r="D543">
        <v>17</v>
      </c>
      <c r="E543" s="1">
        <v>376.98</v>
      </c>
      <c r="F543" s="1">
        <f>Sales_data[[#This Row],[UnitPrice]]*(1-0.35)</f>
        <v>245.03700000000001</v>
      </c>
      <c r="G543" t="s">
        <v>30</v>
      </c>
      <c r="H543" t="s">
        <v>31</v>
      </c>
      <c r="I543" s="6">
        <v>0.05</v>
      </c>
      <c r="J543" t="s">
        <v>51</v>
      </c>
      <c r="K543" s="1">
        <f>Sales_data[[#This Row],[Quantity]]*Sales_data[[#This Row],[UnitPrice]]</f>
        <v>6408.66</v>
      </c>
      <c r="L543" s="1">
        <f>Sales_data[[#This Row],[TotalPrice ]]*(1-Sales_data[[#This Row],[Discount]])</f>
        <v>6088.2269999999999</v>
      </c>
      <c r="M543" s="1">
        <f>Sales_data[[#This Row],[Quantity]]*Sales_data[[#This Row],[UnitCost (Assummed)]]</f>
        <v>4165.6289999999999</v>
      </c>
      <c r="N543" s="1">
        <f>Sales_data[[#This Row],[ Sales]]-Sales_data[[#This Row],[COGs]]</f>
        <v>1922.598</v>
      </c>
      <c r="O543" s="5">
        <f>Sales_data[[#This Row],[TotalPrice ]]-Sales_data[[#This Row],[ Sales]]</f>
        <v>320.43299999999999</v>
      </c>
      <c r="P543" t="s">
        <v>60</v>
      </c>
      <c r="Q543" t="s">
        <v>2930</v>
      </c>
      <c r="R543">
        <v>1</v>
      </c>
      <c r="S543" t="s">
        <v>1569</v>
      </c>
      <c r="T543" t="s">
        <v>1570</v>
      </c>
      <c r="U543" s="1">
        <v>38.479999999999997</v>
      </c>
      <c r="V543" s="2">
        <v>45263</v>
      </c>
      <c r="W543" s="2">
        <v>45265</v>
      </c>
      <c r="X543" s="7">
        <f t="shared" si="8"/>
        <v>2</v>
      </c>
      <c r="Y543" t="s">
        <v>43</v>
      </c>
    </row>
    <row r="544" spans="1:25" x14ac:dyDescent="0.3">
      <c r="A544" s="2">
        <v>45264</v>
      </c>
      <c r="B544" t="s">
        <v>69</v>
      </c>
      <c r="C544" t="s">
        <v>130</v>
      </c>
      <c r="D544">
        <v>1</v>
      </c>
      <c r="E544" s="1">
        <v>268.19</v>
      </c>
      <c r="F544" s="1">
        <f>Sales_data[[#This Row],[UnitPrice]]*(1-0.35)</f>
        <v>174.3235</v>
      </c>
      <c r="G544" t="s">
        <v>20</v>
      </c>
      <c r="H544" t="s">
        <v>21</v>
      </c>
      <c r="I544" s="6">
        <v>0.1</v>
      </c>
      <c r="J544" t="s">
        <v>51</v>
      </c>
      <c r="K544" s="1">
        <f>Sales_data[[#This Row],[Quantity]]*Sales_data[[#This Row],[UnitPrice]]</f>
        <v>268.19</v>
      </c>
      <c r="L544" s="1">
        <f>Sales_data[[#This Row],[TotalPrice ]]*(1-Sales_data[[#This Row],[Discount]])</f>
        <v>241.37100000000001</v>
      </c>
      <c r="M544" s="1">
        <f>Sales_data[[#This Row],[Quantity]]*Sales_data[[#This Row],[UnitCost (Assummed)]]</f>
        <v>174.3235</v>
      </c>
      <c r="N544" s="1">
        <f>Sales_data[[#This Row],[ Sales]]-Sales_data[[#This Row],[COGs]]</f>
        <v>67.047500000000014</v>
      </c>
      <c r="O544" s="5">
        <f>Sales_data[[#This Row],[TotalPrice ]]-Sales_data[[#This Row],[ Sales]]</f>
        <v>26.818999999999988</v>
      </c>
      <c r="P544" t="s">
        <v>33</v>
      </c>
      <c r="Q544" t="s">
        <v>40</v>
      </c>
      <c r="R544">
        <v>0</v>
      </c>
      <c r="S544" t="s">
        <v>989</v>
      </c>
      <c r="T544" t="s">
        <v>990</v>
      </c>
      <c r="U544" s="1">
        <v>9.48</v>
      </c>
      <c r="V544" s="2">
        <v>45264</v>
      </c>
      <c r="W544" s="2">
        <v>45273</v>
      </c>
      <c r="X544" s="7">
        <f t="shared" si="8"/>
        <v>9</v>
      </c>
      <c r="Y544" t="s">
        <v>72</v>
      </c>
    </row>
    <row r="545" spans="1:25" x14ac:dyDescent="0.3">
      <c r="A545" s="2">
        <v>45266</v>
      </c>
      <c r="B545" t="s">
        <v>38</v>
      </c>
      <c r="C545" t="s">
        <v>79</v>
      </c>
      <c r="D545">
        <v>17</v>
      </c>
      <c r="E545" s="1">
        <v>218.04</v>
      </c>
      <c r="F545" s="1">
        <f>Sales_data[[#This Row],[UnitPrice]]*(1-0.35)</f>
        <v>141.726</v>
      </c>
      <c r="G545" t="s">
        <v>55</v>
      </c>
      <c r="H545" t="s">
        <v>21</v>
      </c>
      <c r="I545" s="6">
        <v>0.15</v>
      </c>
      <c r="J545" t="s">
        <v>66</v>
      </c>
      <c r="K545" s="1">
        <f>Sales_data[[#This Row],[Quantity]]*Sales_data[[#This Row],[UnitPrice]]</f>
        <v>3706.68</v>
      </c>
      <c r="L545" s="1">
        <f>Sales_data[[#This Row],[TotalPrice ]]*(1-Sales_data[[#This Row],[Discount]])</f>
        <v>3150.6779999999999</v>
      </c>
      <c r="M545" s="1">
        <f>Sales_data[[#This Row],[Quantity]]*Sales_data[[#This Row],[UnitCost (Assummed)]]</f>
        <v>2409.3420000000001</v>
      </c>
      <c r="N545" s="1">
        <f>Sales_data[[#This Row],[ Sales]]-Sales_data[[#This Row],[COGs]]</f>
        <v>741.33599999999979</v>
      </c>
      <c r="O545" s="5">
        <f>Sales_data[[#This Row],[TotalPrice ]]-Sales_data[[#This Row],[ Sales]]</f>
        <v>556.00199999999995</v>
      </c>
      <c r="P545" t="s">
        <v>63</v>
      </c>
      <c r="Q545" t="s">
        <v>2930</v>
      </c>
      <c r="R545">
        <v>0</v>
      </c>
      <c r="S545" t="s">
        <v>2284</v>
      </c>
      <c r="T545" t="s">
        <v>2285</v>
      </c>
      <c r="U545" s="1">
        <v>16</v>
      </c>
      <c r="V545" s="2">
        <v>45266</v>
      </c>
      <c r="W545" s="2">
        <v>45276</v>
      </c>
      <c r="X545" s="7">
        <f t="shared" si="8"/>
        <v>10</v>
      </c>
      <c r="Y545" t="s">
        <v>43</v>
      </c>
    </row>
    <row r="546" spans="1:25" x14ac:dyDescent="0.3">
      <c r="A546" s="2">
        <v>45267</v>
      </c>
      <c r="B546" t="s">
        <v>69</v>
      </c>
      <c r="C546" t="s">
        <v>39</v>
      </c>
      <c r="D546">
        <v>17</v>
      </c>
      <c r="E546" s="1">
        <v>460.31</v>
      </c>
      <c r="F546" s="1">
        <f>Sales_data[[#This Row],[UnitPrice]]*(1-0.35)</f>
        <v>299.20150000000001</v>
      </c>
      <c r="G546" t="s">
        <v>30</v>
      </c>
      <c r="H546" t="s">
        <v>31</v>
      </c>
      <c r="I546" s="6">
        <v>0.15</v>
      </c>
      <c r="J546" t="s">
        <v>56</v>
      </c>
      <c r="K546" s="1">
        <f>Sales_data[[#This Row],[Quantity]]*Sales_data[[#This Row],[UnitPrice]]</f>
        <v>7825.27</v>
      </c>
      <c r="L546" s="1">
        <f>Sales_data[[#This Row],[TotalPrice ]]*(1-Sales_data[[#This Row],[Discount]])</f>
        <v>6651.4795000000004</v>
      </c>
      <c r="M546" s="1">
        <f>Sales_data[[#This Row],[Quantity]]*Sales_data[[#This Row],[UnitCost (Assummed)]]</f>
        <v>5086.4255000000003</v>
      </c>
      <c r="N546" s="1">
        <f>Sales_data[[#This Row],[ Sales]]-Sales_data[[#This Row],[COGs]]</f>
        <v>1565.0540000000001</v>
      </c>
      <c r="O546" s="5">
        <f>Sales_data[[#This Row],[TotalPrice ]]-Sales_data[[#This Row],[ Sales]]</f>
        <v>1173.7905000000001</v>
      </c>
      <c r="P546" t="s">
        <v>23</v>
      </c>
      <c r="Q546" t="s">
        <v>40</v>
      </c>
      <c r="R546">
        <v>0</v>
      </c>
      <c r="S546" t="s">
        <v>2224</v>
      </c>
      <c r="T546" t="s">
        <v>2225</v>
      </c>
      <c r="U546" s="1">
        <v>40.18</v>
      </c>
      <c r="V546" s="2">
        <v>45267</v>
      </c>
      <c r="W546" s="2">
        <v>45275</v>
      </c>
      <c r="X546" s="7">
        <f t="shared" si="8"/>
        <v>8</v>
      </c>
      <c r="Y546" t="s">
        <v>72</v>
      </c>
    </row>
    <row r="547" spans="1:25" x14ac:dyDescent="0.3">
      <c r="A547" s="2">
        <v>45268</v>
      </c>
      <c r="B547" t="s">
        <v>38</v>
      </c>
      <c r="C547" t="s">
        <v>54</v>
      </c>
      <c r="D547">
        <v>14</v>
      </c>
      <c r="E547" s="1">
        <v>382.19</v>
      </c>
      <c r="F547" s="1">
        <f>Sales_data[[#This Row],[UnitPrice]]*(1-0.35)</f>
        <v>248.42350000000002</v>
      </c>
      <c r="G547" t="s">
        <v>20</v>
      </c>
      <c r="H547" t="s">
        <v>21</v>
      </c>
      <c r="I547" s="6">
        <v>0.05</v>
      </c>
      <c r="J547" t="s">
        <v>46</v>
      </c>
      <c r="K547" s="1">
        <f>Sales_data[[#This Row],[Quantity]]*Sales_data[[#This Row],[UnitPrice]]</f>
        <v>5350.66</v>
      </c>
      <c r="L547" s="1">
        <f>Sales_data[[#This Row],[TotalPrice ]]*(1-Sales_data[[#This Row],[Discount]])</f>
        <v>5083.1269999999995</v>
      </c>
      <c r="M547" s="1">
        <f>Sales_data[[#This Row],[Quantity]]*Sales_data[[#This Row],[UnitCost (Assummed)]]</f>
        <v>3477.9290000000001</v>
      </c>
      <c r="N547" s="1">
        <f>Sales_data[[#This Row],[ Sales]]-Sales_data[[#This Row],[COGs]]</f>
        <v>1605.1979999999994</v>
      </c>
      <c r="O547" s="5">
        <f>Sales_data[[#This Row],[TotalPrice ]]-Sales_data[[#This Row],[ Sales]]</f>
        <v>267.53300000000036</v>
      </c>
      <c r="P547" t="s">
        <v>63</v>
      </c>
      <c r="Q547" t="s">
        <v>24</v>
      </c>
      <c r="R547">
        <v>1</v>
      </c>
      <c r="S547" t="s">
        <v>1208</v>
      </c>
      <c r="T547" t="s">
        <v>1209</v>
      </c>
      <c r="U547" s="1">
        <v>49.12</v>
      </c>
      <c r="V547" s="2">
        <v>45268</v>
      </c>
      <c r="W547" s="2">
        <v>45271</v>
      </c>
      <c r="X547" s="7">
        <f t="shared" si="8"/>
        <v>3</v>
      </c>
      <c r="Y547" t="s">
        <v>43</v>
      </c>
    </row>
    <row r="548" spans="1:25" x14ac:dyDescent="0.3">
      <c r="A548" s="2">
        <v>45268</v>
      </c>
      <c r="B548" t="s">
        <v>18</v>
      </c>
      <c r="C548" t="s">
        <v>79</v>
      </c>
      <c r="D548">
        <v>11</v>
      </c>
      <c r="E548" s="1">
        <v>65.569999999999993</v>
      </c>
      <c r="F548" s="1">
        <f>Sales_data[[#This Row],[UnitPrice]]*(1-0.35)</f>
        <v>42.6205</v>
      </c>
      <c r="G548" t="s">
        <v>55</v>
      </c>
      <c r="H548" t="s">
        <v>31</v>
      </c>
      <c r="I548" s="6">
        <v>0.1</v>
      </c>
      <c r="J548" t="s">
        <v>56</v>
      </c>
      <c r="K548" s="1">
        <f>Sales_data[[#This Row],[Quantity]]*Sales_data[[#This Row],[UnitPrice]]</f>
        <v>721.27</v>
      </c>
      <c r="L548" s="1">
        <f>Sales_data[[#This Row],[TotalPrice ]]*(1-Sales_data[[#This Row],[Discount]])</f>
        <v>649.14300000000003</v>
      </c>
      <c r="M548" s="1">
        <f>Sales_data[[#This Row],[Quantity]]*Sales_data[[#This Row],[UnitCost (Assummed)]]</f>
        <v>468.82549999999998</v>
      </c>
      <c r="N548" s="1">
        <f>Sales_data[[#This Row],[ Sales]]-Sales_data[[#This Row],[COGs]]</f>
        <v>180.31750000000005</v>
      </c>
      <c r="O548" s="5">
        <f>Sales_data[[#This Row],[TotalPrice ]]-Sales_data[[#This Row],[ Sales]]</f>
        <v>72.126999999999953</v>
      </c>
      <c r="P548" t="s">
        <v>60</v>
      </c>
      <c r="Q548" t="s">
        <v>34</v>
      </c>
      <c r="R548">
        <v>1</v>
      </c>
      <c r="S548" t="s">
        <v>2697</v>
      </c>
      <c r="T548" t="s">
        <v>2698</v>
      </c>
      <c r="U548" s="1">
        <v>30.43</v>
      </c>
      <c r="V548" s="2">
        <v>45268</v>
      </c>
      <c r="W548" s="2">
        <v>45274</v>
      </c>
      <c r="X548" s="7">
        <f t="shared" si="8"/>
        <v>6</v>
      </c>
      <c r="Y548" t="s">
        <v>27</v>
      </c>
    </row>
    <row r="549" spans="1:25" x14ac:dyDescent="0.3">
      <c r="A549" s="2">
        <v>45269</v>
      </c>
      <c r="B549" t="s">
        <v>28</v>
      </c>
      <c r="C549" t="s">
        <v>45</v>
      </c>
      <c r="D549">
        <v>15</v>
      </c>
      <c r="E549" s="1">
        <v>511.17</v>
      </c>
      <c r="F549" s="1">
        <f>Sales_data[[#This Row],[UnitPrice]]*(1-0.35)</f>
        <v>332.26050000000004</v>
      </c>
      <c r="G549" t="s">
        <v>20</v>
      </c>
      <c r="H549" t="s">
        <v>21</v>
      </c>
      <c r="I549" s="6">
        <v>0</v>
      </c>
      <c r="J549" t="s">
        <v>46</v>
      </c>
      <c r="K549" s="1">
        <f>Sales_data[[#This Row],[Quantity]]*Sales_data[[#This Row],[UnitPrice]]</f>
        <v>7667.55</v>
      </c>
      <c r="L549" s="1">
        <f>Sales_data[[#This Row],[TotalPrice ]]*(1-Sales_data[[#This Row],[Discount]])</f>
        <v>7667.55</v>
      </c>
      <c r="M549" s="1">
        <f>Sales_data[[#This Row],[Quantity]]*Sales_data[[#This Row],[UnitCost (Assummed)]]</f>
        <v>4983.9075000000003</v>
      </c>
      <c r="N549" s="1">
        <f>Sales_data[[#This Row],[ Sales]]-Sales_data[[#This Row],[COGs]]</f>
        <v>2683.6424999999999</v>
      </c>
      <c r="O549" s="5">
        <f>Sales_data[[#This Row],[TotalPrice ]]-Sales_data[[#This Row],[ Sales]]</f>
        <v>0</v>
      </c>
      <c r="P549" t="s">
        <v>23</v>
      </c>
      <c r="Q549" t="s">
        <v>24</v>
      </c>
      <c r="R549">
        <v>0</v>
      </c>
      <c r="S549" t="s">
        <v>183</v>
      </c>
      <c r="T549" t="s">
        <v>184</v>
      </c>
      <c r="U549" s="1">
        <v>21.77</v>
      </c>
      <c r="V549" s="2">
        <v>45269</v>
      </c>
      <c r="W549" s="2">
        <v>45272</v>
      </c>
      <c r="X549" s="7">
        <f t="shared" si="8"/>
        <v>3</v>
      </c>
      <c r="Y549" t="s">
        <v>37</v>
      </c>
    </row>
    <row r="550" spans="1:25" x14ac:dyDescent="0.3">
      <c r="A550" s="2">
        <v>45269</v>
      </c>
      <c r="B550" t="s">
        <v>69</v>
      </c>
      <c r="C550" t="s">
        <v>130</v>
      </c>
      <c r="D550">
        <v>18</v>
      </c>
      <c r="E550" s="1">
        <v>421.93</v>
      </c>
      <c r="F550" s="1">
        <f>Sales_data[[#This Row],[UnitPrice]]*(1-0.35)</f>
        <v>274.25450000000001</v>
      </c>
      <c r="G550" t="s">
        <v>55</v>
      </c>
      <c r="H550" t="s">
        <v>31</v>
      </c>
      <c r="I550" s="6">
        <v>0.05</v>
      </c>
      <c r="J550" t="s">
        <v>66</v>
      </c>
      <c r="K550" s="1">
        <f>Sales_data[[#This Row],[Quantity]]*Sales_data[[#This Row],[UnitPrice]]</f>
        <v>7594.74</v>
      </c>
      <c r="L550" s="1">
        <f>Sales_data[[#This Row],[TotalPrice ]]*(1-Sales_data[[#This Row],[Discount]])</f>
        <v>7215.0029999999997</v>
      </c>
      <c r="M550" s="1">
        <f>Sales_data[[#This Row],[Quantity]]*Sales_data[[#This Row],[UnitCost (Assummed)]]</f>
        <v>4936.5810000000001</v>
      </c>
      <c r="N550" s="1">
        <f>Sales_data[[#This Row],[ Sales]]-Sales_data[[#This Row],[COGs]]</f>
        <v>2278.4219999999996</v>
      </c>
      <c r="O550" s="5">
        <f>Sales_data[[#This Row],[TotalPrice ]]-Sales_data[[#This Row],[ Sales]]</f>
        <v>379.73700000000008</v>
      </c>
      <c r="P550" t="s">
        <v>33</v>
      </c>
      <c r="Q550" t="s">
        <v>40</v>
      </c>
      <c r="R550">
        <v>0</v>
      </c>
      <c r="S550" t="s">
        <v>422</v>
      </c>
      <c r="T550" t="s">
        <v>423</v>
      </c>
      <c r="U550" s="1">
        <v>23.42</v>
      </c>
      <c r="V550" s="2">
        <v>45269</v>
      </c>
      <c r="W550" s="2">
        <v>45278</v>
      </c>
      <c r="X550" s="7">
        <f t="shared" si="8"/>
        <v>9</v>
      </c>
      <c r="Y550" t="s">
        <v>72</v>
      </c>
    </row>
    <row r="551" spans="1:25" x14ac:dyDescent="0.3">
      <c r="A551" s="2">
        <v>45270</v>
      </c>
      <c r="B551" t="s">
        <v>44</v>
      </c>
      <c r="C551" t="s">
        <v>130</v>
      </c>
      <c r="D551">
        <v>6</v>
      </c>
      <c r="E551" s="1">
        <v>115.94</v>
      </c>
      <c r="F551" s="1">
        <f>Sales_data[[#This Row],[UnitPrice]]*(1-0.35)</f>
        <v>75.361000000000004</v>
      </c>
      <c r="G551" t="s">
        <v>30</v>
      </c>
      <c r="H551" t="s">
        <v>21</v>
      </c>
      <c r="I551" s="6">
        <v>0.05</v>
      </c>
      <c r="J551" t="s">
        <v>51</v>
      </c>
      <c r="K551" s="1">
        <f>Sales_data[[#This Row],[Quantity]]*Sales_data[[#This Row],[UnitPrice]]</f>
        <v>695.64</v>
      </c>
      <c r="L551" s="1">
        <f>Sales_data[[#This Row],[TotalPrice ]]*(1-Sales_data[[#This Row],[Discount]])</f>
        <v>660.85799999999995</v>
      </c>
      <c r="M551" s="1">
        <f>Sales_data[[#This Row],[Quantity]]*Sales_data[[#This Row],[UnitCost (Assummed)]]</f>
        <v>452.16600000000005</v>
      </c>
      <c r="N551" s="1">
        <f>Sales_data[[#This Row],[ Sales]]-Sales_data[[#This Row],[COGs]]</f>
        <v>208.69199999999989</v>
      </c>
      <c r="O551" s="5">
        <f>Sales_data[[#This Row],[TotalPrice ]]-Sales_data[[#This Row],[ Sales]]</f>
        <v>34.782000000000039</v>
      </c>
      <c r="P551" t="s">
        <v>57</v>
      </c>
      <c r="Q551" t="s">
        <v>34</v>
      </c>
      <c r="R551">
        <v>0</v>
      </c>
      <c r="S551" t="s">
        <v>1364</v>
      </c>
      <c r="T551" t="s">
        <v>1365</v>
      </c>
      <c r="U551" s="1">
        <v>23.91</v>
      </c>
      <c r="V551" s="2">
        <v>45270</v>
      </c>
      <c r="W551" s="2">
        <v>45272</v>
      </c>
      <c r="X551" s="7">
        <f t="shared" si="8"/>
        <v>2</v>
      </c>
      <c r="Y551" t="s">
        <v>49</v>
      </c>
    </row>
    <row r="552" spans="1:25" x14ac:dyDescent="0.3">
      <c r="A552" s="2">
        <v>45271</v>
      </c>
      <c r="B552" t="s">
        <v>44</v>
      </c>
      <c r="C552" t="s">
        <v>79</v>
      </c>
      <c r="D552">
        <v>18</v>
      </c>
      <c r="E552" s="1">
        <v>62.08</v>
      </c>
      <c r="F552" s="1">
        <f>Sales_data[[#This Row],[UnitPrice]]*(1-0.35)</f>
        <v>40.351999999999997</v>
      </c>
      <c r="G552" t="s">
        <v>20</v>
      </c>
      <c r="H552" t="s">
        <v>31</v>
      </c>
      <c r="I552" s="6">
        <v>0</v>
      </c>
      <c r="J552" t="s">
        <v>56</v>
      </c>
      <c r="K552" s="1">
        <f>Sales_data[[#This Row],[Quantity]]*Sales_data[[#This Row],[UnitPrice]]</f>
        <v>1117.44</v>
      </c>
      <c r="L552" s="1">
        <f>Sales_data[[#This Row],[TotalPrice ]]*(1-Sales_data[[#This Row],[Discount]])</f>
        <v>1117.44</v>
      </c>
      <c r="M552" s="1">
        <f>Sales_data[[#This Row],[Quantity]]*Sales_data[[#This Row],[UnitCost (Assummed)]]</f>
        <v>726.3359999999999</v>
      </c>
      <c r="N552" s="1">
        <f>Sales_data[[#This Row],[ Sales]]-Sales_data[[#This Row],[COGs]]</f>
        <v>391.10400000000016</v>
      </c>
      <c r="O552" s="5">
        <f>Sales_data[[#This Row],[TotalPrice ]]-Sales_data[[#This Row],[ Sales]]</f>
        <v>0</v>
      </c>
      <c r="P552" t="s">
        <v>57</v>
      </c>
      <c r="Q552" t="s">
        <v>34</v>
      </c>
      <c r="R552">
        <v>1</v>
      </c>
      <c r="S552" t="s">
        <v>1288</v>
      </c>
      <c r="T552" t="s">
        <v>1289</v>
      </c>
      <c r="U552" s="1">
        <v>8.67</v>
      </c>
      <c r="V552" s="2">
        <v>45271</v>
      </c>
      <c r="W552" s="2">
        <v>45280</v>
      </c>
      <c r="X552" s="7">
        <f t="shared" si="8"/>
        <v>9</v>
      </c>
      <c r="Y552" t="s">
        <v>49</v>
      </c>
    </row>
    <row r="553" spans="1:25" x14ac:dyDescent="0.3">
      <c r="A553" s="2">
        <v>45271</v>
      </c>
      <c r="B553" t="s">
        <v>38</v>
      </c>
      <c r="C553" t="s">
        <v>130</v>
      </c>
      <c r="D553">
        <v>16</v>
      </c>
      <c r="E553" s="1">
        <v>438.71</v>
      </c>
      <c r="F553" s="1">
        <f>Sales_data[[#This Row],[UnitPrice]]*(1-0.35)</f>
        <v>285.16149999999999</v>
      </c>
      <c r="G553" t="s">
        <v>50</v>
      </c>
      <c r="H553" t="s">
        <v>31</v>
      </c>
      <c r="I553" s="6">
        <v>0</v>
      </c>
      <c r="J553" t="s">
        <v>32</v>
      </c>
      <c r="K553" s="1">
        <f>Sales_data[[#This Row],[Quantity]]*Sales_data[[#This Row],[UnitPrice]]</f>
        <v>7019.36</v>
      </c>
      <c r="L553" s="1">
        <f>Sales_data[[#This Row],[TotalPrice ]]*(1-Sales_data[[#This Row],[Discount]])</f>
        <v>7019.36</v>
      </c>
      <c r="M553" s="1">
        <f>Sales_data[[#This Row],[Quantity]]*Sales_data[[#This Row],[UnitCost (Assummed)]]</f>
        <v>4562.5839999999998</v>
      </c>
      <c r="N553" s="1">
        <f>Sales_data[[#This Row],[ Sales]]-Sales_data[[#This Row],[COGs]]</f>
        <v>2456.7759999999998</v>
      </c>
      <c r="O553" s="5">
        <f>Sales_data[[#This Row],[TotalPrice ]]-Sales_data[[#This Row],[ Sales]]</f>
        <v>0</v>
      </c>
      <c r="P553" t="s">
        <v>23</v>
      </c>
      <c r="Q553" t="s">
        <v>2930</v>
      </c>
      <c r="R553">
        <v>0</v>
      </c>
      <c r="S553" t="s">
        <v>2788</v>
      </c>
      <c r="T553" t="s">
        <v>2789</v>
      </c>
      <c r="U553" s="1">
        <v>6.53</v>
      </c>
      <c r="V553" s="2">
        <v>45271</v>
      </c>
      <c r="W553" s="2">
        <v>45281</v>
      </c>
      <c r="X553" s="7">
        <f t="shared" si="8"/>
        <v>10</v>
      </c>
      <c r="Y553" t="s">
        <v>43</v>
      </c>
    </row>
    <row r="554" spans="1:25" x14ac:dyDescent="0.3">
      <c r="A554" s="2">
        <v>45272</v>
      </c>
      <c r="B554" t="s">
        <v>38</v>
      </c>
      <c r="C554" t="s">
        <v>54</v>
      </c>
      <c r="D554">
        <v>7</v>
      </c>
      <c r="E554" s="1">
        <v>570.01</v>
      </c>
      <c r="F554" s="1">
        <f>Sales_data[[#This Row],[UnitPrice]]*(1-0.35)</f>
        <v>370.50650000000002</v>
      </c>
      <c r="G554" t="s">
        <v>50</v>
      </c>
      <c r="H554" t="s">
        <v>21</v>
      </c>
      <c r="I554" s="6">
        <v>0</v>
      </c>
      <c r="J554" t="s">
        <v>51</v>
      </c>
      <c r="K554" s="1">
        <f>Sales_data[[#This Row],[Quantity]]*Sales_data[[#This Row],[UnitPrice]]</f>
        <v>3990.0699999999997</v>
      </c>
      <c r="L554" s="1">
        <f>Sales_data[[#This Row],[TotalPrice ]]*(1-Sales_data[[#This Row],[Discount]])</f>
        <v>3990.0699999999997</v>
      </c>
      <c r="M554" s="1">
        <f>Sales_data[[#This Row],[Quantity]]*Sales_data[[#This Row],[UnitCost (Assummed)]]</f>
        <v>2593.5455000000002</v>
      </c>
      <c r="N554" s="1">
        <f>Sales_data[[#This Row],[ Sales]]-Sales_data[[#This Row],[COGs]]</f>
        <v>1396.5244999999995</v>
      </c>
      <c r="O554" s="5">
        <f>Sales_data[[#This Row],[TotalPrice ]]-Sales_data[[#This Row],[ Sales]]</f>
        <v>0</v>
      </c>
      <c r="P554" t="s">
        <v>57</v>
      </c>
      <c r="Q554" t="s">
        <v>40</v>
      </c>
      <c r="R554">
        <v>0</v>
      </c>
      <c r="S554" t="s">
        <v>748</v>
      </c>
      <c r="T554" t="s">
        <v>749</v>
      </c>
      <c r="U554" s="1">
        <v>42.33</v>
      </c>
      <c r="V554" s="2">
        <v>45272</v>
      </c>
      <c r="W554" s="2">
        <v>45281</v>
      </c>
      <c r="X554" s="7">
        <f t="shared" si="8"/>
        <v>9</v>
      </c>
      <c r="Y554" t="s">
        <v>43</v>
      </c>
    </row>
    <row r="555" spans="1:25" x14ac:dyDescent="0.3">
      <c r="A555" s="2">
        <v>45272</v>
      </c>
      <c r="B555" t="s">
        <v>38</v>
      </c>
      <c r="C555" t="s">
        <v>29</v>
      </c>
      <c r="D555">
        <v>13</v>
      </c>
      <c r="E555" s="1">
        <v>468.16</v>
      </c>
      <c r="F555" s="1">
        <f>Sales_data[[#This Row],[UnitPrice]]*(1-0.35)</f>
        <v>304.30400000000003</v>
      </c>
      <c r="G555" t="s">
        <v>20</v>
      </c>
      <c r="H555" t="s">
        <v>31</v>
      </c>
      <c r="I555" s="6">
        <v>0.15</v>
      </c>
      <c r="J555" t="s">
        <v>32</v>
      </c>
      <c r="K555" s="1">
        <f>Sales_data[[#This Row],[Quantity]]*Sales_data[[#This Row],[UnitPrice]]</f>
        <v>6086.08</v>
      </c>
      <c r="L555" s="1">
        <f>Sales_data[[#This Row],[TotalPrice ]]*(1-Sales_data[[#This Row],[Discount]])</f>
        <v>5173.1679999999997</v>
      </c>
      <c r="M555" s="1">
        <f>Sales_data[[#This Row],[Quantity]]*Sales_data[[#This Row],[UnitCost (Assummed)]]</f>
        <v>3955.9520000000002</v>
      </c>
      <c r="N555" s="1">
        <f>Sales_data[[#This Row],[ Sales]]-Sales_data[[#This Row],[COGs]]</f>
        <v>1217.2159999999994</v>
      </c>
      <c r="O555" s="5">
        <f>Sales_data[[#This Row],[TotalPrice ]]-Sales_data[[#This Row],[ Sales]]</f>
        <v>912.91200000000026</v>
      </c>
      <c r="P555" t="s">
        <v>63</v>
      </c>
      <c r="Q555" t="s">
        <v>34</v>
      </c>
      <c r="R555">
        <v>0</v>
      </c>
      <c r="S555" t="s">
        <v>2625</v>
      </c>
      <c r="T555" t="s">
        <v>375</v>
      </c>
      <c r="U555" s="1">
        <v>29.11</v>
      </c>
      <c r="V555" s="2">
        <v>45272</v>
      </c>
      <c r="W555" s="2">
        <v>45281</v>
      </c>
      <c r="X555" s="7">
        <f t="shared" si="8"/>
        <v>9</v>
      </c>
      <c r="Y555" t="s">
        <v>43</v>
      </c>
    </row>
    <row r="556" spans="1:25" x14ac:dyDescent="0.3">
      <c r="A556" s="2">
        <v>45273</v>
      </c>
      <c r="B556" t="s">
        <v>44</v>
      </c>
      <c r="C556" t="s">
        <v>79</v>
      </c>
      <c r="D556">
        <v>11</v>
      </c>
      <c r="E556" s="1">
        <v>133.08000000000001</v>
      </c>
      <c r="F556" s="1">
        <f>Sales_data[[#This Row],[UnitPrice]]*(1-0.35)</f>
        <v>86.50200000000001</v>
      </c>
      <c r="G556" t="s">
        <v>30</v>
      </c>
      <c r="H556" t="s">
        <v>21</v>
      </c>
      <c r="I556" s="6">
        <v>0.15</v>
      </c>
      <c r="J556" t="s">
        <v>46</v>
      </c>
      <c r="K556" s="1">
        <f>Sales_data[[#This Row],[Quantity]]*Sales_data[[#This Row],[UnitPrice]]</f>
        <v>1463.88</v>
      </c>
      <c r="L556" s="1">
        <f>Sales_data[[#This Row],[TotalPrice ]]*(1-Sales_data[[#This Row],[Discount]])</f>
        <v>1244.298</v>
      </c>
      <c r="M556" s="1">
        <f>Sales_data[[#This Row],[Quantity]]*Sales_data[[#This Row],[UnitCost (Assummed)]]</f>
        <v>951.52200000000016</v>
      </c>
      <c r="N556" s="1">
        <f>Sales_data[[#This Row],[ Sales]]-Sales_data[[#This Row],[COGs]]</f>
        <v>292.77599999999984</v>
      </c>
      <c r="O556" s="5">
        <f>Sales_data[[#This Row],[TotalPrice ]]-Sales_data[[#This Row],[ Sales]]</f>
        <v>219.58200000000011</v>
      </c>
      <c r="P556" t="s">
        <v>57</v>
      </c>
      <c r="Q556" t="s">
        <v>40</v>
      </c>
      <c r="R556">
        <v>0</v>
      </c>
      <c r="S556" t="s">
        <v>1304</v>
      </c>
      <c r="T556" t="s">
        <v>1305</v>
      </c>
      <c r="U556" s="1">
        <v>44.61</v>
      </c>
      <c r="V556" s="2">
        <v>45273</v>
      </c>
      <c r="W556" s="2">
        <v>45282</v>
      </c>
      <c r="X556" s="7">
        <f t="shared" si="8"/>
        <v>9</v>
      </c>
      <c r="Y556" t="s">
        <v>49</v>
      </c>
    </row>
    <row r="557" spans="1:25" x14ac:dyDescent="0.3">
      <c r="A557" s="2">
        <v>45276</v>
      </c>
      <c r="B557" t="s">
        <v>18</v>
      </c>
      <c r="C557" t="s">
        <v>29</v>
      </c>
      <c r="D557">
        <v>13</v>
      </c>
      <c r="E557" s="1">
        <v>241.4</v>
      </c>
      <c r="F557" s="1">
        <f>Sales_data[[#This Row],[UnitPrice]]*(1-0.35)</f>
        <v>156.91</v>
      </c>
      <c r="G557" t="s">
        <v>55</v>
      </c>
      <c r="H557" t="s">
        <v>31</v>
      </c>
      <c r="I557" s="6">
        <v>0</v>
      </c>
      <c r="J557" t="s">
        <v>51</v>
      </c>
      <c r="K557" s="1">
        <f>Sales_data[[#This Row],[Quantity]]*Sales_data[[#This Row],[UnitPrice]]</f>
        <v>3138.2000000000003</v>
      </c>
      <c r="L557" s="1">
        <f>Sales_data[[#This Row],[TotalPrice ]]*(1-Sales_data[[#This Row],[Discount]])</f>
        <v>3138.2000000000003</v>
      </c>
      <c r="M557" s="1">
        <f>Sales_data[[#This Row],[Quantity]]*Sales_data[[#This Row],[UnitCost (Assummed)]]</f>
        <v>2039.83</v>
      </c>
      <c r="N557" s="1">
        <f>Sales_data[[#This Row],[ Sales]]-Sales_data[[#This Row],[COGs]]</f>
        <v>1098.3700000000003</v>
      </c>
      <c r="O557" s="5">
        <f>Sales_data[[#This Row],[TotalPrice ]]-Sales_data[[#This Row],[ Sales]]</f>
        <v>0</v>
      </c>
      <c r="P557" t="s">
        <v>33</v>
      </c>
      <c r="Q557" t="s">
        <v>34</v>
      </c>
      <c r="R557">
        <v>0</v>
      </c>
      <c r="S557" t="s">
        <v>211</v>
      </c>
      <c r="T557" t="s">
        <v>212</v>
      </c>
      <c r="U557" s="1">
        <v>49.05</v>
      </c>
      <c r="V557" s="2">
        <v>45276</v>
      </c>
      <c r="W557" s="2">
        <v>45280</v>
      </c>
      <c r="X557" s="7">
        <f t="shared" si="8"/>
        <v>4</v>
      </c>
      <c r="Y557" t="s">
        <v>27</v>
      </c>
    </row>
    <row r="558" spans="1:25" x14ac:dyDescent="0.3">
      <c r="A558" s="2">
        <v>45276</v>
      </c>
      <c r="B558" t="s">
        <v>38</v>
      </c>
      <c r="C558" t="s">
        <v>45</v>
      </c>
      <c r="D558">
        <v>9</v>
      </c>
      <c r="E558" s="1">
        <v>57.93</v>
      </c>
      <c r="F558" s="1">
        <f>Sales_data[[#This Row],[UnitPrice]]*(1-0.35)</f>
        <v>37.654499999999999</v>
      </c>
      <c r="G558" t="s">
        <v>50</v>
      </c>
      <c r="H558" t="s">
        <v>21</v>
      </c>
      <c r="I558" s="6">
        <v>0</v>
      </c>
      <c r="J558" t="s">
        <v>66</v>
      </c>
      <c r="K558" s="1">
        <f>Sales_data[[#This Row],[Quantity]]*Sales_data[[#This Row],[UnitPrice]]</f>
        <v>521.37</v>
      </c>
      <c r="L558" s="1">
        <f>Sales_data[[#This Row],[TotalPrice ]]*(1-Sales_data[[#This Row],[Discount]])</f>
        <v>521.37</v>
      </c>
      <c r="M558" s="1">
        <f>Sales_data[[#This Row],[Quantity]]*Sales_data[[#This Row],[UnitCost (Assummed)]]</f>
        <v>338.89049999999997</v>
      </c>
      <c r="N558" s="1">
        <f>Sales_data[[#This Row],[ Sales]]-Sales_data[[#This Row],[COGs]]</f>
        <v>182.47950000000003</v>
      </c>
      <c r="O558" s="5">
        <f>Sales_data[[#This Row],[TotalPrice ]]-Sales_data[[#This Row],[ Sales]]</f>
        <v>0</v>
      </c>
      <c r="P558" t="s">
        <v>33</v>
      </c>
      <c r="Q558" t="s">
        <v>24</v>
      </c>
      <c r="R558">
        <v>1</v>
      </c>
      <c r="S558" t="s">
        <v>2870</v>
      </c>
      <c r="T558" t="s">
        <v>766</v>
      </c>
      <c r="U558" s="1">
        <v>28.73</v>
      </c>
      <c r="V558" s="2">
        <v>45276</v>
      </c>
      <c r="W558" s="2">
        <v>45278</v>
      </c>
      <c r="X558" s="7">
        <f t="shared" si="8"/>
        <v>2</v>
      </c>
      <c r="Y558" t="s">
        <v>43</v>
      </c>
    </row>
    <row r="559" spans="1:25" x14ac:dyDescent="0.3">
      <c r="A559" s="2">
        <v>45277</v>
      </c>
      <c r="B559" t="s">
        <v>28</v>
      </c>
      <c r="C559" t="s">
        <v>54</v>
      </c>
      <c r="D559">
        <v>9</v>
      </c>
      <c r="E559" s="1">
        <v>55.04</v>
      </c>
      <c r="F559" s="1">
        <f>Sales_data[[#This Row],[UnitPrice]]*(1-0.35)</f>
        <v>35.776000000000003</v>
      </c>
      <c r="G559" t="s">
        <v>20</v>
      </c>
      <c r="H559" t="s">
        <v>31</v>
      </c>
      <c r="I559" s="6">
        <v>0.15</v>
      </c>
      <c r="J559" t="s">
        <v>32</v>
      </c>
      <c r="K559" s="1">
        <f>Sales_data[[#This Row],[Quantity]]*Sales_data[[#This Row],[UnitPrice]]</f>
        <v>495.36</v>
      </c>
      <c r="L559" s="1">
        <f>Sales_data[[#This Row],[TotalPrice ]]*(1-Sales_data[[#This Row],[Discount]])</f>
        <v>421.05599999999998</v>
      </c>
      <c r="M559" s="1">
        <f>Sales_data[[#This Row],[Quantity]]*Sales_data[[#This Row],[UnitCost (Assummed)]]</f>
        <v>321.98400000000004</v>
      </c>
      <c r="N559" s="1">
        <f>Sales_data[[#This Row],[ Sales]]-Sales_data[[#This Row],[COGs]]</f>
        <v>99.071999999999946</v>
      </c>
      <c r="O559" s="5">
        <f>Sales_data[[#This Row],[TotalPrice ]]-Sales_data[[#This Row],[ Sales]]</f>
        <v>74.30400000000003</v>
      </c>
      <c r="P559" t="s">
        <v>23</v>
      </c>
      <c r="Q559" t="s">
        <v>2930</v>
      </c>
      <c r="R559">
        <v>0</v>
      </c>
      <c r="S559" t="s">
        <v>2864</v>
      </c>
      <c r="T559" t="s">
        <v>2865</v>
      </c>
      <c r="U559" s="1">
        <v>31.09</v>
      </c>
      <c r="V559" s="2">
        <v>45277</v>
      </c>
      <c r="W559" s="2">
        <v>45283</v>
      </c>
      <c r="X559" s="7">
        <f t="shared" si="8"/>
        <v>6</v>
      </c>
      <c r="Y559" t="s">
        <v>37</v>
      </c>
    </row>
    <row r="560" spans="1:25" x14ac:dyDescent="0.3">
      <c r="A560" s="2">
        <v>45278</v>
      </c>
      <c r="B560" t="s">
        <v>69</v>
      </c>
      <c r="C560" t="s">
        <v>130</v>
      </c>
      <c r="D560">
        <v>7</v>
      </c>
      <c r="E560" s="1">
        <v>393.39</v>
      </c>
      <c r="F560" s="1">
        <f>Sales_data[[#This Row],[UnitPrice]]*(1-0.35)</f>
        <v>255.70349999999999</v>
      </c>
      <c r="G560" t="s">
        <v>20</v>
      </c>
      <c r="H560" t="s">
        <v>31</v>
      </c>
      <c r="I560" s="6">
        <v>0.1</v>
      </c>
      <c r="J560" t="s">
        <v>32</v>
      </c>
      <c r="K560" s="1">
        <f>Sales_data[[#This Row],[Quantity]]*Sales_data[[#This Row],[UnitPrice]]</f>
        <v>2753.73</v>
      </c>
      <c r="L560" s="1">
        <f>Sales_data[[#This Row],[TotalPrice ]]*(1-Sales_data[[#This Row],[Discount]])</f>
        <v>2478.357</v>
      </c>
      <c r="M560" s="1">
        <f>Sales_data[[#This Row],[Quantity]]*Sales_data[[#This Row],[UnitCost (Assummed)]]</f>
        <v>1789.9244999999999</v>
      </c>
      <c r="N560" s="1">
        <f>Sales_data[[#This Row],[ Sales]]-Sales_data[[#This Row],[COGs]]</f>
        <v>688.43250000000012</v>
      </c>
      <c r="O560" s="5">
        <f>Sales_data[[#This Row],[TotalPrice ]]-Sales_data[[#This Row],[ Sales]]</f>
        <v>275.37300000000005</v>
      </c>
      <c r="P560" t="s">
        <v>63</v>
      </c>
      <c r="Q560" t="s">
        <v>34</v>
      </c>
      <c r="R560">
        <v>0</v>
      </c>
      <c r="S560" t="s">
        <v>681</v>
      </c>
      <c r="T560" t="s">
        <v>682</v>
      </c>
      <c r="U560" s="1">
        <v>34.35</v>
      </c>
      <c r="V560" s="2">
        <v>45278</v>
      </c>
      <c r="W560" s="2">
        <v>45281</v>
      </c>
      <c r="X560" s="7">
        <f t="shared" si="8"/>
        <v>3</v>
      </c>
      <c r="Y560" t="s">
        <v>72</v>
      </c>
    </row>
    <row r="561" spans="1:25" x14ac:dyDescent="0.3">
      <c r="A561" s="2">
        <v>45278</v>
      </c>
      <c r="B561" t="s">
        <v>28</v>
      </c>
      <c r="C561" t="s">
        <v>19</v>
      </c>
      <c r="D561">
        <v>9</v>
      </c>
      <c r="E561" s="1">
        <v>219.93</v>
      </c>
      <c r="F561" s="1">
        <f>Sales_data[[#This Row],[UnitPrice]]*(1-0.35)</f>
        <v>142.9545</v>
      </c>
      <c r="G561" t="s">
        <v>20</v>
      </c>
      <c r="H561" t="s">
        <v>21</v>
      </c>
      <c r="I561" s="6">
        <v>0.05</v>
      </c>
      <c r="J561" t="s">
        <v>66</v>
      </c>
      <c r="K561" s="1">
        <f>Sales_data[[#This Row],[Quantity]]*Sales_data[[#This Row],[UnitPrice]]</f>
        <v>1979.3700000000001</v>
      </c>
      <c r="L561" s="1">
        <f>Sales_data[[#This Row],[TotalPrice ]]*(1-Sales_data[[#This Row],[Discount]])</f>
        <v>1880.4014999999999</v>
      </c>
      <c r="M561" s="1">
        <f>Sales_data[[#This Row],[Quantity]]*Sales_data[[#This Row],[UnitCost (Assummed)]]</f>
        <v>1286.5905</v>
      </c>
      <c r="N561" s="1">
        <f>Sales_data[[#This Row],[ Sales]]-Sales_data[[#This Row],[COGs]]</f>
        <v>593.81099999999992</v>
      </c>
      <c r="O561" s="5">
        <f>Sales_data[[#This Row],[TotalPrice ]]-Sales_data[[#This Row],[ Sales]]</f>
        <v>98.968500000000176</v>
      </c>
      <c r="P561" t="s">
        <v>33</v>
      </c>
      <c r="Q561" t="s">
        <v>24</v>
      </c>
      <c r="R561">
        <v>0</v>
      </c>
      <c r="S561" t="s">
        <v>699</v>
      </c>
      <c r="T561" t="s">
        <v>700</v>
      </c>
      <c r="U561" s="1">
        <v>44.78</v>
      </c>
      <c r="V561" s="2">
        <v>45278</v>
      </c>
      <c r="W561" s="2">
        <v>45282</v>
      </c>
      <c r="X561" s="7">
        <f t="shared" si="8"/>
        <v>4</v>
      </c>
      <c r="Y561" t="s">
        <v>37</v>
      </c>
    </row>
    <row r="562" spans="1:25" x14ac:dyDescent="0.3">
      <c r="A562" s="2">
        <v>45279</v>
      </c>
      <c r="B562" t="s">
        <v>44</v>
      </c>
      <c r="C562" t="s">
        <v>79</v>
      </c>
      <c r="D562">
        <v>18</v>
      </c>
      <c r="E562" s="1">
        <v>135.22999999999999</v>
      </c>
      <c r="F562" s="1">
        <f>Sales_data[[#This Row],[UnitPrice]]*(1-0.35)</f>
        <v>87.899500000000003</v>
      </c>
      <c r="G562" t="s">
        <v>50</v>
      </c>
      <c r="H562" t="s">
        <v>21</v>
      </c>
      <c r="I562" s="6">
        <v>0</v>
      </c>
      <c r="J562" t="s">
        <v>56</v>
      </c>
      <c r="K562" s="1">
        <f>Sales_data[[#This Row],[Quantity]]*Sales_data[[#This Row],[UnitPrice]]</f>
        <v>2434.14</v>
      </c>
      <c r="L562" s="1">
        <f>Sales_data[[#This Row],[TotalPrice ]]*(1-Sales_data[[#This Row],[Discount]])</f>
        <v>2434.14</v>
      </c>
      <c r="M562" s="1">
        <f>Sales_data[[#This Row],[Quantity]]*Sales_data[[#This Row],[UnitCost (Assummed)]]</f>
        <v>1582.191</v>
      </c>
      <c r="N562" s="1">
        <f>Sales_data[[#This Row],[ Sales]]-Sales_data[[#This Row],[COGs]]</f>
        <v>851.94899999999984</v>
      </c>
      <c r="O562" s="5">
        <f>Sales_data[[#This Row],[TotalPrice ]]-Sales_data[[#This Row],[ Sales]]</f>
        <v>0</v>
      </c>
      <c r="P562" t="s">
        <v>23</v>
      </c>
      <c r="Q562" t="s">
        <v>40</v>
      </c>
      <c r="R562">
        <v>1</v>
      </c>
      <c r="S562" t="s">
        <v>977</v>
      </c>
      <c r="T562" t="s">
        <v>978</v>
      </c>
      <c r="U562" s="1">
        <v>46.1</v>
      </c>
      <c r="V562" s="2">
        <v>45279</v>
      </c>
      <c r="W562" s="2">
        <v>45284</v>
      </c>
      <c r="X562" s="7">
        <f t="shared" si="8"/>
        <v>5</v>
      </c>
      <c r="Y562" t="s">
        <v>49</v>
      </c>
    </row>
    <row r="563" spans="1:25" x14ac:dyDescent="0.3">
      <c r="A563" s="2">
        <v>45279</v>
      </c>
      <c r="B563" t="s">
        <v>44</v>
      </c>
      <c r="C563" t="s">
        <v>39</v>
      </c>
      <c r="D563">
        <v>20</v>
      </c>
      <c r="E563" s="1">
        <v>51.85</v>
      </c>
      <c r="F563" s="1">
        <f>Sales_data[[#This Row],[UnitPrice]]*(1-0.35)</f>
        <v>33.702500000000001</v>
      </c>
      <c r="G563" t="s">
        <v>50</v>
      </c>
      <c r="H563" t="s">
        <v>21</v>
      </c>
      <c r="I563" s="6">
        <v>0.15</v>
      </c>
      <c r="J563" t="s">
        <v>51</v>
      </c>
      <c r="K563" s="1">
        <f>Sales_data[[#This Row],[Quantity]]*Sales_data[[#This Row],[UnitPrice]]</f>
        <v>1037</v>
      </c>
      <c r="L563" s="1">
        <f>Sales_data[[#This Row],[TotalPrice ]]*(1-Sales_data[[#This Row],[Discount]])</f>
        <v>881.44999999999993</v>
      </c>
      <c r="M563" s="1">
        <f>Sales_data[[#This Row],[Quantity]]*Sales_data[[#This Row],[UnitCost (Assummed)]]</f>
        <v>674.05</v>
      </c>
      <c r="N563" s="1">
        <f>Sales_data[[#This Row],[ Sales]]-Sales_data[[#This Row],[COGs]]</f>
        <v>207.39999999999998</v>
      </c>
      <c r="O563" s="5">
        <f>Sales_data[[#This Row],[TotalPrice ]]-Sales_data[[#This Row],[ Sales]]</f>
        <v>155.55000000000007</v>
      </c>
      <c r="P563" t="s">
        <v>63</v>
      </c>
      <c r="Q563" t="s">
        <v>2930</v>
      </c>
      <c r="R563">
        <v>0</v>
      </c>
      <c r="S563" t="s">
        <v>1386</v>
      </c>
      <c r="T563" t="s">
        <v>1387</v>
      </c>
      <c r="U563" s="1">
        <v>33.159999999999997</v>
      </c>
      <c r="V563" s="2">
        <v>45279</v>
      </c>
      <c r="W563" s="2">
        <v>45281</v>
      </c>
      <c r="X563" s="7">
        <f t="shared" si="8"/>
        <v>2</v>
      </c>
      <c r="Y563" t="s">
        <v>49</v>
      </c>
    </row>
    <row r="564" spans="1:25" x14ac:dyDescent="0.3">
      <c r="A564" s="2">
        <v>45280</v>
      </c>
      <c r="B564" t="s">
        <v>44</v>
      </c>
      <c r="C564" t="s">
        <v>130</v>
      </c>
      <c r="D564">
        <v>10</v>
      </c>
      <c r="E564" s="1">
        <v>465.72</v>
      </c>
      <c r="F564" s="1">
        <f>Sales_data[[#This Row],[UnitPrice]]*(1-0.35)</f>
        <v>302.71800000000002</v>
      </c>
      <c r="G564" t="s">
        <v>20</v>
      </c>
      <c r="H564" t="s">
        <v>21</v>
      </c>
      <c r="I564" s="6">
        <v>0.05</v>
      </c>
      <c r="J564" t="s">
        <v>32</v>
      </c>
      <c r="K564" s="1">
        <f>Sales_data[[#This Row],[Quantity]]*Sales_data[[#This Row],[UnitPrice]]</f>
        <v>4657.2000000000007</v>
      </c>
      <c r="L564" s="1">
        <f>Sales_data[[#This Row],[TotalPrice ]]*(1-Sales_data[[#This Row],[Discount]])</f>
        <v>4424.34</v>
      </c>
      <c r="M564" s="1">
        <f>Sales_data[[#This Row],[Quantity]]*Sales_data[[#This Row],[UnitCost (Assummed)]]</f>
        <v>3027.1800000000003</v>
      </c>
      <c r="N564" s="1">
        <f>Sales_data[[#This Row],[ Sales]]-Sales_data[[#This Row],[COGs]]</f>
        <v>1397.1599999999999</v>
      </c>
      <c r="O564" s="5">
        <f>Sales_data[[#This Row],[TotalPrice ]]-Sales_data[[#This Row],[ Sales]]</f>
        <v>232.86000000000058</v>
      </c>
      <c r="P564" t="s">
        <v>23</v>
      </c>
      <c r="Q564" t="s">
        <v>24</v>
      </c>
      <c r="R564">
        <v>0</v>
      </c>
      <c r="S564" t="s">
        <v>1778</v>
      </c>
      <c r="T564" t="s">
        <v>1779</v>
      </c>
      <c r="U564" s="1">
        <v>28.14</v>
      </c>
      <c r="V564" s="2">
        <v>45280</v>
      </c>
      <c r="W564" s="2">
        <v>45286</v>
      </c>
      <c r="X564" s="7">
        <f t="shared" si="8"/>
        <v>6</v>
      </c>
      <c r="Y564" t="s">
        <v>49</v>
      </c>
    </row>
    <row r="565" spans="1:25" x14ac:dyDescent="0.3">
      <c r="A565" s="2">
        <v>45281</v>
      </c>
      <c r="B565" t="s">
        <v>38</v>
      </c>
      <c r="C565" t="s">
        <v>39</v>
      </c>
      <c r="D565">
        <v>7</v>
      </c>
      <c r="E565" s="1">
        <v>284.7</v>
      </c>
      <c r="F565" s="1">
        <f>Sales_data[[#This Row],[UnitPrice]]*(1-0.35)</f>
        <v>185.05500000000001</v>
      </c>
      <c r="G565" t="s">
        <v>55</v>
      </c>
      <c r="H565" t="s">
        <v>21</v>
      </c>
      <c r="I565" s="6">
        <v>0.05</v>
      </c>
      <c r="J565" t="s">
        <v>66</v>
      </c>
      <c r="K565" s="1">
        <f>Sales_data[[#This Row],[Quantity]]*Sales_data[[#This Row],[UnitPrice]]</f>
        <v>1992.8999999999999</v>
      </c>
      <c r="L565" s="1">
        <f>Sales_data[[#This Row],[TotalPrice ]]*(1-Sales_data[[#This Row],[Discount]])</f>
        <v>1893.2549999999999</v>
      </c>
      <c r="M565" s="1">
        <f>Sales_data[[#This Row],[Quantity]]*Sales_data[[#This Row],[UnitCost (Assummed)]]</f>
        <v>1295.385</v>
      </c>
      <c r="N565" s="1">
        <f>Sales_data[[#This Row],[ Sales]]-Sales_data[[#This Row],[COGs]]</f>
        <v>597.86999999999989</v>
      </c>
      <c r="O565" s="5">
        <f>Sales_data[[#This Row],[TotalPrice ]]-Sales_data[[#This Row],[ Sales]]</f>
        <v>99.644999999999982</v>
      </c>
      <c r="P565" t="s">
        <v>33</v>
      </c>
      <c r="Q565" t="s">
        <v>2930</v>
      </c>
      <c r="R565">
        <v>0</v>
      </c>
      <c r="S565" t="s">
        <v>388</v>
      </c>
      <c r="T565" t="s">
        <v>389</v>
      </c>
      <c r="U565" s="1">
        <v>5.36</v>
      </c>
      <c r="V565" s="2">
        <v>45281</v>
      </c>
      <c r="W565" s="2">
        <v>45290</v>
      </c>
      <c r="X565" s="7">
        <f t="shared" si="8"/>
        <v>9</v>
      </c>
      <c r="Y565" t="s">
        <v>43</v>
      </c>
    </row>
    <row r="566" spans="1:25" x14ac:dyDescent="0.3">
      <c r="A566" s="2">
        <v>45281</v>
      </c>
      <c r="B566" t="s">
        <v>28</v>
      </c>
      <c r="C566" t="s">
        <v>29</v>
      </c>
      <c r="D566">
        <v>19</v>
      </c>
      <c r="E566" s="1">
        <v>30.41</v>
      </c>
      <c r="F566" s="1">
        <f>Sales_data[[#This Row],[UnitPrice]]*(1-0.35)</f>
        <v>19.766500000000001</v>
      </c>
      <c r="G566" t="s">
        <v>55</v>
      </c>
      <c r="H566" t="s">
        <v>31</v>
      </c>
      <c r="I566" s="6">
        <v>0.05</v>
      </c>
      <c r="J566" t="s">
        <v>46</v>
      </c>
      <c r="K566" s="1">
        <f>Sales_data[[#This Row],[Quantity]]*Sales_data[[#This Row],[UnitPrice]]</f>
        <v>577.79</v>
      </c>
      <c r="L566" s="1">
        <f>Sales_data[[#This Row],[TotalPrice ]]*(1-Sales_data[[#This Row],[Discount]])</f>
        <v>548.90049999999997</v>
      </c>
      <c r="M566" s="1">
        <f>Sales_data[[#This Row],[Quantity]]*Sales_data[[#This Row],[UnitCost (Assummed)]]</f>
        <v>375.56350000000003</v>
      </c>
      <c r="N566" s="1">
        <f>Sales_data[[#This Row],[ Sales]]-Sales_data[[#This Row],[COGs]]</f>
        <v>173.33699999999993</v>
      </c>
      <c r="O566" s="5">
        <f>Sales_data[[#This Row],[TotalPrice ]]-Sales_data[[#This Row],[ Sales]]</f>
        <v>28.889499999999998</v>
      </c>
      <c r="P566" t="s">
        <v>60</v>
      </c>
      <c r="Q566" t="s">
        <v>24</v>
      </c>
      <c r="R566">
        <v>0</v>
      </c>
      <c r="S566" t="s">
        <v>1136</v>
      </c>
      <c r="T566" t="s">
        <v>1137</v>
      </c>
      <c r="U566" s="1">
        <v>48.33</v>
      </c>
      <c r="V566" s="2">
        <v>45281</v>
      </c>
      <c r="W566" s="2">
        <v>45291</v>
      </c>
      <c r="X566" s="7">
        <f t="shared" si="8"/>
        <v>10</v>
      </c>
      <c r="Y566" t="s">
        <v>37</v>
      </c>
    </row>
    <row r="567" spans="1:25" x14ac:dyDescent="0.3">
      <c r="A567" s="2">
        <v>45281</v>
      </c>
      <c r="B567" t="s">
        <v>69</v>
      </c>
      <c r="C567" t="s">
        <v>54</v>
      </c>
      <c r="D567">
        <v>7</v>
      </c>
      <c r="E567" s="1">
        <v>257.01</v>
      </c>
      <c r="F567" s="1">
        <f>Sales_data[[#This Row],[UnitPrice]]*(1-0.35)</f>
        <v>167.0565</v>
      </c>
      <c r="G567" t="s">
        <v>55</v>
      </c>
      <c r="H567" t="s">
        <v>31</v>
      </c>
      <c r="I567" s="6">
        <v>0.05</v>
      </c>
      <c r="J567" t="s">
        <v>22</v>
      </c>
      <c r="K567" s="1">
        <f>Sales_data[[#This Row],[Quantity]]*Sales_data[[#This Row],[UnitPrice]]</f>
        <v>1799.07</v>
      </c>
      <c r="L567" s="1">
        <f>Sales_data[[#This Row],[TotalPrice ]]*(1-Sales_data[[#This Row],[Discount]])</f>
        <v>1709.1164999999999</v>
      </c>
      <c r="M567" s="1">
        <f>Sales_data[[#This Row],[Quantity]]*Sales_data[[#This Row],[UnitCost (Assummed)]]</f>
        <v>1169.3955000000001</v>
      </c>
      <c r="N567" s="1">
        <f>Sales_data[[#This Row],[ Sales]]-Sales_data[[#This Row],[COGs]]</f>
        <v>539.72099999999978</v>
      </c>
      <c r="O567" s="5">
        <f>Sales_data[[#This Row],[TotalPrice ]]-Sales_data[[#This Row],[ Sales]]</f>
        <v>89.953500000000076</v>
      </c>
      <c r="P567" t="s">
        <v>57</v>
      </c>
      <c r="Q567" t="s">
        <v>2930</v>
      </c>
      <c r="R567">
        <v>0</v>
      </c>
      <c r="S567" t="s">
        <v>2525</v>
      </c>
      <c r="T567" t="s">
        <v>2526</v>
      </c>
      <c r="U567" s="1">
        <v>35.520000000000003</v>
      </c>
      <c r="V567" s="2">
        <v>45281</v>
      </c>
      <c r="W567" s="2">
        <v>45288</v>
      </c>
      <c r="X567" s="7">
        <f t="shared" si="8"/>
        <v>7</v>
      </c>
      <c r="Y567" t="s">
        <v>72</v>
      </c>
    </row>
    <row r="568" spans="1:25" x14ac:dyDescent="0.3">
      <c r="A568" s="2">
        <v>45283</v>
      </c>
      <c r="B568" t="s">
        <v>69</v>
      </c>
      <c r="C568" t="s">
        <v>79</v>
      </c>
      <c r="D568">
        <v>18</v>
      </c>
      <c r="E568" s="1">
        <v>60.66</v>
      </c>
      <c r="F568" s="1">
        <f>Sales_data[[#This Row],[UnitPrice]]*(1-0.35)</f>
        <v>39.429000000000002</v>
      </c>
      <c r="G568" t="s">
        <v>30</v>
      </c>
      <c r="H568" t="s">
        <v>31</v>
      </c>
      <c r="I568" s="6">
        <v>0</v>
      </c>
      <c r="J568" t="s">
        <v>66</v>
      </c>
      <c r="K568" s="1">
        <f>Sales_data[[#This Row],[Quantity]]*Sales_data[[#This Row],[UnitPrice]]</f>
        <v>1091.8799999999999</v>
      </c>
      <c r="L568" s="1">
        <f>Sales_data[[#This Row],[TotalPrice ]]*(1-Sales_data[[#This Row],[Discount]])</f>
        <v>1091.8799999999999</v>
      </c>
      <c r="M568" s="1">
        <f>Sales_data[[#This Row],[Quantity]]*Sales_data[[#This Row],[UnitCost (Assummed)]]</f>
        <v>709.72199999999998</v>
      </c>
      <c r="N568" s="1">
        <f>Sales_data[[#This Row],[ Sales]]-Sales_data[[#This Row],[COGs]]</f>
        <v>382.1579999999999</v>
      </c>
      <c r="O568" s="5">
        <f>Sales_data[[#This Row],[TotalPrice ]]-Sales_data[[#This Row],[ Sales]]</f>
        <v>0</v>
      </c>
      <c r="P568" t="s">
        <v>23</v>
      </c>
      <c r="Q568" t="s">
        <v>24</v>
      </c>
      <c r="R568">
        <v>1</v>
      </c>
      <c r="S568" t="s">
        <v>1296</v>
      </c>
      <c r="T568" t="s">
        <v>1297</v>
      </c>
      <c r="U568" s="1">
        <v>10.08</v>
      </c>
      <c r="V568" s="2">
        <v>45283</v>
      </c>
      <c r="W568" s="2">
        <v>45288</v>
      </c>
      <c r="X568" s="7">
        <f t="shared" si="8"/>
        <v>5</v>
      </c>
      <c r="Y568" t="s">
        <v>72</v>
      </c>
    </row>
    <row r="569" spans="1:25" x14ac:dyDescent="0.3">
      <c r="A569" s="2">
        <v>45283</v>
      </c>
      <c r="B569" t="s">
        <v>18</v>
      </c>
      <c r="C569" t="s">
        <v>45</v>
      </c>
      <c r="D569">
        <v>5</v>
      </c>
      <c r="E569" s="1">
        <v>552.26</v>
      </c>
      <c r="F569" s="1">
        <f>Sales_data[[#This Row],[UnitPrice]]*(1-0.35)</f>
        <v>358.96899999999999</v>
      </c>
      <c r="G569" t="s">
        <v>55</v>
      </c>
      <c r="H569" t="s">
        <v>21</v>
      </c>
      <c r="I569" s="6">
        <v>0.15</v>
      </c>
      <c r="J569" t="s">
        <v>32</v>
      </c>
      <c r="K569" s="1">
        <f>Sales_data[[#This Row],[Quantity]]*Sales_data[[#This Row],[UnitPrice]]</f>
        <v>2761.3</v>
      </c>
      <c r="L569" s="1">
        <f>Sales_data[[#This Row],[TotalPrice ]]*(1-Sales_data[[#This Row],[Discount]])</f>
        <v>2347.105</v>
      </c>
      <c r="M569" s="1">
        <f>Sales_data[[#This Row],[Quantity]]*Sales_data[[#This Row],[UnitCost (Assummed)]]</f>
        <v>1794.845</v>
      </c>
      <c r="N569" s="1">
        <f>Sales_data[[#This Row],[ Sales]]-Sales_data[[#This Row],[COGs]]</f>
        <v>552.26</v>
      </c>
      <c r="O569" s="5">
        <f>Sales_data[[#This Row],[TotalPrice ]]-Sales_data[[#This Row],[ Sales]]</f>
        <v>414.19500000000016</v>
      </c>
      <c r="P569" t="s">
        <v>60</v>
      </c>
      <c r="Q569" t="s">
        <v>40</v>
      </c>
      <c r="R569">
        <v>0</v>
      </c>
      <c r="S569" t="s">
        <v>2216</v>
      </c>
      <c r="T569" t="s">
        <v>2217</v>
      </c>
      <c r="U569" s="1">
        <v>26.5</v>
      </c>
      <c r="V569" s="2">
        <v>45283</v>
      </c>
      <c r="W569" s="2">
        <v>45285</v>
      </c>
      <c r="X569" s="7">
        <f t="shared" si="8"/>
        <v>2</v>
      </c>
      <c r="Y569" t="s">
        <v>27</v>
      </c>
    </row>
    <row r="570" spans="1:25" x14ac:dyDescent="0.3">
      <c r="A570" s="2">
        <v>45285</v>
      </c>
      <c r="B570" t="s">
        <v>38</v>
      </c>
      <c r="C570" t="s">
        <v>130</v>
      </c>
      <c r="D570">
        <v>9</v>
      </c>
      <c r="E570" s="1">
        <v>272.68</v>
      </c>
      <c r="F570" s="1">
        <f>Sales_data[[#This Row],[UnitPrice]]*(1-0.35)</f>
        <v>177.24200000000002</v>
      </c>
      <c r="G570" t="s">
        <v>55</v>
      </c>
      <c r="H570" t="s">
        <v>21</v>
      </c>
      <c r="I570" s="6">
        <v>0.05</v>
      </c>
      <c r="J570" t="s">
        <v>22</v>
      </c>
      <c r="K570" s="1">
        <f>Sales_data[[#This Row],[Quantity]]*Sales_data[[#This Row],[UnitPrice]]</f>
        <v>2454.12</v>
      </c>
      <c r="L570" s="1">
        <f>Sales_data[[#This Row],[TotalPrice ]]*(1-Sales_data[[#This Row],[Discount]])</f>
        <v>2331.4139999999998</v>
      </c>
      <c r="M570" s="1">
        <f>Sales_data[[#This Row],[Quantity]]*Sales_data[[#This Row],[UnitCost (Assummed)]]</f>
        <v>1595.1780000000001</v>
      </c>
      <c r="N570" s="1">
        <f>Sales_data[[#This Row],[ Sales]]-Sales_data[[#This Row],[COGs]]</f>
        <v>736.23599999999965</v>
      </c>
      <c r="O570" s="5">
        <f>Sales_data[[#This Row],[TotalPrice ]]-Sales_data[[#This Row],[ Sales]]</f>
        <v>122.70600000000013</v>
      </c>
      <c r="P570" t="s">
        <v>23</v>
      </c>
      <c r="Q570" t="s">
        <v>34</v>
      </c>
      <c r="R570">
        <v>0</v>
      </c>
      <c r="S570" t="s">
        <v>1358</v>
      </c>
      <c r="T570" t="s">
        <v>1359</v>
      </c>
      <c r="U570" s="1">
        <v>16.43</v>
      </c>
      <c r="V570" s="2">
        <v>45285</v>
      </c>
      <c r="W570" s="2">
        <v>45293</v>
      </c>
      <c r="X570" s="7">
        <f t="shared" si="8"/>
        <v>8</v>
      </c>
      <c r="Y570" t="s">
        <v>43</v>
      </c>
    </row>
    <row r="571" spans="1:25" x14ac:dyDescent="0.3">
      <c r="A571" s="2">
        <v>45285</v>
      </c>
      <c r="B571" t="s">
        <v>18</v>
      </c>
      <c r="C571" t="s">
        <v>45</v>
      </c>
      <c r="D571">
        <v>1</v>
      </c>
      <c r="E571" s="1">
        <v>494.52</v>
      </c>
      <c r="F571" s="1">
        <f>Sales_data[[#This Row],[UnitPrice]]*(1-0.35)</f>
        <v>321.43799999999999</v>
      </c>
      <c r="G571" t="s">
        <v>55</v>
      </c>
      <c r="H571" t="s">
        <v>31</v>
      </c>
      <c r="I571" s="6">
        <v>0</v>
      </c>
      <c r="J571" t="s">
        <v>66</v>
      </c>
      <c r="K571" s="1">
        <f>Sales_data[[#This Row],[Quantity]]*Sales_data[[#This Row],[UnitPrice]]</f>
        <v>494.52</v>
      </c>
      <c r="L571" s="1">
        <f>Sales_data[[#This Row],[TotalPrice ]]*(1-Sales_data[[#This Row],[Discount]])</f>
        <v>494.52</v>
      </c>
      <c r="M571" s="1">
        <f>Sales_data[[#This Row],[Quantity]]*Sales_data[[#This Row],[UnitCost (Assummed)]]</f>
        <v>321.43799999999999</v>
      </c>
      <c r="N571" s="1">
        <f>Sales_data[[#This Row],[ Sales]]-Sales_data[[#This Row],[COGs]]</f>
        <v>173.08199999999999</v>
      </c>
      <c r="O571" s="5">
        <f>Sales_data[[#This Row],[TotalPrice ]]-Sales_data[[#This Row],[ Sales]]</f>
        <v>0</v>
      </c>
      <c r="P571" t="s">
        <v>57</v>
      </c>
      <c r="Q571" t="s">
        <v>2930</v>
      </c>
      <c r="R571">
        <v>0</v>
      </c>
      <c r="S571" t="s">
        <v>2141</v>
      </c>
      <c r="T571" t="s">
        <v>2142</v>
      </c>
      <c r="U571" s="1">
        <v>43.02</v>
      </c>
      <c r="V571" s="2">
        <v>45285</v>
      </c>
      <c r="W571" s="2">
        <v>45293</v>
      </c>
      <c r="X571" s="7">
        <f t="shared" si="8"/>
        <v>8</v>
      </c>
      <c r="Y571" t="s">
        <v>27</v>
      </c>
    </row>
    <row r="572" spans="1:25" x14ac:dyDescent="0.3">
      <c r="A572" s="2">
        <v>45285</v>
      </c>
      <c r="B572" t="s">
        <v>44</v>
      </c>
      <c r="C572" t="s">
        <v>79</v>
      </c>
      <c r="D572">
        <v>18</v>
      </c>
      <c r="E572" s="1">
        <v>470.91</v>
      </c>
      <c r="F572" s="1">
        <f>Sales_data[[#This Row],[UnitPrice]]*(1-0.35)</f>
        <v>306.09150000000005</v>
      </c>
      <c r="G572" t="s">
        <v>50</v>
      </c>
      <c r="H572" t="s">
        <v>21</v>
      </c>
      <c r="I572" s="6">
        <v>0.1</v>
      </c>
      <c r="J572" t="s">
        <v>22</v>
      </c>
      <c r="K572" s="1">
        <f>Sales_data[[#This Row],[Quantity]]*Sales_data[[#This Row],[UnitPrice]]</f>
        <v>8476.380000000001</v>
      </c>
      <c r="L572" s="1">
        <f>Sales_data[[#This Row],[TotalPrice ]]*(1-Sales_data[[#This Row],[Discount]])</f>
        <v>7628.7420000000011</v>
      </c>
      <c r="M572" s="1">
        <f>Sales_data[[#This Row],[Quantity]]*Sales_data[[#This Row],[UnitCost (Assummed)]]</f>
        <v>5509.6470000000008</v>
      </c>
      <c r="N572" s="1">
        <f>Sales_data[[#This Row],[ Sales]]-Sales_data[[#This Row],[COGs]]</f>
        <v>2119.0950000000003</v>
      </c>
      <c r="O572" s="5">
        <f>Sales_data[[#This Row],[TotalPrice ]]-Sales_data[[#This Row],[ Sales]]</f>
        <v>847.63799999999992</v>
      </c>
      <c r="P572" t="s">
        <v>33</v>
      </c>
      <c r="Q572" t="s">
        <v>24</v>
      </c>
      <c r="R572">
        <v>0</v>
      </c>
      <c r="S572" t="s">
        <v>2636</v>
      </c>
      <c r="T572" t="s">
        <v>2637</v>
      </c>
      <c r="U572" s="1">
        <v>14.87</v>
      </c>
      <c r="V572" s="2">
        <v>45285</v>
      </c>
      <c r="W572" s="2">
        <v>45289</v>
      </c>
      <c r="X572" s="7">
        <f t="shared" si="8"/>
        <v>4</v>
      </c>
      <c r="Y572" t="s">
        <v>49</v>
      </c>
    </row>
    <row r="573" spans="1:25" x14ac:dyDescent="0.3">
      <c r="A573" s="2">
        <v>45286</v>
      </c>
      <c r="B573" t="s">
        <v>28</v>
      </c>
      <c r="C573" t="s">
        <v>130</v>
      </c>
      <c r="D573">
        <v>3</v>
      </c>
      <c r="E573" s="1">
        <v>300.8</v>
      </c>
      <c r="F573" s="1">
        <f>Sales_data[[#This Row],[UnitPrice]]*(1-0.35)</f>
        <v>195.52</v>
      </c>
      <c r="G573" t="s">
        <v>20</v>
      </c>
      <c r="H573" t="s">
        <v>21</v>
      </c>
      <c r="I573" s="6">
        <v>0.1</v>
      </c>
      <c r="J573" t="s">
        <v>51</v>
      </c>
      <c r="K573" s="1">
        <f>Sales_data[[#This Row],[Quantity]]*Sales_data[[#This Row],[UnitPrice]]</f>
        <v>902.40000000000009</v>
      </c>
      <c r="L573" s="1">
        <f>Sales_data[[#This Row],[TotalPrice ]]*(1-Sales_data[[#This Row],[Discount]])</f>
        <v>812.16000000000008</v>
      </c>
      <c r="M573" s="1">
        <f>Sales_data[[#This Row],[Quantity]]*Sales_data[[#This Row],[UnitCost (Assummed)]]</f>
        <v>586.56000000000006</v>
      </c>
      <c r="N573" s="1">
        <f>Sales_data[[#This Row],[ Sales]]-Sales_data[[#This Row],[COGs]]</f>
        <v>225.60000000000002</v>
      </c>
      <c r="O573" s="5">
        <f>Sales_data[[#This Row],[TotalPrice ]]-Sales_data[[#This Row],[ Sales]]</f>
        <v>90.240000000000009</v>
      </c>
      <c r="P573" t="s">
        <v>63</v>
      </c>
      <c r="Q573" t="s">
        <v>2930</v>
      </c>
      <c r="R573">
        <v>1</v>
      </c>
      <c r="S573" t="s">
        <v>1220</v>
      </c>
      <c r="T573" t="s">
        <v>1028</v>
      </c>
      <c r="U573" s="1">
        <v>15.98</v>
      </c>
      <c r="V573" s="2">
        <v>45286</v>
      </c>
      <c r="W573" s="2">
        <v>45292</v>
      </c>
      <c r="X573" s="7">
        <f t="shared" si="8"/>
        <v>6</v>
      </c>
      <c r="Y573" t="s">
        <v>37</v>
      </c>
    </row>
    <row r="574" spans="1:25" x14ac:dyDescent="0.3">
      <c r="A574" s="2">
        <v>45286</v>
      </c>
      <c r="B574" t="s">
        <v>44</v>
      </c>
      <c r="C574" t="s">
        <v>39</v>
      </c>
      <c r="D574">
        <v>3</v>
      </c>
      <c r="E574" s="1">
        <v>232.13</v>
      </c>
      <c r="F574" s="1">
        <f>Sales_data[[#This Row],[UnitPrice]]*(1-0.35)</f>
        <v>150.8845</v>
      </c>
      <c r="G574" t="s">
        <v>20</v>
      </c>
      <c r="H574" t="s">
        <v>31</v>
      </c>
      <c r="I574" s="6">
        <v>0.1</v>
      </c>
      <c r="J574" t="s">
        <v>56</v>
      </c>
      <c r="K574" s="1">
        <f>Sales_data[[#This Row],[Quantity]]*Sales_data[[#This Row],[UnitPrice]]</f>
        <v>696.39</v>
      </c>
      <c r="L574" s="1">
        <f>Sales_data[[#This Row],[TotalPrice ]]*(1-Sales_data[[#This Row],[Discount]])</f>
        <v>626.75099999999998</v>
      </c>
      <c r="M574" s="1">
        <f>Sales_data[[#This Row],[Quantity]]*Sales_data[[#This Row],[UnitCost (Assummed)]]</f>
        <v>452.65350000000001</v>
      </c>
      <c r="N574" s="1">
        <f>Sales_data[[#This Row],[ Sales]]-Sales_data[[#This Row],[COGs]]</f>
        <v>174.09749999999997</v>
      </c>
      <c r="O574" s="5">
        <f>Sales_data[[#This Row],[TotalPrice ]]-Sales_data[[#This Row],[ Sales]]</f>
        <v>69.63900000000001</v>
      </c>
      <c r="P574" t="s">
        <v>63</v>
      </c>
      <c r="Q574" t="s">
        <v>2930</v>
      </c>
      <c r="R574">
        <v>1</v>
      </c>
      <c r="S574" t="s">
        <v>1401</v>
      </c>
      <c r="T574" t="s">
        <v>1402</v>
      </c>
      <c r="U574" s="1">
        <v>46.65</v>
      </c>
      <c r="V574" s="2">
        <v>45286</v>
      </c>
      <c r="W574" s="2">
        <v>45291</v>
      </c>
      <c r="X574" s="7">
        <f t="shared" si="8"/>
        <v>5</v>
      </c>
      <c r="Y574" t="s">
        <v>49</v>
      </c>
    </row>
    <row r="575" spans="1:25" x14ac:dyDescent="0.3">
      <c r="A575" s="2">
        <v>45286</v>
      </c>
      <c r="B575" t="s">
        <v>38</v>
      </c>
      <c r="C575" t="s">
        <v>54</v>
      </c>
      <c r="D575">
        <v>7</v>
      </c>
      <c r="E575" s="1">
        <v>157</v>
      </c>
      <c r="F575" s="1">
        <f>Sales_data[[#This Row],[UnitPrice]]*(1-0.35)</f>
        <v>102.05</v>
      </c>
      <c r="G575" t="s">
        <v>30</v>
      </c>
      <c r="H575" t="s">
        <v>21</v>
      </c>
      <c r="I575" s="6">
        <v>0.15</v>
      </c>
      <c r="J575" t="s">
        <v>32</v>
      </c>
      <c r="K575" s="1">
        <f>Sales_data[[#This Row],[Quantity]]*Sales_data[[#This Row],[UnitPrice]]</f>
        <v>1099</v>
      </c>
      <c r="L575" s="1">
        <f>Sales_data[[#This Row],[TotalPrice ]]*(1-Sales_data[[#This Row],[Discount]])</f>
        <v>934.15</v>
      </c>
      <c r="M575" s="1">
        <f>Sales_data[[#This Row],[Quantity]]*Sales_data[[#This Row],[UnitCost (Assummed)]]</f>
        <v>714.35</v>
      </c>
      <c r="N575" s="1">
        <f>Sales_data[[#This Row],[ Sales]]-Sales_data[[#This Row],[COGs]]</f>
        <v>219.79999999999995</v>
      </c>
      <c r="O575" s="5">
        <f>Sales_data[[#This Row],[TotalPrice ]]-Sales_data[[#This Row],[ Sales]]</f>
        <v>164.85000000000002</v>
      </c>
      <c r="P575" t="s">
        <v>23</v>
      </c>
      <c r="Q575" t="s">
        <v>34</v>
      </c>
      <c r="R575">
        <v>1</v>
      </c>
      <c r="S575" t="s">
        <v>2481</v>
      </c>
      <c r="T575" t="s">
        <v>869</v>
      </c>
      <c r="U575" s="1">
        <v>39.72</v>
      </c>
      <c r="V575" s="2">
        <v>45286</v>
      </c>
      <c r="W575" s="2">
        <v>45295</v>
      </c>
      <c r="X575" s="7">
        <f t="shared" si="8"/>
        <v>9</v>
      </c>
      <c r="Y575" t="s">
        <v>43</v>
      </c>
    </row>
    <row r="576" spans="1:25" x14ac:dyDescent="0.3">
      <c r="A576" s="2">
        <v>45288</v>
      </c>
      <c r="B576" t="s">
        <v>18</v>
      </c>
      <c r="C576" t="s">
        <v>19</v>
      </c>
      <c r="D576">
        <v>19</v>
      </c>
      <c r="E576" s="1">
        <v>374.8</v>
      </c>
      <c r="F576" s="1">
        <f>Sales_data[[#This Row],[UnitPrice]]*(1-0.35)</f>
        <v>243.62</v>
      </c>
      <c r="G576" t="s">
        <v>30</v>
      </c>
      <c r="H576" t="s">
        <v>31</v>
      </c>
      <c r="I576" s="6">
        <v>0.05</v>
      </c>
      <c r="J576" t="s">
        <v>51</v>
      </c>
      <c r="K576" s="1">
        <f>Sales_data[[#This Row],[Quantity]]*Sales_data[[#This Row],[UnitPrice]]</f>
        <v>7121.2</v>
      </c>
      <c r="L576" s="1">
        <f>Sales_data[[#This Row],[TotalPrice ]]*(1-Sales_data[[#This Row],[Discount]])</f>
        <v>6765.1399999999994</v>
      </c>
      <c r="M576" s="1">
        <f>Sales_data[[#This Row],[Quantity]]*Sales_data[[#This Row],[UnitCost (Assummed)]]</f>
        <v>4628.78</v>
      </c>
      <c r="N576" s="1">
        <f>Sales_data[[#This Row],[ Sales]]-Sales_data[[#This Row],[COGs]]</f>
        <v>2136.3599999999997</v>
      </c>
      <c r="O576" s="5">
        <f>Sales_data[[#This Row],[TotalPrice ]]-Sales_data[[#This Row],[ Sales]]</f>
        <v>356.0600000000004</v>
      </c>
      <c r="P576" t="s">
        <v>23</v>
      </c>
      <c r="Q576" t="s">
        <v>40</v>
      </c>
      <c r="R576">
        <v>0</v>
      </c>
      <c r="S576" t="s">
        <v>1448</v>
      </c>
      <c r="T576" t="s">
        <v>1449</v>
      </c>
      <c r="U576" s="1">
        <v>41.67</v>
      </c>
      <c r="V576" s="2">
        <v>45288</v>
      </c>
      <c r="W576" s="2">
        <v>45294</v>
      </c>
      <c r="X576" s="7">
        <f t="shared" si="8"/>
        <v>6</v>
      </c>
      <c r="Y576" t="s">
        <v>27</v>
      </c>
    </row>
    <row r="577" spans="1:25" x14ac:dyDescent="0.3">
      <c r="A577" s="2">
        <v>45289</v>
      </c>
      <c r="B577" t="s">
        <v>18</v>
      </c>
      <c r="C577" t="s">
        <v>130</v>
      </c>
      <c r="D577">
        <v>1</v>
      </c>
      <c r="E577" s="1">
        <v>180.12</v>
      </c>
      <c r="F577" s="1">
        <f>Sales_data[[#This Row],[UnitPrice]]*(1-0.35)</f>
        <v>117.078</v>
      </c>
      <c r="G577" t="s">
        <v>30</v>
      </c>
      <c r="H577" t="s">
        <v>21</v>
      </c>
      <c r="I577" s="6">
        <v>0.1</v>
      </c>
      <c r="J577" t="s">
        <v>22</v>
      </c>
      <c r="K577" s="1">
        <f>Sales_data[[#This Row],[Quantity]]*Sales_data[[#This Row],[UnitPrice]]</f>
        <v>180.12</v>
      </c>
      <c r="L577" s="1">
        <f>Sales_data[[#This Row],[TotalPrice ]]*(1-Sales_data[[#This Row],[Discount]])</f>
        <v>162.108</v>
      </c>
      <c r="M577" s="1">
        <f>Sales_data[[#This Row],[Quantity]]*Sales_data[[#This Row],[UnitCost (Assummed)]]</f>
        <v>117.078</v>
      </c>
      <c r="N577" s="1">
        <f>Sales_data[[#This Row],[ Sales]]-Sales_data[[#This Row],[COGs]]</f>
        <v>45.03</v>
      </c>
      <c r="O577" s="5">
        <f>Sales_data[[#This Row],[TotalPrice ]]-Sales_data[[#This Row],[ Sales]]</f>
        <v>18.012</v>
      </c>
      <c r="P577" t="s">
        <v>60</v>
      </c>
      <c r="Q577" t="s">
        <v>2930</v>
      </c>
      <c r="R577">
        <v>0</v>
      </c>
      <c r="S577" t="s">
        <v>475</v>
      </c>
      <c r="T577" t="s">
        <v>476</v>
      </c>
      <c r="U577" s="1">
        <v>27.07</v>
      </c>
      <c r="V577" s="2">
        <v>45289</v>
      </c>
      <c r="W577" s="2">
        <v>45298</v>
      </c>
      <c r="X577" s="7">
        <f t="shared" si="8"/>
        <v>9</v>
      </c>
      <c r="Y577" t="s">
        <v>27</v>
      </c>
    </row>
    <row r="578" spans="1:25" x14ac:dyDescent="0.3">
      <c r="A578" s="2">
        <v>45289</v>
      </c>
      <c r="B578" t="s">
        <v>28</v>
      </c>
      <c r="C578" t="s">
        <v>45</v>
      </c>
      <c r="D578">
        <v>18</v>
      </c>
      <c r="E578" s="1">
        <v>491.76</v>
      </c>
      <c r="F578" s="1">
        <f>Sales_data[[#This Row],[UnitPrice]]*(1-0.35)</f>
        <v>319.64400000000001</v>
      </c>
      <c r="G578" t="s">
        <v>30</v>
      </c>
      <c r="H578" t="s">
        <v>21</v>
      </c>
      <c r="I578" s="6">
        <v>0.15</v>
      </c>
      <c r="J578" t="s">
        <v>22</v>
      </c>
      <c r="K578" s="1">
        <f>Sales_data[[#This Row],[Quantity]]*Sales_data[[#This Row],[UnitPrice]]</f>
        <v>8851.68</v>
      </c>
      <c r="L578" s="1">
        <f>Sales_data[[#This Row],[TotalPrice ]]*(1-Sales_data[[#This Row],[Discount]])</f>
        <v>7523.9279999999999</v>
      </c>
      <c r="M578" s="1">
        <f>Sales_data[[#This Row],[Quantity]]*Sales_data[[#This Row],[UnitCost (Assummed)]]</f>
        <v>5753.5920000000006</v>
      </c>
      <c r="N578" s="1">
        <f>Sales_data[[#This Row],[ Sales]]-Sales_data[[#This Row],[COGs]]</f>
        <v>1770.3359999999993</v>
      </c>
      <c r="O578" s="5">
        <f>Sales_data[[#This Row],[TotalPrice ]]-Sales_data[[#This Row],[ Sales]]</f>
        <v>1327.7520000000004</v>
      </c>
      <c r="P578" t="s">
        <v>57</v>
      </c>
      <c r="Q578" t="s">
        <v>34</v>
      </c>
      <c r="R578">
        <v>0</v>
      </c>
      <c r="S578" t="s">
        <v>1711</v>
      </c>
      <c r="T578" t="s">
        <v>1712</v>
      </c>
      <c r="U578" s="1">
        <v>37.49</v>
      </c>
      <c r="V578" s="2">
        <v>45289</v>
      </c>
      <c r="W578" s="2">
        <v>45296</v>
      </c>
      <c r="X578" s="7">
        <f t="shared" ref="X578:X641" si="9">DATEDIF( V578,W578,"d")</f>
        <v>7</v>
      </c>
      <c r="Y578" t="s">
        <v>37</v>
      </c>
    </row>
    <row r="579" spans="1:25" x14ac:dyDescent="0.3">
      <c r="A579" s="2">
        <v>45290</v>
      </c>
      <c r="B579" t="s">
        <v>69</v>
      </c>
      <c r="C579" t="s">
        <v>79</v>
      </c>
      <c r="D579">
        <v>15</v>
      </c>
      <c r="E579" s="1">
        <v>52.37</v>
      </c>
      <c r="F579" s="1">
        <f>Sales_data[[#This Row],[UnitPrice]]*(1-0.35)</f>
        <v>34.040500000000002</v>
      </c>
      <c r="G579" t="s">
        <v>30</v>
      </c>
      <c r="H579" t="s">
        <v>31</v>
      </c>
      <c r="I579" s="6">
        <v>0.15</v>
      </c>
      <c r="J579" t="s">
        <v>56</v>
      </c>
      <c r="K579" s="1">
        <f>Sales_data[[#This Row],[Quantity]]*Sales_data[[#This Row],[UnitPrice]]</f>
        <v>785.55</v>
      </c>
      <c r="L579" s="1">
        <f>Sales_data[[#This Row],[TotalPrice ]]*(1-Sales_data[[#This Row],[Discount]])</f>
        <v>667.71749999999997</v>
      </c>
      <c r="M579" s="1">
        <f>Sales_data[[#This Row],[Quantity]]*Sales_data[[#This Row],[UnitCost (Assummed)]]</f>
        <v>510.60750000000002</v>
      </c>
      <c r="N579" s="1">
        <f>Sales_data[[#This Row],[ Sales]]-Sales_data[[#This Row],[COGs]]</f>
        <v>157.10999999999996</v>
      </c>
      <c r="O579" s="5">
        <f>Sales_data[[#This Row],[TotalPrice ]]-Sales_data[[#This Row],[ Sales]]</f>
        <v>117.83249999999998</v>
      </c>
      <c r="P579" t="s">
        <v>23</v>
      </c>
      <c r="Q579" t="s">
        <v>34</v>
      </c>
      <c r="R579">
        <v>0</v>
      </c>
      <c r="S579" t="s">
        <v>1333</v>
      </c>
      <c r="T579" t="s">
        <v>1334</v>
      </c>
      <c r="U579" s="1">
        <v>8.93</v>
      </c>
      <c r="V579" s="2">
        <v>45290</v>
      </c>
      <c r="W579" s="2">
        <v>45293</v>
      </c>
      <c r="X579" s="7">
        <f t="shared" si="9"/>
        <v>3</v>
      </c>
      <c r="Y579" t="s">
        <v>72</v>
      </c>
    </row>
    <row r="580" spans="1:25" x14ac:dyDescent="0.3">
      <c r="A580" s="2">
        <v>45290</v>
      </c>
      <c r="B580" t="s">
        <v>28</v>
      </c>
      <c r="C580" t="s">
        <v>19</v>
      </c>
      <c r="D580">
        <v>7</v>
      </c>
      <c r="E580" s="1">
        <v>270.47000000000003</v>
      </c>
      <c r="F580" s="1">
        <f>Sales_data[[#This Row],[UnitPrice]]*(1-0.35)</f>
        <v>175.80550000000002</v>
      </c>
      <c r="G580" t="s">
        <v>55</v>
      </c>
      <c r="H580" t="s">
        <v>21</v>
      </c>
      <c r="I580" s="6">
        <v>0.05</v>
      </c>
      <c r="J580" t="s">
        <v>56</v>
      </c>
      <c r="K580" s="1">
        <f>Sales_data[[#This Row],[Quantity]]*Sales_data[[#This Row],[UnitPrice]]</f>
        <v>1893.2900000000002</v>
      </c>
      <c r="L580" s="1">
        <f>Sales_data[[#This Row],[TotalPrice ]]*(1-Sales_data[[#This Row],[Discount]])</f>
        <v>1798.6255000000001</v>
      </c>
      <c r="M580" s="1">
        <f>Sales_data[[#This Row],[Quantity]]*Sales_data[[#This Row],[UnitCost (Assummed)]]</f>
        <v>1230.6385000000002</v>
      </c>
      <c r="N580" s="1">
        <f>Sales_data[[#This Row],[ Sales]]-Sales_data[[#This Row],[COGs]]</f>
        <v>567.98699999999985</v>
      </c>
      <c r="O580" s="5">
        <f>Sales_data[[#This Row],[TotalPrice ]]-Sales_data[[#This Row],[ Sales]]</f>
        <v>94.664500000000089</v>
      </c>
      <c r="P580" t="s">
        <v>57</v>
      </c>
      <c r="Q580" t="s">
        <v>40</v>
      </c>
      <c r="R580">
        <v>1</v>
      </c>
      <c r="S580" t="s">
        <v>2351</v>
      </c>
      <c r="T580" t="s">
        <v>2352</v>
      </c>
      <c r="U580" s="1">
        <v>41.56</v>
      </c>
      <c r="V580" s="2">
        <v>45290</v>
      </c>
      <c r="W580" s="2">
        <v>45294</v>
      </c>
      <c r="X580" s="7">
        <f t="shared" si="9"/>
        <v>4</v>
      </c>
      <c r="Y580" t="s">
        <v>37</v>
      </c>
    </row>
    <row r="581" spans="1:25" x14ac:dyDescent="0.3">
      <c r="A581" s="2">
        <v>45292</v>
      </c>
      <c r="B581" t="s">
        <v>28</v>
      </c>
      <c r="C581" t="s">
        <v>54</v>
      </c>
      <c r="D581">
        <v>7</v>
      </c>
      <c r="E581" s="1">
        <v>208.86</v>
      </c>
      <c r="F581" s="1">
        <f>Sales_data[[#This Row],[UnitPrice]]*(1-0.35)</f>
        <v>135.75900000000001</v>
      </c>
      <c r="G581" t="s">
        <v>20</v>
      </c>
      <c r="H581" t="s">
        <v>31</v>
      </c>
      <c r="I581" s="6">
        <v>0</v>
      </c>
      <c r="J581" t="s">
        <v>46</v>
      </c>
      <c r="K581" s="1">
        <f>Sales_data[[#This Row],[Quantity]]*Sales_data[[#This Row],[UnitPrice]]</f>
        <v>1462.02</v>
      </c>
      <c r="L581" s="1">
        <f>Sales_data[[#This Row],[TotalPrice ]]*(1-Sales_data[[#This Row],[Discount]])</f>
        <v>1462.02</v>
      </c>
      <c r="M581" s="1">
        <f>Sales_data[[#This Row],[Quantity]]*Sales_data[[#This Row],[UnitCost (Assummed)]]</f>
        <v>950.3130000000001</v>
      </c>
      <c r="N581" s="1">
        <f>Sales_data[[#This Row],[ Sales]]-Sales_data[[#This Row],[COGs]]</f>
        <v>511.70699999999988</v>
      </c>
      <c r="O581" s="5">
        <f>Sales_data[[#This Row],[TotalPrice ]]-Sales_data[[#This Row],[ Sales]]</f>
        <v>0</v>
      </c>
      <c r="P581" t="s">
        <v>63</v>
      </c>
      <c r="Q581" t="s">
        <v>24</v>
      </c>
      <c r="R581">
        <v>0</v>
      </c>
      <c r="S581" t="s">
        <v>565</v>
      </c>
      <c r="T581" t="s">
        <v>566</v>
      </c>
      <c r="U581" s="1">
        <v>20.64</v>
      </c>
      <c r="V581" s="2">
        <v>45292</v>
      </c>
      <c r="W581" s="2">
        <v>45299</v>
      </c>
      <c r="X581" s="7">
        <f t="shared" si="9"/>
        <v>7</v>
      </c>
      <c r="Y581" t="s">
        <v>37</v>
      </c>
    </row>
    <row r="582" spans="1:25" x14ac:dyDescent="0.3">
      <c r="A582" s="2">
        <v>45292</v>
      </c>
      <c r="B582" t="s">
        <v>28</v>
      </c>
      <c r="C582" t="s">
        <v>39</v>
      </c>
      <c r="D582">
        <v>3</v>
      </c>
      <c r="E582" s="1">
        <v>599.41999999999996</v>
      </c>
      <c r="F582" s="1">
        <f>Sales_data[[#This Row],[UnitPrice]]*(1-0.35)</f>
        <v>389.62299999999999</v>
      </c>
      <c r="G582" t="s">
        <v>30</v>
      </c>
      <c r="H582" t="s">
        <v>21</v>
      </c>
      <c r="I582" s="6">
        <v>0.1</v>
      </c>
      <c r="J582" t="s">
        <v>66</v>
      </c>
      <c r="K582" s="1">
        <f>Sales_data[[#This Row],[Quantity]]*Sales_data[[#This Row],[UnitPrice]]</f>
        <v>1798.2599999999998</v>
      </c>
      <c r="L582" s="1">
        <f>Sales_data[[#This Row],[TotalPrice ]]*(1-Sales_data[[#This Row],[Discount]])</f>
        <v>1618.4339999999997</v>
      </c>
      <c r="M582" s="1">
        <f>Sales_data[[#This Row],[Quantity]]*Sales_data[[#This Row],[UnitCost (Assummed)]]</f>
        <v>1168.8689999999999</v>
      </c>
      <c r="N582" s="1">
        <f>Sales_data[[#This Row],[ Sales]]-Sales_data[[#This Row],[COGs]]</f>
        <v>449.56499999999983</v>
      </c>
      <c r="O582" s="5">
        <f>Sales_data[[#This Row],[TotalPrice ]]-Sales_data[[#This Row],[ Sales]]</f>
        <v>179.82600000000002</v>
      </c>
      <c r="P582" t="s">
        <v>23</v>
      </c>
      <c r="Q582" t="s">
        <v>34</v>
      </c>
      <c r="R582">
        <v>0</v>
      </c>
      <c r="S582" t="s">
        <v>964</v>
      </c>
      <c r="T582" t="s">
        <v>965</v>
      </c>
      <c r="U582" s="1">
        <v>48.02</v>
      </c>
      <c r="V582" s="2">
        <v>45292</v>
      </c>
      <c r="W582" s="2">
        <v>45294</v>
      </c>
      <c r="X582" s="7">
        <f t="shared" si="9"/>
        <v>2</v>
      </c>
      <c r="Y582" t="s">
        <v>37</v>
      </c>
    </row>
    <row r="583" spans="1:25" x14ac:dyDescent="0.3">
      <c r="A583" s="2">
        <v>45292</v>
      </c>
      <c r="B583" t="s">
        <v>69</v>
      </c>
      <c r="C583" t="s">
        <v>130</v>
      </c>
      <c r="D583">
        <v>13</v>
      </c>
      <c r="E583" s="1">
        <v>204.67</v>
      </c>
      <c r="F583" s="1">
        <f>Sales_data[[#This Row],[UnitPrice]]*(1-0.35)</f>
        <v>133.03549999999998</v>
      </c>
      <c r="G583" t="s">
        <v>30</v>
      </c>
      <c r="H583" t="s">
        <v>31</v>
      </c>
      <c r="I583" s="6">
        <v>0.15</v>
      </c>
      <c r="J583" t="s">
        <v>32</v>
      </c>
      <c r="K583" s="1">
        <f>Sales_data[[#This Row],[Quantity]]*Sales_data[[#This Row],[UnitPrice]]</f>
        <v>2660.71</v>
      </c>
      <c r="L583" s="1">
        <f>Sales_data[[#This Row],[TotalPrice ]]*(1-Sales_data[[#This Row],[Discount]])</f>
        <v>2261.6035000000002</v>
      </c>
      <c r="M583" s="1">
        <f>Sales_data[[#This Row],[Quantity]]*Sales_data[[#This Row],[UnitCost (Assummed)]]</f>
        <v>1729.4614999999999</v>
      </c>
      <c r="N583" s="1">
        <f>Sales_data[[#This Row],[ Sales]]-Sales_data[[#This Row],[COGs]]</f>
        <v>532.14200000000028</v>
      </c>
      <c r="O583" s="5">
        <f>Sales_data[[#This Row],[TotalPrice ]]-Sales_data[[#This Row],[ Sales]]</f>
        <v>399.10649999999987</v>
      </c>
      <c r="P583" t="s">
        <v>23</v>
      </c>
      <c r="Q583" t="s">
        <v>2930</v>
      </c>
      <c r="R583">
        <v>0</v>
      </c>
      <c r="S583" t="s">
        <v>1100</v>
      </c>
      <c r="T583" t="s">
        <v>1101</v>
      </c>
      <c r="U583" s="1">
        <v>6.76</v>
      </c>
      <c r="V583" s="2">
        <v>45292</v>
      </c>
      <c r="W583" s="2">
        <v>45296</v>
      </c>
      <c r="X583" s="7">
        <f t="shared" si="9"/>
        <v>4</v>
      </c>
      <c r="Y583" t="s">
        <v>72</v>
      </c>
    </row>
    <row r="584" spans="1:25" x14ac:dyDescent="0.3">
      <c r="A584" s="2">
        <v>45293</v>
      </c>
      <c r="B584" t="s">
        <v>44</v>
      </c>
      <c r="C584" t="s">
        <v>130</v>
      </c>
      <c r="D584">
        <v>19</v>
      </c>
      <c r="E584" s="1">
        <v>351.93</v>
      </c>
      <c r="F584" s="1">
        <f>Sales_data[[#This Row],[UnitPrice]]*(1-0.35)</f>
        <v>228.75450000000001</v>
      </c>
      <c r="G584" t="s">
        <v>30</v>
      </c>
      <c r="H584" t="s">
        <v>21</v>
      </c>
      <c r="I584" s="6">
        <v>0</v>
      </c>
      <c r="J584" t="s">
        <v>32</v>
      </c>
      <c r="K584" s="1">
        <f>Sales_data[[#This Row],[Quantity]]*Sales_data[[#This Row],[UnitPrice]]</f>
        <v>6686.67</v>
      </c>
      <c r="L584" s="1">
        <f>Sales_data[[#This Row],[TotalPrice ]]*(1-Sales_data[[#This Row],[Discount]])</f>
        <v>6686.67</v>
      </c>
      <c r="M584" s="1">
        <f>Sales_data[[#This Row],[Quantity]]*Sales_data[[#This Row],[UnitCost (Assummed)]]</f>
        <v>4346.3355000000001</v>
      </c>
      <c r="N584" s="1">
        <f>Sales_data[[#This Row],[ Sales]]-Sales_data[[#This Row],[COGs]]</f>
        <v>2340.3344999999999</v>
      </c>
      <c r="O584" s="5">
        <f>Sales_data[[#This Row],[TotalPrice ]]-Sales_data[[#This Row],[ Sales]]</f>
        <v>0</v>
      </c>
      <c r="P584" t="s">
        <v>57</v>
      </c>
      <c r="Q584" t="s">
        <v>2930</v>
      </c>
      <c r="R584">
        <v>0</v>
      </c>
      <c r="S584" t="s">
        <v>213</v>
      </c>
      <c r="T584" t="s">
        <v>214</v>
      </c>
      <c r="U584" s="1">
        <v>39.979999999999997</v>
      </c>
      <c r="V584" s="2">
        <v>45293</v>
      </c>
      <c r="W584" s="2">
        <v>45296</v>
      </c>
      <c r="X584" s="7">
        <f t="shared" si="9"/>
        <v>3</v>
      </c>
      <c r="Y584" t="s">
        <v>49</v>
      </c>
    </row>
    <row r="585" spans="1:25" x14ac:dyDescent="0.3">
      <c r="A585" s="2">
        <v>45293</v>
      </c>
      <c r="B585" t="s">
        <v>38</v>
      </c>
      <c r="C585" t="s">
        <v>79</v>
      </c>
      <c r="D585">
        <v>15</v>
      </c>
      <c r="E585" s="1">
        <v>115.48</v>
      </c>
      <c r="F585" s="1">
        <f>Sales_data[[#This Row],[UnitPrice]]*(1-0.35)</f>
        <v>75.062000000000012</v>
      </c>
      <c r="G585" t="s">
        <v>30</v>
      </c>
      <c r="H585" t="s">
        <v>31</v>
      </c>
      <c r="I585" s="6">
        <v>0.15</v>
      </c>
      <c r="J585" t="s">
        <v>46</v>
      </c>
      <c r="K585" s="1">
        <f>Sales_data[[#This Row],[Quantity]]*Sales_data[[#This Row],[UnitPrice]]</f>
        <v>1732.2</v>
      </c>
      <c r="L585" s="1">
        <f>Sales_data[[#This Row],[TotalPrice ]]*(1-Sales_data[[#This Row],[Discount]])</f>
        <v>1472.37</v>
      </c>
      <c r="M585" s="1">
        <f>Sales_data[[#This Row],[Quantity]]*Sales_data[[#This Row],[UnitCost (Assummed)]]</f>
        <v>1125.9300000000003</v>
      </c>
      <c r="N585" s="1">
        <f>Sales_data[[#This Row],[ Sales]]-Sales_data[[#This Row],[COGs]]</f>
        <v>346.4399999999996</v>
      </c>
      <c r="O585" s="5">
        <f>Sales_data[[#This Row],[TotalPrice ]]-Sales_data[[#This Row],[ Sales]]</f>
        <v>259.83000000000015</v>
      </c>
      <c r="P585" t="s">
        <v>57</v>
      </c>
      <c r="Q585" t="s">
        <v>2930</v>
      </c>
      <c r="R585">
        <v>0</v>
      </c>
      <c r="S585" t="s">
        <v>1263</v>
      </c>
      <c r="T585" t="s">
        <v>1264</v>
      </c>
      <c r="U585" s="1">
        <v>6.04</v>
      </c>
      <c r="V585" s="2">
        <v>45293</v>
      </c>
      <c r="W585" s="2">
        <v>45303</v>
      </c>
      <c r="X585" s="7">
        <f t="shared" si="9"/>
        <v>10</v>
      </c>
      <c r="Y585" t="s">
        <v>43</v>
      </c>
    </row>
    <row r="586" spans="1:25" x14ac:dyDescent="0.3">
      <c r="A586" s="2">
        <v>45293</v>
      </c>
      <c r="B586" t="s">
        <v>18</v>
      </c>
      <c r="C586" t="s">
        <v>79</v>
      </c>
      <c r="D586">
        <v>16</v>
      </c>
      <c r="E586" s="1">
        <v>145.30000000000001</v>
      </c>
      <c r="F586" s="1">
        <f>Sales_data[[#This Row],[UnitPrice]]*(1-0.35)</f>
        <v>94.445000000000007</v>
      </c>
      <c r="G586" t="s">
        <v>20</v>
      </c>
      <c r="H586" t="s">
        <v>21</v>
      </c>
      <c r="I586" s="6">
        <v>0</v>
      </c>
      <c r="J586" t="s">
        <v>22</v>
      </c>
      <c r="K586" s="1">
        <f>Sales_data[[#This Row],[Quantity]]*Sales_data[[#This Row],[UnitPrice]]</f>
        <v>2324.8000000000002</v>
      </c>
      <c r="L586" s="1">
        <f>Sales_data[[#This Row],[TotalPrice ]]*(1-Sales_data[[#This Row],[Discount]])</f>
        <v>2324.8000000000002</v>
      </c>
      <c r="M586" s="1">
        <f>Sales_data[[#This Row],[Quantity]]*Sales_data[[#This Row],[UnitCost (Assummed)]]</f>
        <v>1511.1200000000001</v>
      </c>
      <c r="N586" s="1">
        <f>Sales_data[[#This Row],[ Sales]]-Sales_data[[#This Row],[COGs]]</f>
        <v>813.68000000000006</v>
      </c>
      <c r="O586" s="5">
        <f>Sales_data[[#This Row],[TotalPrice ]]-Sales_data[[#This Row],[ Sales]]</f>
        <v>0</v>
      </c>
      <c r="P586" t="s">
        <v>57</v>
      </c>
      <c r="Q586" t="s">
        <v>24</v>
      </c>
      <c r="R586">
        <v>1</v>
      </c>
      <c r="S586" t="s">
        <v>2486</v>
      </c>
      <c r="T586" t="s">
        <v>2487</v>
      </c>
      <c r="U586" s="1">
        <v>29.64</v>
      </c>
      <c r="V586" s="2">
        <v>45293</v>
      </c>
      <c r="W586" s="2">
        <v>45303</v>
      </c>
      <c r="X586" s="7">
        <f t="shared" si="9"/>
        <v>10</v>
      </c>
      <c r="Y586" t="s">
        <v>27</v>
      </c>
    </row>
    <row r="587" spans="1:25" x14ac:dyDescent="0.3">
      <c r="A587" s="2">
        <v>45293</v>
      </c>
      <c r="B587" t="s">
        <v>44</v>
      </c>
      <c r="C587" t="s">
        <v>39</v>
      </c>
      <c r="D587">
        <v>7</v>
      </c>
      <c r="E587" s="1">
        <v>55.76</v>
      </c>
      <c r="F587" s="1">
        <f>Sales_data[[#This Row],[UnitPrice]]*(1-0.35)</f>
        <v>36.244</v>
      </c>
      <c r="G587" t="s">
        <v>50</v>
      </c>
      <c r="H587" t="s">
        <v>21</v>
      </c>
      <c r="I587" s="6">
        <v>0.1</v>
      </c>
      <c r="J587" t="s">
        <v>32</v>
      </c>
      <c r="K587" s="1">
        <f>Sales_data[[#This Row],[Quantity]]*Sales_data[[#This Row],[UnitPrice]]</f>
        <v>390.32</v>
      </c>
      <c r="L587" s="1">
        <f>Sales_data[[#This Row],[TotalPrice ]]*(1-Sales_data[[#This Row],[Discount]])</f>
        <v>351.28800000000001</v>
      </c>
      <c r="M587" s="1">
        <f>Sales_data[[#This Row],[Quantity]]*Sales_data[[#This Row],[UnitCost (Assummed)]]</f>
        <v>253.708</v>
      </c>
      <c r="N587" s="1">
        <f>Sales_data[[#This Row],[ Sales]]-Sales_data[[#This Row],[COGs]]</f>
        <v>97.580000000000013</v>
      </c>
      <c r="O587" s="5">
        <f>Sales_data[[#This Row],[TotalPrice ]]-Sales_data[[#This Row],[ Sales]]</f>
        <v>39.031999999999982</v>
      </c>
      <c r="P587" t="s">
        <v>23</v>
      </c>
      <c r="Q587" t="s">
        <v>2930</v>
      </c>
      <c r="R587">
        <v>0</v>
      </c>
      <c r="S587" t="s">
        <v>2589</v>
      </c>
      <c r="T587" t="s">
        <v>2590</v>
      </c>
      <c r="U587" s="1">
        <v>38.979999999999997</v>
      </c>
      <c r="V587" s="2">
        <v>45293</v>
      </c>
      <c r="W587" s="2">
        <v>45302</v>
      </c>
      <c r="X587" s="7">
        <f t="shared" si="9"/>
        <v>9</v>
      </c>
      <c r="Y587" t="s">
        <v>49</v>
      </c>
    </row>
    <row r="588" spans="1:25" x14ac:dyDescent="0.3">
      <c r="A588" s="2">
        <v>45294</v>
      </c>
      <c r="B588" t="s">
        <v>69</v>
      </c>
      <c r="C588" t="s">
        <v>79</v>
      </c>
      <c r="D588">
        <v>12</v>
      </c>
      <c r="E588" s="1">
        <v>164.31</v>
      </c>
      <c r="F588" s="1">
        <f>Sales_data[[#This Row],[UnitPrice]]*(1-0.35)</f>
        <v>106.8015</v>
      </c>
      <c r="G588" t="s">
        <v>20</v>
      </c>
      <c r="H588" t="s">
        <v>21</v>
      </c>
      <c r="I588" s="6">
        <v>0.1</v>
      </c>
      <c r="J588" t="s">
        <v>22</v>
      </c>
      <c r="K588" s="1">
        <f>Sales_data[[#This Row],[Quantity]]*Sales_data[[#This Row],[UnitPrice]]</f>
        <v>1971.72</v>
      </c>
      <c r="L588" s="1">
        <f>Sales_data[[#This Row],[TotalPrice ]]*(1-Sales_data[[#This Row],[Discount]])</f>
        <v>1774.548</v>
      </c>
      <c r="M588" s="1">
        <f>Sales_data[[#This Row],[Quantity]]*Sales_data[[#This Row],[UnitCost (Assummed)]]</f>
        <v>1281.6179999999999</v>
      </c>
      <c r="N588" s="1">
        <f>Sales_data[[#This Row],[ Sales]]-Sales_data[[#This Row],[COGs]]</f>
        <v>492.93000000000006</v>
      </c>
      <c r="O588" s="5">
        <f>Sales_data[[#This Row],[TotalPrice ]]-Sales_data[[#This Row],[ Sales]]</f>
        <v>197.17200000000003</v>
      </c>
      <c r="P588" t="s">
        <v>63</v>
      </c>
      <c r="Q588" t="s">
        <v>2930</v>
      </c>
      <c r="R588">
        <v>1</v>
      </c>
      <c r="S588" t="s">
        <v>396</v>
      </c>
      <c r="T588" t="s">
        <v>397</v>
      </c>
      <c r="U588" s="1">
        <v>38.9</v>
      </c>
      <c r="V588" s="2">
        <v>45294</v>
      </c>
      <c r="W588" s="2">
        <v>45298</v>
      </c>
      <c r="X588" s="7">
        <f t="shared" si="9"/>
        <v>4</v>
      </c>
      <c r="Y588" t="s">
        <v>72</v>
      </c>
    </row>
    <row r="589" spans="1:25" x14ac:dyDescent="0.3">
      <c r="A589" s="2">
        <v>45294</v>
      </c>
      <c r="B589" t="s">
        <v>69</v>
      </c>
      <c r="C589" t="s">
        <v>19</v>
      </c>
      <c r="D589">
        <v>2</v>
      </c>
      <c r="E589" s="1">
        <v>132.91</v>
      </c>
      <c r="F589" s="1">
        <f>Sales_data[[#This Row],[UnitPrice]]*(1-0.35)</f>
        <v>86.391500000000008</v>
      </c>
      <c r="G589" t="s">
        <v>30</v>
      </c>
      <c r="H589" t="s">
        <v>21</v>
      </c>
      <c r="I589" s="6">
        <v>0</v>
      </c>
      <c r="J589" t="s">
        <v>66</v>
      </c>
      <c r="K589" s="1">
        <f>Sales_data[[#This Row],[Quantity]]*Sales_data[[#This Row],[UnitPrice]]</f>
        <v>265.82</v>
      </c>
      <c r="L589" s="1">
        <f>Sales_data[[#This Row],[TotalPrice ]]*(1-Sales_data[[#This Row],[Discount]])</f>
        <v>265.82</v>
      </c>
      <c r="M589" s="1">
        <f>Sales_data[[#This Row],[Quantity]]*Sales_data[[#This Row],[UnitCost (Assummed)]]</f>
        <v>172.78300000000002</v>
      </c>
      <c r="N589" s="1">
        <f>Sales_data[[#This Row],[ Sales]]-Sales_data[[#This Row],[COGs]]</f>
        <v>93.036999999999978</v>
      </c>
      <c r="O589" s="5">
        <f>Sales_data[[#This Row],[TotalPrice ]]-Sales_data[[#This Row],[ Sales]]</f>
        <v>0</v>
      </c>
      <c r="P589" t="s">
        <v>60</v>
      </c>
      <c r="Q589" t="s">
        <v>40</v>
      </c>
      <c r="R589">
        <v>0</v>
      </c>
      <c r="S589" t="s">
        <v>2345</v>
      </c>
      <c r="T589" t="s">
        <v>2346</v>
      </c>
      <c r="U589" s="1">
        <v>7.76</v>
      </c>
      <c r="V589" s="2">
        <v>45294</v>
      </c>
      <c r="W589" s="2">
        <v>45303</v>
      </c>
      <c r="X589" s="7">
        <f t="shared" si="9"/>
        <v>9</v>
      </c>
      <c r="Y589" t="s">
        <v>72</v>
      </c>
    </row>
    <row r="590" spans="1:25" x14ac:dyDescent="0.3">
      <c r="A590" s="2">
        <v>45295</v>
      </c>
      <c r="B590" t="s">
        <v>69</v>
      </c>
      <c r="C590" t="s">
        <v>79</v>
      </c>
      <c r="D590">
        <v>1</v>
      </c>
      <c r="E590" s="1">
        <v>103.13</v>
      </c>
      <c r="F590" s="1">
        <f>Sales_data[[#This Row],[UnitPrice]]*(1-0.35)</f>
        <v>67.034499999999994</v>
      </c>
      <c r="G590" t="s">
        <v>20</v>
      </c>
      <c r="H590" t="s">
        <v>21</v>
      </c>
      <c r="I590" s="6">
        <v>0</v>
      </c>
      <c r="J590" t="s">
        <v>66</v>
      </c>
      <c r="K590" s="1">
        <f>Sales_data[[#This Row],[Quantity]]*Sales_data[[#This Row],[UnitPrice]]</f>
        <v>103.13</v>
      </c>
      <c r="L590" s="1">
        <f>Sales_data[[#This Row],[TotalPrice ]]*(1-Sales_data[[#This Row],[Discount]])</f>
        <v>103.13</v>
      </c>
      <c r="M590" s="1">
        <f>Sales_data[[#This Row],[Quantity]]*Sales_data[[#This Row],[UnitCost (Assummed)]]</f>
        <v>67.034499999999994</v>
      </c>
      <c r="N590" s="1">
        <f>Sales_data[[#This Row],[ Sales]]-Sales_data[[#This Row],[COGs]]</f>
        <v>36.095500000000001</v>
      </c>
      <c r="O590" s="5">
        <f>Sales_data[[#This Row],[TotalPrice ]]-Sales_data[[#This Row],[ Sales]]</f>
        <v>0</v>
      </c>
      <c r="P590" t="s">
        <v>23</v>
      </c>
      <c r="Q590" t="s">
        <v>24</v>
      </c>
      <c r="R590">
        <v>0</v>
      </c>
      <c r="S590" t="s">
        <v>1341</v>
      </c>
      <c r="T590" t="s">
        <v>1342</v>
      </c>
      <c r="U590" s="1">
        <v>42.38</v>
      </c>
      <c r="V590" s="2">
        <v>45295</v>
      </c>
      <c r="W590" s="2">
        <v>45305</v>
      </c>
      <c r="X590" s="7">
        <f t="shared" si="9"/>
        <v>10</v>
      </c>
      <c r="Y590" t="s">
        <v>72</v>
      </c>
    </row>
    <row r="591" spans="1:25" x14ac:dyDescent="0.3">
      <c r="A591" s="2">
        <v>45296</v>
      </c>
      <c r="B591" t="s">
        <v>28</v>
      </c>
      <c r="C591" t="s">
        <v>54</v>
      </c>
      <c r="D591">
        <v>2</v>
      </c>
      <c r="E591" s="1">
        <v>371.3</v>
      </c>
      <c r="F591" s="1">
        <f>Sales_data[[#This Row],[UnitPrice]]*(1-0.35)</f>
        <v>241.34500000000003</v>
      </c>
      <c r="G591" t="s">
        <v>20</v>
      </c>
      <c r="H591" t="s">
        <v>21</v>
      </c>
      <c r="I591" s="6">
        <v>0.05</v>
      </c>
      <c r="J591" t="s">
        <v>66</v>
      </c>
      <c r="K591" s="1">
        <f>Sales_data[[#This Row],[Quantity]]*Sales_data[[#This Row],[UnitPrice]]</f>
        <v>742.6</v>
      </c>
      <c r="L591" s="1">
        <f>Sales_data[[#This Row],[TotalPrice ]]*(1-Sales_data[[#This Row],[Discount]])</f>
        <v>705.47</v>
      </c>
      <c r="M591" s="1">
        <f>Sales_data[[#This Row],[Quantity]]*Sales_data[[#This Row],[UnitCost (Assummed)]]</f>
        <v>482.69000000000005</v>
      </c>
      <c r="N591" s="1">
        <f>Sales_data[[#This Row],[ Sales]]-Sales_data[[#This Row],[COGs]]</f>
        <v>222.77999999999997</v>
      </c>
      <c r="O591" s="5">
        <f>Sales_data[[#This Row],[TotalPrice ]]-Sales_data[[#This Row],[ Sales]]</f>
        <v>37.129999999999995</v>
      </c>
      <c r="P591" t="s">
        <v>57</v>
      </c>
      <c r="Q591" t="s">
        <v>34</v>
      </c>
      <c r="R591">
        <v>0</v>
      </c>
      <c r="S591" t="s">
        <v>161</v>
      </c>
      <c r="T591" t="s">
        <v>162</v>
      </c>
      <c r="U591" s="1">
        <v>36.51</v>
      </c>
      <c r="V591" s="2">
        <v>45296</v>
      </c>
      <c r="W591" s="2">
        <v>45306</v>
      </c>
      <c r="X591" s="7">
        <f t="shared" si="9"/>
        <v>10</v>
      </c>
      <c r="Y591" t="s">
        <v>37</v>
      </c>
    </row>
    <row r="592" spans="1:25" x14ac:dyDescent="0.3">
      <c r="A592" s="2">
        <v>45296</v>
      </c>
      <c r="B592" t="s">
        <v>44</v>
      </c>
      <c r="C592" t="s">
        <v>45</v>
      </c>
      <c r="D592">
        <v>17</v>
      </c>
      <c r="E592" s="1">
        <v>241.01</v>
      </c>
      <c r="F592" s="1">
        <f>Sales_data[[#This Row],[UnitPrice]]*(1-0.35)</f>
        <v>156.65649999999999</v>
      </c>
      <c r="G592" t="s">
        <v>30</v>
      </c>
      <c r="H592" t="s">
        <v>31</v>
      </c>
      <c r="I592" s="6">
        <v>0.1</v>
      </c>
      <c r="J592" t="s">
        <v>66</v>
      </c>
      <c r="K592" s="1">
        <f>Sales_data[[#This Row],[Quantity]]*Sales_data[[#This Row],[UnitPrice]]</f>
        <v>4097.17</v>
      </c>
      <c r="L592" s="1">
        <f>Sales_data[[#This Row],[TotalPrice ]]*(1-Sales_data[[#This Row],[Discount]])</f>
        <v>3687.453</v>
      </c>
      <c r="M592" s="1">
        <f>Sales_data[[#This Row],[Quantity]]*Sales_data[[#This Row],[UnitCost (Assummed)]]</f>
        <v>2663.1605</v>
      </c>
      <c r="N592" s="1">
        <f>Sales_data[[#This Row],[ Sales]]-Sales_data[[#This Row],[COGs]]</f>
        <v>1024.2925</v>
      </c>
      <c r="O592" s="5">
        <f>Sales_data[[#This Row],[TotalPrice ]]-Sales_data[[#This Row],[ Sales]]</f>
        <v>409.7170000000001</v>
      </c>
      <c r="P592" t="s">
        <v>60</v>
      </c>
      <c r="Q592" t="s">
        <v>40</v>
      </c>
      <c r="R592">
        <v>0</v>
      </c>
      <c r="S592" t="s">
        <v>876</v>
      </c>
      <c r="T592" t="s">
        <v>877</v>
      </c>
      <c r="U592" s="1">
        <v>24.69</v>
      </c>
      <c r="V592" s="2">
        <v>45296</v>
      </c>
      <c r="W592" s="2">
        <v>45302</v>
      </c>
      <c r="X592" s="7">
        <f t="shared" si="9"/>
        <v>6</v>
      </c>
      <c r="Y592" t="s">
        <v>49</v>
      </c>
    </row>
    <row r="593" spans="1:25" x14ac:dyDescent="0.3">
      <c r="A593" s="2">
        <v>45296</v>
      </c>
      <c r="B593" t="s">
        <v>18</v>
      </c>
      <c r="C593" t="s">
        <v>39</v>
      </c>
      <c r="D593">
        <v>2</v>
      </c>
      <c r="E593" s="1">
        <v>454.01</v>
      </c>
      <c r="F593" s="1">
        <f>Sales_data[[#This Row],[UnitPrice]]*(1-0.35)</f>
        <v>295.10649999999998</v>
      </c>
      <c r="G593" t="s">
        <v>20</v>
      </c>
      <c r="H593" t="s">
        <v>21</v>
      </c>
      <c r="I593" s="6">
        <v>0</v>
      </c>
      <c r="J593" t="s">
        <v>56</v>
      </c>
      <c r="K593" s="1">
        <f>Sales_data[[#This Row],[Quantity]]*Sales_data[[#This Row],[UnitPrice]]</f>
        <v>908.02</v>
      </c>
      <c r="L593" s="1">
        <f>Sales_data[[#This Row],[TotalPrice ]]*(1-Sales_data[[#This Row],[Discount]])</f>
        <v>908.02</v>
      </c>
      <c r="M593" s="1">
        <f>Sales_data[[#This Row],[Quantity]]*Sales_data[[#This Row],[UnitCost (Assummed)]]</f>
        <v>590.21299999999997</v>
      </c>
      <c r="N593" s="1">
        <f>Sales_data[[#This Row],[ Sales]]-Sales_data[[#This Row],[COGs]]</f>
        <v>317.80700000000002</v>
      </c>
      <c r="O593" s="5">
        <f>Sales_data[[#This Row],[TotalPrice ]]-Sales_data[[#This Row],[ Sales]]</f>
        <v>0</v>
      </c>
      <c r="P593" t="s">
        <v>23</v>
      </c>
      <c r="Q593" t="s">
        <v>40</v>
      </c>
      <c r="R593">
        <v>0</v>
      </c>
      <c r="S593" t="s">
        <v>2642</v>
      </c>
      <c r="T593" t="s">
        <v>2643</v>
      </c>
      <c r="U593" s="1">
        <v>9.7799999999999994</v>
      </c>
      <c r="V593" s="2">
        <v>45296</v>
      </c>
      <c r="W593" s="2">
        <v>45298</v>
      </c>
      <c r="X593" s="7">
        <f t="shared" si="9"/>
        <v>2</v>
      </c>
      <c r="Y593" t="s">
        <v>27</v>
      </c>
    </row>
    <row r="594" spans="1:25" x14ac:dyDescent="0.3">
      <c r="A594" s="2">
        <v>45297</v>
      </c>
      <c r="B594" t="s">
        <v>38</v>
      </c>
      <c r="C594" t="s">
        <v>29</v>
      </c>
      <c r="D594">
        <v>13</v>
      </c>
      <c r="E594" s="1">
        <v>256.35000000000002</v>
      </c>
      <c r="F594" s="1">
        <f>Sales_data[[#This Row],[UnitPrice]]*(1-0.35)</f>
        <v>166.62750000000003</v>
      </c>
      <c r="G594" t="s">
        <v>55</v>
      </c>
      <c r="H594" t="s">
        <v>21</v>
      </c>
      <c r="I594" s="6">
        <v>0.15</v>
      </c>
      <c r="J594" t="s">
        <v>32</v>
      </c>
      <c r="K594" s="1">
        <f>Sales_data[[#This Row],[Quantity]]*Sales_data[[#This Row],[UnitPrice]]</f>
        <v>3332.55</v>
      </c>
      <c r="L594" s="1">
        <f>Sales_data[[#This Row],[TotalPrice ]]*(1-Sales_data[[#This Row],[Discount]])</f>
        <v>2832.6675</v>
      </c>
      <c r="M594" s="1">
        <f>Sales_data[[#This Row],[Quantity]]*Sales_data[[#This Row],[UnitCost (Assummed)]]</f>
        <v>2166.1575000000003</v>
      </c>
      <c r="N594" s="1">
        <f>Sales_data[[#This Row],[ Sales]]-Sales_data[[#This Row],[COGs]]</f>
        <v>666.50999999999976</v>
      </c>
      <c r="O594" s="5">
        <f>Sales_data[[#This Row],[TotalPrice ]]-Sales_data[[#This Row],[ Sales]]</f>
        <v>499.88250000000016</v>
      </c>
      <c r="P594" t="s">
        <v>63</v>
      </c>
      <c r="Q594" t="s">
        <v>34</v>
      </c>
      <c r="R594">
        <v>0</v>
      </c>
      <c r="S594" t="s">
        <v>1703</v>
      </c>
      <c r="T594" t="s">
        <v>1704</v>
      </c>
      <c r="U594" s="1">
        <v>26.04</v>
      </c>
      <c r="V594" s="2">
        <v>45297</v>
      </c>
      <c r="W594" s="2">
        <v>45299</v>
      </c>
      <c r="X594" s="7">
        <f t="shared" si="9"/>
        <v>2</v>
      </c>
      <c r="Y594" t="s">
        <v>43</v>
      </c>
    </row>
    <row r="595" spans="1:25" x14ac:dyDescent="0.3">
      <c r="A595" s="2">
        <v>45298</v>
      </c>
      <c r="B595" t="s">
        <v>38</v>
      </c>
      <c r="C595" t="s">
        <v>45</v>
      </c>
      <c r="D595">
        <v>5</v>
      </c>
      <c r="E595" s="1">
        <v>454.62</v>
      </c>
      <c r="F595" s="1">
        <f>Sales_data[[#This Row],[UnitPrice]]*(1-0.35)</f>
        <v>295.50299999999999</v>
      </c>
      <c r="G595" t="s">
        <v>50</v>
      </c>
      <c r="H595" t="s">
        <v>21</v>
      </c>
      <c r="I595" s="6">
        <v>0.05</v>
      </c>
      <c r="J595" t="s">
        <v>56</v>
      </c>
      <c r="K595" s="1">
        <f>Sales_data[[#This Row],[Quantity]]*Sales_data[[#This Row],[UnitPrice]]</f>
        <v>2273.1</v>
      </c>
      <c r="L595" s="1">
        <f>Sales_data[[#This Row],[TotalPrice ]]*(1-Sales_data[[#This Row],[Discount]])</f>
        <v>2159.4449999999997</v>
      </c>
      <c r="M595" s="1">
        <f>Sales_data[[#This Row],[Quantity]]*Sales_data[[#This Row],[UnitCost (Assummed)]]</f>
        <v>1477.5149999999999</v>
      </c>
      <c r="N595" s="1">
        <f>Sales_data[[#This Row],[ Sales]]-Sales_data[[#This Row],[COGs]]</f>
        <v>681.92999999999984</v>
      </c>
      <c r="O595" s="5">
        <f>Sales_data[[#This Row],[TotalPrice ]]-Sales_data[[#This Row],[ Sales]]</f>
        <v>113.6550000000002</v>
      </c>
      <c r="P595" t="s">
        <v>33</v>
      </c>
      <c r="Q595" t="s">
        <v>2930</v>
      </c>
      <c r="R595">
        <v>0</v>
      </c>
      <c r="S595" t="s">
        <v>2341</v>
      </c>
      <c r="T595" t="s">
        <v>2342</v>
      </c>
      <c r="U595" s="1">
        <v>10.19</v>
      </c>
      <c r="V595" s="2">
        <v>45298</v>
      </c>
      <c r="W595" s="2">
        <v>45306</v>
      </c>
      <c r="X595" s="7">
        <f t="shared" si="9"/>
        <v>8</v>
      </c>
      <c r="Y595" t="s">
        <v>43</v>
      </c>
    </row>
    <row r="596" spans="1:25" x14ac:dyDescent="0.3">
      <c r="A596" s="2">
        <v>45299</v>
      </c>
      <c r="B596" t="s">
        <v>28</v>
      </c>
      <c r="C596" t="s">
        <v>54</v>
      </c>
      <c r="D596">
        <v>13</v>
      </c>
      <c r="E596" s="1">
        <v>285.27999999999997</v>
      </c>
      <c r="F596" s="1">
        <f>Sales_data[[#This Row],[UnitPrice]]*(1-0.35)</f>
        <v>185.43199999999999</v>
      </c>
      <c r="G596" t="s">
        <v>55</v>
      </c>
      <c r="H596" t="s">
        <v>31</v>
      </c>
      <c r="I596" s="6">
        <v>0</v>
      </c>
      <c r="J596" t="s">
        <v>22</v>
      </c>
      <c r="K596" s="1">
        <f>Sales_data[[#This Row],[Quantity]]*Sales_data[[#This Row],[UnitPrice]]</f>
        <v>3708.6399999999994</v>
      </c>
      <c r="L596" s="1">
        <f>Sales_data[[#This Row],[TotalPrice ]]*(1-Sales_data[[#This Row],[Discount]])</f>
        <v>3708.6399999999994</v>
      </c>
      <c r="M596" s="1">
        <f>Sales_data[[#This Row],[Quantity]]*Sales_data[[#This Row],[UnitCost (Assummed)]]</f>
        <v>2410.616</v>
      </c>
      <c r="N596" s="1">
        <f>Sales_data[[#This Row],[ Sales]]-Sales_data[[#This Row],[COGs]]</f>
        <v>1298.0239999999994</v>
      </c>
      <c r="O596" s="5">
        <f>Sales_data[[#This Row],[TotalPrice ]]-Sales_data[[#This Row],[ Sales]]</f>
        <v>0</v>
      </c>
      <c r="P596" t="s">
        <v>33</v>
      </c>
      <c r="Q596" t="s">
        <v>34</v>
      </c>
      <c r="R596">
        <v>0</v>
      </c>
      <c r="S596" t="s">
        <v>1821</v>
      </c>
      <c r="T596" t="s">
        <v>1822</v>
      </c>
      <c r="U596" s="1">
        <v>31.2</v>
      </c>
      <c r="V596" s="2">
        <v>45299</v>
      </c>
      <c r="W596" s="2">
        <v>45306</v>
      </c>
      <c r="X596" s="7">
        <f t="shared" si="9"/>
        <v>7</v>
      </c>
      <c r="Y596" t="s">
        <v>37</v>
      </c>
    </row>
    <row r="597" spans="1:25" x14ac:dyDescent="0.3">
      <c r="A597" s="2">
        <v>45299</v>
      </c>
      <c r="B597" t="s">
        <v>28</v>
      </c>
      <c r="C597" t="s">
        <v>45</v>
      </c>
      <c r="D597">
        <v>7</v>
      </c>
      <c r="E597" s="1">
        <v>562.6</v>
      </c>
      <c r="F597" s="1">
        <f>Sales_data[[#This Row],[UnitPrice]]*(1-0.35)</f>
        <v>365.69000000000005</v>
      </c>
      <c r="G597" t="s">
        <v>30</v>
      </c>
      <c r="H597" t="s">
        <v>31</v>
      </c>
      <c r="I597" s="6">
        <v>0.15</v>
      </c>
      <c r="J597" t="s">
        <v>22</v>
      </c>
      <c r="K597" s="1">
        <f>Sales_data[[#This Row],[Quantity]]*Sales_data[[#This Row],[UnitPrice]]</f>
        <v>3938.2000000000003</v>
      </c>
      <c r="L597" s="1">
        <f>Sales_data[[#This Row],[TotalPrice ]]*(1-Sales_data[[#This Row],[Discount]])</f>
        <v>3347.4700000000003</v>
      </c>
      <c r="M597" s="1">
        <f>Sales_data[[#This Row],[Quantity]]*Sales_data[[#This Row],[UnitCost (Assummed)]]</f>
        <v>2559.8300000000004</v>
      </c>
      <c r="N597" s="1">
        <f>Sales_data[[#This Row],[ Sales]]-Sales_data[[#This Row],[COGs]]</f>
        <v>787.63999999999987</v>
      </c>
      <c r="O597" s="5">
        <f>Sales_data[[#This Row],[TotalPrice ]]-Sales_data[[#This Row],[ Sales]]</f>
        <v>590.73</v>
      </c>
      <c r="P597" t="s">
        <v>23</v>
      </c>
      <c r="Q597" t="s">
        <v>40</v>
      </c>
      <c r="R597">
        <v>0</v>
      </c>
      <c r="S597" t="s">
        <v>2450</v>
      </c>
      <c r="T597" t="s">
        <v>2451</v>
      </c>
      <c r="U597" s="1">
        <v>19.95</v>
      </c>
      <c r="V597" s="2">
        <v>45299</v>
      </c>
      <c r="W597" s="2">
        <v>45303</v>
      </c>
      <c r="X597" s="7">
        <f t="shared" si="9"/>
        <v>4</v>
      </c>
      <c r="Y597" t="s">
        <v>37</v>
      </c>
    </row>
    <row r="598" spans="1:25" x14ac:dyDescent="0.3">
      <c r="A598" s="2">
        <v>45300</v>
      </c>
      <c r="B598" t="s">
        <v>18</v>
      </c>
      <c r="C598" t="s">
        <v>79</v>
      </c>
      <c r="D598">
        <v>8</v>
      </c>
      <c r="E598" s="1">
        <v>582.52</v>
      </c>
      <c r="F598" s="1">
        <f>Sales_data[[#This Row],[UnitPrice]]*(1-0.35)</f>
        <v>378.63799999999998</v>
      </c>
      <c r="G598" t="s">
        <v>55</v>
      </c>
      <c r="H598" t="s">
        <v>31</v>
      </c>
      <c r="I598" s="6">
        <v>0.15</v>
      </c>
      <c r="J598" t="s">
        <v>46</v>
      </c>
      <c r="K598" s="1">
        <f>Sales_data[[#This Row],[Quantity]]*Sales_data[[#This Row],[UnitPrice]]</f>
        <v>4660.16</v>
      </c>
      <c r="L598" s="1">
        <f>Sales_data[[#This Row],[TotalPrice ]]*(1-Sales_data[[#This Row],[Discount]])</f>
        <v>3961.136</v>
      </c>
      <c r="M598" s="1">
        <f>Sales_data[[#This Row],[Quantity]]*Sales_data[[#This Row],[UnitCost (Assummed)]]</f>
        <v>3029.1039999999998</v>
      </c>
      <c r="N598" s="1">
        <f>Sales_data[[#This Row],[ Sales]]-Sales_data[[#This Row],[COGs]]</f>
        <v>932.03200000000015</v>
      </c>
      <c r="O598" s="5">
        <f>Sales_data[[#This Row],[TotalPrice ]]-Sales_data[[#This Row],[ Sales]]</f>
        <v>699.02399999999989</v>
      </c>
      <c r="P598" t="s">
        <v>33</v>
      </c>
      <c r="Q598" t="s">
        <v>40</v>
      </c>
      <c r="R598">
        <v>0</v>
      </c>
      <c r="S598" t="s">
        <v>149</v>
      </c>
      <c r="T598" t="s">
        <v>150</v>
      </c>
      <c r="U598" s="1">
        <v>6.47</v>
      </c>
      <c r="V598" s="2">
        <v>45300</v>
      </c>
      <c r="W598" s="2">
        <v>45304</v>
      </c>
      <c r="X598" s="7">
        <f t="shared" si="9"/>
        <v>4</v>
      </c>
      <c r="Y598" t="s">
        <v>27</v>
      </c>
    </row>
    <row r="599" spans="1:25" x14ac:dyDescent="0.3">
      <c r="A599" s="2">
        <v>45300</v>
      </c>
      <c r="B599" t="s">
        <v>44</v>
      </c>
      <c r="C599" t="s">
        <v>130</v>
      </c>
      <c r="D599">
        <v>11</v>
      </c>
      <c r="E599" s="1">
        <v>404.88</v>
      </c>
      <c r="F599" s="1">
        <f>Sales_data[[#This Row],[UnitPrice]]*(1-0.35)</f>
        <v>263.17200000000003</v>
      </c>
      <c r="G599" t="s">
        <v>30</v>
      </c>
      <c r="H599" t="s">
        <v>21</v>
      </c>
      <c r="I599" s="6">
        <v>0.05</v>
      </c>
      <c r="J599" t="s">
        <v>32</v>
      </c>
      <c r="K599" s="1">
        <f>Sales_data[[#This Row],[Quantity]]*Sales_data[[#This Row],[UnitPrice]]</f>
        <v>4453.68</v>
      </c>
      <c r="L599" s="1">
        <f>Sales_data[[#This Row],[TotalPrice ]]*(1-Sales_data[[#This Row],[Discount]])</f>
        <v>4230.9960000000001</v>
      </c>
      <c r="M599" s="1">
        <f>Sales_data[[#This Row],[Quantity]]*Sales_data[[#This Row],[UnitCost (Assummed)]]</f>
        <v>2894.8920000000003</v>
      </c>
      <c r="N599" s="1">
        <f>Sales_data[[#This Row],[ Sales]]-Sales_data[[#This Row],[COGs]]</f>
        <v>1336.1039999999998</v>
      </c>
      <c r="O599" s="5">
        <f>Sales_data[[#This Row],[TotalPrice ]]-Sales_data[[#This Row],[ Sales]]</f>
        <v>222.6840000000002</v>
      </c>
      <c r="P599" t="s">
        <v>33</v>
      </c>
      <c r="Q599" t="s">
        <v>34</v>
      </c>
      <c r="R599">
        <v>0</v>
      </c>
      <c r="S599" t="s">
        <v>1417</v>
      </c>
      <c r="T599" t="s">
        <v>1418</v>
      </c>
      <c r="U599" s="1">
        <v>18.920000000000002</v>
      </c>
      <c r="V599" s="2">
        <v>45300</v>
      </c>
      <c r="W599" s="2">
        <v>45307</v>
      </c>
      <c r="X599" s="7">
        <f t="shared" si="9"/>
        <v>7</v>
      </c>
      <c r="Y599" t="s">
        <v>49</v>
      </c>
    </row>
    <row r="600" spans="1:25" x14ac:dyDescent="0.3">
      <c r="A600" s="2">
        <v>45300</v>
      </c>
      <c r="B600" t="s">
        <v>44</v>
      </c>
      <c r="C600" t="s">
        <v>54</v>
      </c>
      <c r="D600">
        <v>19</v>
      </c>
      <c r="E600" s="1">
        <v>380.82</v>
      </c>
      <c r="F600" s="1">
        <f>Sales_data[[#This Row],[UnitPrice]]*(1-0.35)</f>
        <v>247.53300000000002</v>
      </c>
      <c r="G600" t="s">
        <v>55</v>
      </c>
      <c r="H600" t="s">
        <v>21</v>
      </c>
      <c r="I600" s="6">
        <v>0.1</v>
      </c>
      <c r="J600" t="s">
        <v>56</v>
      </c>
      <c r="K600" s="1">
        <f>Sales_data[[#This Row],[Quantity]]*Sales_data[[#This Row],[UnitPrice]]</f>
        <v>7235.58</v>
      </c>
      <c r="L600" s="1">
        <f>Sales_data[[#This Row],[TotalPrice ]]*(1-Sales_data[[#This Row],[Discount]])</f>
        <v>6512.0219999999999</v>
      </c>
      <c r="M600" s="1">
        <f>Sales_data[[#This Row],[Quantity]]*Sales_data[[#This Row],[UnitCost (Assummed)]]</f>
        <v>4703.1270000000004</v>
      </c>
      <c r="N600" s="1">
        <f>Sales_data[[#This Row],[ Sales]]-Sales_data[[#This Row],[COGs]]</f>
        <v>1808.8949999999995</v>
      </c>
      <c r="O600" s="5">
        <f>Sales_data[[#This Row],[TotalPrice ]]-Sales_data[[#This Row],[ Sales]]</f>
        <v>723.55799999999999</v>
      </c>
      <c r="P600" t="s">
        <v>57</v>
      </c>
      <c r="Q600" t="s">
        <v>34</v>
      </c>
      <c r="R600">
        <v>0</v>
      </c>
      <c r="S600" t="s">
        <v>1474</v>
      </c>
      <c r="T600" t="s">
        <v>1475</v>
      </c>
      <c r="U600" s="1">
        <v>48.73</v>
      </c>
      <c r="V600" s="2">
        <v>45300</v>
      </c>
      <c r="W600" s="2">
        <v>45303</v>
      </c>
      <c r="X600" s="7">
        <f t="shared" si="9"/>
        <v>3</v>
      </c>
      <c r="Y600" t="s">
        <v>49</v>
      </c>
    </row>
    <row r="601" spans="1:25" x14ac:dyDescent="0.3">
      <c r="A601" s="2">
        <v>45301</v>
      </c>
      <c r="B601" t="s">
        <v>28</v>
      </c>
      <c r="C601" t="s">
        <v>130</v>
      </c>
      <c r="D601">
        <v>15</v>
      </c>
      <c r="E601" s="1">
        <v>306.91000000000003</v>
      </c>
      <c r="F601" s="1">
        <f>Sales_data[[#This Row],[UnitPrice]]*(1-0.35)</f>
        <v>199.49150000000003</v>
      </c>
      <c r="G601" t="s">
        <v>30</v>
      </c>
      <c r="H601" t="s">
        <v>31</v>
      </c>
      <c r="I601" s="6">
        <v>0</v>
      </c>
      <c r="J601" t="s">
        <v>51</v>
      </c>
      <c r="K601" s="1">
        <f>Sales_data[[#This Row],[Quantity]]*Sales_data[[#This Row],[UnitPrice]]</f>
        <v>4603.6500000000005</v>
      </c>
      <c r="L601" s="1">
        <f>Sales_data[[#This Row],[TotalPrice ]]*(1-Sales_data[[#This Row],[Discount]])</f>
        <v>4603.6500000000005</v>
      </c>
      <c r="M601" s="1">
        <f>Sales_data[[#This Row],[Quantity]]*Sales_data[[#This Row],[UnitCost (Assummed)]]</f>
        <v>2992.3725000000004</v>
      </c>
      <c r="N601" s="1">
        <f>Sales_data[[#This Row],[ Sales]]-Sales_data[[#This Row],[COGs]]</f>
        <v>1611.2775000000001</v>
      </c>
      <c r="O601" s="5">
        <f>Sales_data[[#This Row],[TotalPrice ]]-Sales_data[[#This Row],[ Sales]]</f>
        <v>0</v>
      </c>
      <c r="P601" t="s">
        <v>63</v>
      </c>
      <c r="Q601" t="s">
        <v>24</v>
      </c>
      <c r="R601">
        <v>1</v>
      </c>
      <c r="S601" t="s">
        <v>1693</v>
      </c>
      <c r="T601" t="s">
        <v>1694</v>
      </c>
      <c r="U601" s="1">
        <v>19.38</v>
      </c>
      <c r="V601" s="2">
        <v>45301</v>
      </c>
      <c r="W601" s="2">
        <v>45305</v>
      </c>
      <c r="X601" s="7">
        <f t="shared" si="9"/>
        <v>4</v>
      </c>
      <c r="Y601" t="s">
        <v>37</v>
      </c>
    </row>
    <row r="602" spans="1:25" x14ac:dyDescent="0.3">
      <c r="A602" s="2">
        <v>45301</v>
      </c>
      <c r="B602" t="s">
        <v>38</v>
      </c>
      <c r="C602" t="s">
        <v>130</v>
      </c>
      <c r="D602">
        <v>19</v>
      </c>
      <c r="E602" s="1">
        <v>219.7</v>
      </c>
      <c r="F602" s="1">
        <f>Sales_data[[#This Row],[UnitPrice]]*(1-0.35)</f>
        <v>142.80500000000001</v>
      </c>
      <c r="G602" t="s">
        <v>30</v>
      </c>
      <c r="H602" t="s">
        <v>31</v>
      </c>
      <c r="I602" s="6">
        <v>0</v>
      </c>
      <c r="J602" t="s">
        <v>32</v>
      </c>
      <c r="K602" s="1">
        <f>Sales_data[[#This Row],[Quantity]]*Sales_data[[#This Row],[UnitPrice]]</f>
        <v>4174.3</v>
      </c>
      <c r="L602" s="1">
        <f>Sales_data[[#This Row],[TotalPrice ]]*(1-Sales_data[[#This Row],[Discount]])</f>
        <v>4174.3</v>
      </c>
      <c r="M602" s="1">
        <f>Sales_data[[#This Row],[Quantity]]*Sales_data[[#This Row],[UnitCost (Assummed)]]</f>
        <v>2713.2950000000001</v>
      </c>
      <c r="N602" s="1">
        <f>Sales_data[[#This Row],[ Sales]]-Sales_data[[#This Row],[COGs]]</f>
        <v>1461.0050000000001</v>
      </c>
      <c r="O602" s="5">
        <f>Sales_data[[#This Row],[TotalPrice ]]-Sales_data[[#This Row],[ Sales]]</f>
        <v>0</v>
      </c>
      <c r="P602" t="s">
        <v>63</v>
      </c>
      <c r="Q602" t="s">
        <v>24</v>
      </c>
      <c r="R602">
        <v>0</v>
      </c>
      <c r="S602" t="s">
        <v>2559</v>
      </c>
      <c r="T602" t="s">
        <v>2560</v>
      </c>
      <c r="U602" s="1">
        <v>15.38</v>
      </c>
      <c r="V602" s="2">
        <v>45301</v>
      </c>
      <c r="W602" s="2">
        <v>45307</v>
      </c>
      <c r="X602" s="7">
        <f t="shared" si="9"/>
        <v>6</v>
      </c>
      <c r="Y602" t="s">
        <v>43</v>
      </c>
    </row>
    <row r="603" spans="1:25" x14ac:dyDescent="0.3">
      <c r="A603" s="2">
        <v>45302</v>
      </c>
      <c r="B603" t="s">
        <v>28</v>
      </c>
      <c r="C603" t="s">
        <v>45</v>
      </c>
      <c r="D603">
        <v>18</v>
      </c>
      <c r="E603" s="1">
        <v>209.75</v>
      </c>
      <c r="F603" s="1">
        <f>Sales_data[[#This Row],[UnitPrice]]*(1-0.35)</f>
        <v>136.33750000000001</v>
      </c>
      <c r="G603" t="s">
        <v>50</v>
      </c>
      <c r="H603" t="s">
        <v>21</v>
      </c>
      <c r="I603" s="6">
        <v>0.15</v>
      </c>
      <c r="J603" t="s">
        <v>46</v>
      </c>
      <c r="K603" s="1">
        <f>Sales_data[[#This Row],[Quantity]]*Sales_data[[#This Row],[UnitPrice]]</f>
        <v>3775.5</v>
      </c>
      <c r="L603" s="1">
        <f>Sales_data[[#This Row],[TotalPrice ]]*(1-Sales_data[[#This Row],[Discount]])</f>
        <v>3209.1749999999997</v>
      </c>
      <c r="M603" s="1">
        <f>Sales_data[[#This Row],[Quantity]]*Sales_data[[#This Row],[UnitCost (Assummed)]]</f>
        <v>2454.0750000000003</v>
      </c>
      <c r="N603" s="1">
        <f>Sales_data[[#This Row],[ Sales]]-Sales_data[[#This Row],[COGs]]</f>
        <v>755.09999999999945</v>
      </c>
      <c r="O603" s="5">
        <f>Sales_data[[#This Row],[TotalPrice ]]-Sales_data[[#This Row],[ Sales]]</f>
        <v>566.32500000000027</v>
      </c>
      <c r="P603" t="s">
        <v>60</v>
      </c>
      <c r="Q603" t="s">
        <v>24</v>
      </c>
      <c r="R603">
        <v>0</v>
      </c>
      <c r="S603" t="s">
        <v>2919</v>
      </c>
      <c r="T603" t="s">
        <v>2920</v>
      </c>
      <c r="U603" s="1">
        <v>45.93</v>
      </c>
      <c r="V603" s="2">
        <v>45302</v>
      </c>
      <c r="W603" s="2">
        <v>45308</v>
      </c>
      <c r="X603" s="7">
        <f t="shared" si="9"/>
        <v>6</v>
      </c>
      <c r="Y603" t="s">
        <v>37</v>
      </c>
    </row>
    <row r="604" spans="1:25" x14ac:dyDescent="0.3">
      <c r="A604" s="2">
        <v>45303</v>
      </c>
      <c r="B604" t="s">
        <v>38</v>
      </c>
      <c r="C604" t="s">
        <v>54</v>
      </c>
      <c r="D604">
        <v>14</v>
      </c>
      <c r="E604" s="1">
        <v>157.13999999999999</v>
      </c>
      <c r="F604" s="1">
        <f>Sales_data[[#This Row],[UnitPrice]]*(1-0.35)</f>
        <v>102.14099999999999</v>
      </c>
      <c r="G604" t="s">
        <v>30</v>
      </c>
      <c r="H604" t="s">
        <v>21</v>
      </c>
      <c r="I604" s="6">
        <v>0.15</v>
      </c>
      <c r="J604" t="s">
        <v>56</v>
      </c>
      <c r="K604" s="1">
        <f>Sales_data[[#This Row],[Quantity]]*Sales_data[[#This Row],[UnitPrice]]</f>
        <v>2199.96</v>
      </c>
      <c r="L604" s="1">
        <f>Sales_data[[#This Row],[TotalPrice ]]*(1-Sales_data[[#This Row],[Discount]])</f>
        <v>1869.9659999999999</v>
      </c>
      <c r="M604" s="1">
        <f>Sales_data[[#This Row],[Quantity]]*Sales_data[[#This Row],[UnitCost (Assummed)]]</f>
        <v>1429.9739999999999</v>
      </c>
      <c r="N604" s="1">
        <f>Sales_data[[#This Row],[ Sales]]-Sales_data[[#This Row],[COGs]]</f>
        <v>439.99199999999996</v>
      </c>
      <c r="O604" s="5">
        <f>Sales_data[[#This Row],[TotalPrice ]]-Sales_data[[#This Row],[ Sales]]</f>
        <v>329.99400000000014</v>
      </c>
      <c r="P604" t="s">
        <v>33</v>
      </c>
      <c r="Q604" t="s">
        <v>34</v>
      </c>
      <c r="R604">
        <v>0</v>
      </c>
      <c r="S604" t="s">
        <v>1110</v>
      </c>
      <c r="T604" t="s">
        <v>1111</v>
      </c>
      <c r="U604" s="1">
        <v>36.04</v>
      </c>
      <c r="V604" s="2">
        <v>45303</v>
      </c>
      <c r="W604" s="2">
        <v>45313</v>
      </c>
      <c r="X604" s="7">
        <f t="shared" si="9"/>
        <v>10</v>
      </c>
      <c r="Y604" t="s">
        <v>43</v>
      </c>
    </row>
    <row r="605" spans="1:25" x14ac:dyDescent="0.3">
      <c r="A605" s="2">
        <v>45304</v>
      </c>
      <c r="B605" t="s">
        <v>44</v>
      </c>
      <c r="C605" t="s">
        <v>79</v>
      </c>
      <c r="D605">
        <v>13</v>
      </c>
      <c r="E605" s="1">
        <v>343.45</v>
      </c>
      <c r="F605" s="1">
        <f>Sales_data[[#This Row],[UnitPrice]]*(1-0.35)</f>
        <v>223.24250000000001</v>
      </c>
      <c r="G605" t="s">
        <v>55</v>
      </c>
      <c r="H605" t="s">
        <v>21</v>
      </c>
      <c r="I605" s="6">
        <v>0.05</v>
      </c>
      <c r="J605" t="s">
        <v>32</v>
      </c>
      <c r="K605" s="1">
        <f>Sales_data[[#This Row],[Quantity]]*Sales_data[[#This Row],[UnitPrice]]</f>
        <v>4464.8499999999995</v>
      </c>
      <c r="L605" s="1">
        <f>Sales_data[[#This Row],[TotalPrice ]]*(1-Sales_data[[#This Row],[Discount]])</f>
        <v>4241.6074999999992</v>
      </c>
      <c r="M605" s="1">
        <f>Sales_data[[#This Row],[Quantity]]*Sales_data[[#This Row],[UnitCost (Assummed)]]</f>
        <v>2902.1525000000001</v>
      </c>
      <c r="N605" s="1">
        <f>Sales_data[[#This Row],[ Sales]]-Sales_data[[#This Row],[COGs]]</f>
        <v>1339.454999999999</v>
      </c>
      <c r="O605" s="5">
        <f>Sales_data[[#This Row],[TotalPrice ]]-Sales_data[[#This Row],[ Sales]]</f>
        <v>223.24250000000029</v>
      </c>
      <c r="P605" t="s">
        <v>33</v>
      </c>
      <c r="Q605" t="s">
        <v>34</v>
      </c>
      <c r="R605">
        <v>0</v>
      </c>
      <c r="S605" t="s">
        <v>1763</v>
      </c>
      <c r="T605" t="s">
        <v>1764</v>
      </c>
      <c r="U605" s="1">
        <v>27.26</v>
      </c>
      <c r="V605" s="2">
        <v>45304</v>
      </c>
      <c r="W605" s="2">
        <v>45308</v>
      </c>
      <c r="X605" s="7">
        <f t="shared" si="9"/>
        <v>4</v>
      </c>
      <c r="Y605" t="s">
        <v>49</v>
      </c>
    </row>
    <row r="606" spans="1:25" x14ac:dyDescent="0.3">
      <c r="A606" s="2">
        <v>45304</v>
      </c>
      <c r="B606" t="s">
        <v>28</v>
      </c>
      <c r="C606" t="s">
        <v>39</v>
      </c>
      <c r="D606">
        <v>12</v>
      </c>
      <c r="E606" s="1">
        <v>103.59</v>
      </c>
      <c r="F606" s="1">
        <f>Sales_data[[#This Row],[UnitPrice]]*(1-0.35)</f>
        <v>67.333500000000001</v>
      </c>
      <c r="G606" t="s">
        <v>30</v>
      </c>
      <c r="H606" t="s">
        <v>31</v>
      </c>
      <c r="I606" s="6">
        <v>0.1</v>
      </c>
      <c r="J606" t="s">
        <v>46</v>
      </c>
      <c r="K606" s="1">
        <f>Sales_data[[#This Row],[Quantity]]*Sales_data[[#This Row],[UnitPrice]]</f>
        <v>1243.08</v>
      </c>
      <c r="L606" s="1">
        <f>Sales_data[[#This Row],[TotalPrice ]]*(1-Sales_data[[#This Row],[Discount]])</f>
        <v>1118.7719999999999</v>
      </c>
      <c r="M606" s="1">
        <f>Sales_data[[#This Row],[Quantity]]*Sales_data[[#This Row],[UnitCost (Assummed)]]</f>
        <v>808.00199999999995</v>
      </c>
      <c r="N606" s="1">
        <f>Sales_data[[#This Row],[ Sales]]-Sales_data[[#This Row],[COGs]]</f>
        <v>310.77</v>
      </c>
      <c r="O606" s="5">
        <f>Sales_data[[#This Row],[TotalPrice ]]-Sales_data[[#This Row],[ Sales]]</f>
        <v>124.30799999999999</v>
      </c>
      <c r="P606" t="s">
        <v>60</v>
      </c>
      <c r="Q606" t="s">
        <v>24</v>
      </c>
      <c r="R606">
        <v>0</v>
      </c>
      <c r="S606" t="s">
        <v>2304</v>
      </c>
      <c r="T606" t="s">
        <v>2305</v>
      </c>
      <c r="U606" s="1">
        <v>48.11</v>
      </c>
      <c r="V606" s="2">
        <v>45304</v>
      </c>
      <c r="W606" s="2">
        <v>45312</v>
      </c>
      <c r="X606" s="7">
        <f t="shared" si="9"/>
        <v>8</v>
      </c>
      <c r="Y606" t="s">
        <v>37</v>
      </c>
    </row>
    <row r="607" spans="1:25" x14ac:dyDescent="0.3">
      <c r="A607" s="2">
        <v>45305</v>
      </c>
      <c r="B607" t="s">
        <v>44</v>
      </c>
      <c r="C607" t="s">
        <v>79</v>
      </c>
      <c r="D607">
        <v>19</v>
      </c>
      <c r="E607" s="1">
        <v>29.94</v>
      </c>
      <c r="F607" s="1">
        <f>Sales_data[[#This Row],[UnitPrice]]*(1-0.35)</f>
        <v>19.461000000000002</v>
      </c>
      <c r="G607" t="s">
        <v>55</v>
      </c>
      <c r="H607" t="s">
        <v>31</v>
      </c>
      <c r="I607" s="6">
        <v>0.15</v>
      </c>
      <c r="J607" t="s">
        <v>56</v>
      </c>
      <c r="K607" s="1">
        <f>Sales_data[[#This Row],[Quantity]]*Sales_data[[#This Row],[UnitPrice]]</f>
        <v>568.86</v>
      </c>
      <c r="L607" s="1">
        <f>Sales_data[[#This Row],[TotalPrice ]]*(1-Sales_data[[#This Row],[Discount]])</f>
        <v>483.53100000000001</v>
      </c>
      <c r="M607" s="1">
        <f>Sales_data[[#This Row],[Quantity]]*Sales_data[[#This Row],[UnitCost (Assummed)]]</f>
        <v>369.75900000000001</v>
      </c>
      <c r="N607" s="1">
        <f>Sales_data[[#This Row],[ Sales]]-Sales_data[[#This Row],[COGs]]</f>
        <v>113.77199999999999</v>
      </c>
      <c r="O607" s="5">
        <f>Sales_data[[#This Row],[TotalPrice ]]-Sales_data[[#This Row],[ Sales]]</f>
        <v>85.329000000000008</v>
      </c>
      <c r="P607" t="s">
        <v>60</v>
      </c>
      <c r="Q607" t="s">
        <v>24</v>
      </c>
      <c r="R607">
        <v>0</v>
      </c>
      <c r="S607" t="s">
        <v>203</v>
      </c>
      <c r="T607" t="s">
        <v>204</v>
      </c>
      <c r="U607" s="1">
        <v>33.590000000000003</v>
      </c>
      <c r="V607" s="2">
        <v>45305</v>
      </c>
      <c r="W607" s="2">
        <v>45311</v>
      </c>
      <c r="X607" s="7">
        <f t="shared" si="9"/>
        <v>6</v>
      </c>
      <c r="Y607" t="s">
        <v>49</v>
      </c>
    </row>
    <row r="608" spans="1:25" x14ac:dyDescent="0.3">
      <c r="A608" s="2">
        <v>45305</v>
      </c>
      <c r="B608" t="s">
        <v>18</v>
      </c>
      <c r="C608" t="s">
        <v>54</v>
      </c>
      <c r="D608">
        <v>19</v>
      </c>
      <c r="E608" s="1">
        <v>407.82</v>
      </c>
      <c r="F608" s="1">
        <f>Sales_data[[#This Row],[UnitPrice]]*(1-0.35)</f>
        <v>265.08300000000003</v>
      </c>
      <c r="G608" t="s">
        <v>55</v>
      </c>
      <c r="H608" t="s">
        <v>31</v>
      </c>
      <c r="I608" s="6">
        <v>0.05</v>
      </c>
      <c r="J608" t="s">
        <v>56</v>
      </c>
      <c r="K608" s="1">
        <f>Sales_data[[#This Row],[Quantity]]*Sales_data[[#This Row],[UnitPrice]]</f>
        <v>7748.58</v>
      </c>
      <c r="L608" s="1">
        <f>Sales_data[[#This Row],[TotalPrice ]]*(1-Sales_data[[#This Row],[Discount]])</f>
        <v>7361.1509999999998</v>
      </c>
      <c r="M608" s="1">
        <f>Sales_data[[#This Row],[Quantity]]*Sales_data[[#This Row],[UnitCost (Assummed)]]</f>
        <v>5036.5770000000002</v>
      </c>
      <c r="N608" s="1">
        <f>Sales_data[[#This Row],[ Sales]]-Sales_data[[#This Row],[COGs]]</f>
        <v>2324.5739999999996</v>
      </c>
      <c r="O608" s="5">
        <f>Sales_data[[#This Row],[TotalPrice ]]-Sales_data[[#This Row],[ Sales]]</f>
        <v>387.42900000000009</v>
      </c>
      <c r="P608" t="s">
        <v>33</v>
      </c>
      <c r="Q608" t="s">
        <v>24</v>
      </c>
      <c r="R608">
        <v>0</v>
      </c>
      <c r="S608" t="s">
        <v>2057</v>
      </c>
      <c r="T608" t="s">
        <v>2058</v>
      </c>
      <c r="U608" s="1">
        <v>38.979999999999997</v>
      </c>
      <c r="V608" s="2">
        <v>45305</v>
      </c>
      <c r="W608" s="2">
        <v>45309</v>
      </c>
      <c r="X608" s="7">
        <f t="shared" si="9"/>
        <v>4</v>
      </c>
      <c r="Y608" t="s">
        <v>27</v>
      </c>
    </row>
    <row r="609" spans="1:25" x14ac:dyDescent="0.3">
      <c r="A609" s="2">
        <v>45306</v>
      </c>
      <c r="B609" t="s">
        <v>28</v>
      </c>
      <c r="C609" t="s">
        <v>45</v>
      </c>
      <c r="D609">
        <v>6</v>
      </c>
      <c r="E609" s="1">
        <v>291.58</v>
      </c>
      <c r="F609" s="1">
        <f>Sales_data[[#This Row],[UnitPrice]]*(1-0.35)</f>
        <v>189.52699999999999</v>
      </c>
      <c r="G609" t="s">
        <v>20</v>
      </c>
      <c r="H609" t="s">
        <v>21</v>
      </c>
      <c r="I609" s="6">
        <v>0</v>
      </c>
      <c r="J609" t="s">
        <v>46</v>
      </c>
      <c r="K609" s="1">
        <f>Sales_data[[#This Row],[Quantity]]*Sales_data[[#This Row],[UnitPrice]]</f>
        <v>1749.48</v>
      </c>
      <c r="L609" s="1">
        <f>Sales_data[[#This Row],[TotalPrice ]]*(1-Sales_data[[#This Row],[Discount]])</f>
        <v>1749.48</v>
      </c>
      <c r="M609" s="1">
        <f>Sales_data[[#This Row],[Quantity]]*Sales_data[[#This Row],[UnitCost (Assummed)]]</f>
        <v>1137.1619999999998</v>
      </c>
      <c r="N609" s="1">
        <f>Sales_data[[#This Row],[ Sales]]-Sales_data[[#This Row],[COGs]]</f>
        <v>612.31800000000021</v>
      </c>
      <c r="O609" s="5">
        <f>Sales_data[[#This Row],[TotalPrice ]]-Sales_data[[#This Row],[ Sales]]</f>
        <v>0</v>
      </c>
      <c r="P609" t="s">
        <v>57</v>
      </c>
      <c r="Q609" t="s">
        <v>24</v>
      </c>
      <c r="R609">
        <v>0</v>
      </c>
      <c r="S609" t="s">
        <v>1339</v>
      </c>
      <c r="T609" t="s">
        <v>1340</v>
      </c>
      <c r="U609" s="1">
        <v>30.25</v>
      </c>
      <c r="V609" s="2">
        <v>45306</v>
      </c>
      <c r="W609" s="2">
        <v>45308</v>
      </c>
      <c r="X609" s="7">
        <f t="shared" si="9"/>
        <v>2</v>
      </c>
      <c r="Y609" t="s">
        <v>37</v>
      </c>
    </row>
    <row r="610" spans="1:25" x14ac:dyDescent="0.3">
      <c r="A610" s="2">
        <v>45306</v>
      </c>
      <c r="B610" t="s">
        <v>44</v>
      </c>
      <c r="C610" t="s">
        <v>130</v>
      </c>
      <c r="D610">
        <v>20</v>
      </c>
      <c r="E610" s="1">
        <v>200.7</v>
      </c>
      <c r="F610" s="1">
        <f>Sales_data[[#This Row],[UnitPrice]]*(1-0.35)</f>
        <v>130.45499999999998</v>
      </c>
      <c r="G610" t="s">
        <v>55</v>
      </c>
      <c r="H610" t="s">
        <v>31</v>
      </c>
      <c r="I610" s="6">
        <v>0.1</v>
      </c>
      <c r="J610" t="s">
        <v>32</v>
      </c>
      <c r="K610" s="1">
        <f>Sales_data[[#This Row],[Quantity]]*Sales_data[[#This Row],[UnitPrice]]</f>
        <v>4014</v>
      </c>
      <c r="L610" s="1">
        <f>Sales_data[[#This Row],[TotalPrice ]]*(1-Sales_data[[#This Row],[Discount]])</f>
        <v>3612.6</v>
      </c>
      <c r="M610" s="1">
        <f>Sales_data[[#This Row],[Quantity]]*Sales_data[[#This Row],[UnitCost (Assummed)]]</f>
        <v>2609.0999999999995</v>
      </c>
      <c r="N610" s="1">
        <f>Sales_data[[#This Row],[ Sales]]-Sales_data[[#This Row],[COGs]]</f>
        <v>1003.5000000000005</v>
      </c>
      <c r="O610" s="5">
        <f>Sales_data[[#This Row],[TotalPrice ]]-Sales_data[[#This Row],[ Sales]]</f>
        <v>401.40000000000009</v>
      </c>
      <c r="P610" t="s">
        <v>23</v>
      </c>
      <c r="Q610" t="s">
        <v>24</v>
      </c>
      <c r="R610">
        <v>0</v>
      </c>
      <c r="S610" t="s">
        <v>2298</v>
      </c>
      <c r="T610" t="s">
        <v>2299</v>
      </c>
      <c r="U610" s="1">
        <v>29.6</v>
      </c>
      <c r="V610" s="2">
        <v>45306</v>
      </c>
      <c r="W610" s="2">
        <v>45310</v>
      </c>
      <c r="X610" s="7">
        <f t="shared" si="9"/>
        <v>4</v>
      </c>
      <c r="Y610" t="s">
        <v>49</v>
      </c>
    </row>
    <row r="611" spans="1:25" x14ac:dyDescent="0.3">
      <c r="A611" s="2">
        <v>45306</v>
      </c>
      <c r="B611" t="s">
        <v>44</v>
      </c>
      <c r="C611" t="s">
        <v>54</v>
      </c>
      <c r="D611">
        <v>4</v>
      </c>
      <c r="E611" s="1">
        <v>159.54</v>
      </c>
      <c r="F611" s="1">
        <f>Sales_data[[#This Row],[UnitPrice]]*(1-0.35)</f>
        <v>103.70099999999999</v>
      </c>
      <c r="G611" t="s">
        <v>30</v>
      </c>
      <c r="H611" t="s">
        <v>21</v>
      </c>
      <c r="I611" s="6">
        <v>0.05</v>
      </c>
      <c r="J611" t="s">
        <v>32</v>
      </c>
      <c r="K611" s="1">
        <f>Sales_data[[#This Row],[Quantity]]*Sales_data[[#This Row],[UnitPrice]]</f>
        <v>638.16</v>
      </c>
      <c r="L611" s="1">
        <f>Sales_data[[#This Row],[TotalPrice ]]*(1-Sales_data[[#This Row],[Discount]])</f>
        <v>606.25199999999995</v>
      </c>
      <c r="M611" s="1">
        <f>Sales_data[[#This Row],[Quantity]]*Sales_data[[#This Row],[UnitCost (Assummed)]]</f>
        <v>414.80399999999997</v>
      </c>
      <c r="N611" s="1">
        <f>Sales_data[[#This Row],[ Sales]]-Sales_data[[#This Row],[COGs]]</f>
        <v>191.44799999999998</v>
      </c>
      <c r="O611" s="5">
        <f>Sales_data[[#This Row],[TotalPrice ]]-Sales_data[[#This Row],[ Sales]]</f>
        <v>31.908000000000015</v>
      </c>
      <c r="P611" t="s">
        <v>57</v>
      </c>
      <c r="Q611" t="s">
        <v>24</v>
      </c>
      <c r="R611">
        <v>0</v>
      </c>
      <c r="S611" t="s">
        <v>2866</v>
      </c>
      <c r="T611" t="s">
        <v>2867</v>
      </c>
      <c r="U611" s="1">
        <v>32.36</v>
      </c>
      <c r="V611" s="2">
        <v>45306</v>
      </c>
      <c r="W611" s="2">
        <v>45312</v>
      </c>
      <c r="X611" s="7">
        <f t="shared" si="9"/>
        <v>6</v>
      </c>
      <c r="Y611" t="s">
        <v>49</v>
      </c>
    </row>
    <row r="612" spans="1:25" x14ac:dyDescent="0.3">
      <c r="A612" s="2">
        <v>45307</v>
      </c>
      <c r="B612" t="s">
        <v>28</v>
      </c>
      <c r="C612" t="s">
        <v>79</v>
      </c>
      <c r="D612">
        <v>5</v>
      </c>
      <c r="E612" s="1">
        <v>440.93</v>
      </c>
      <c r="F612" s="1">
        <f>Sales_data[[#This Row],[UnitPrice]]*(1-0.35)</f>
        <v>286.60450000000003</v>
      </c>
      <c r="G612" t="s">
        <v>20</v>
      </c>
      <c r="H612" t="s">
        <v>21</v>
      </c>
      <c r="I612" s="6">
        <v>0.1</v>
      </c>
      <c r="J612" t="s">
        <v>51</v>
      </c>
      <c r="K612" s="1">
        <f>Sales_data[[#This Row],[Quantity]]*Sales_data[[#This Row],[UnitPrice]]</f>
        <v>2204.65</v>
      </c>
      <c r="L612" s="1">
        <f>Sales_data[[#This Row],[TotalPrice ]]*(1-Sales_data[[#This Row],[Discount]])</f>
        <v>1984.1850000000002</v>
      </c>
      <c r="M612" s="1">
        <f>Sales_data[[#This Row],[Quantity]]*Sales_data[[#This Row],[UnitCost (Assummed)]]</f>
        <v>1433.0225</v>
      </c>
      <c r="N612" s="1">
        <f>Sales_data[[#This Row],[ Sales]]-Sales_data[[#This Row],[COGs]]</f>
        <v>551.16250000000014</v>
      </c>
      <c r="O612" s="5">
        <f>Sales_data[[#This Row],[TotalPrice ]]-Sales_data[[#This Row],[ Sales]]</f>
        <v>220.46499999999992</v>
      </c>
      <c r="P612" t="s">
        <v>33</v>
      </c>
      <c r="Q612" t="s">
        <v>2930</v>
      </c>
      <c r="R612">
        <v>0</v>
      </c>
      <c r="S612" t="s">
        <v>1204</v>
      </c>
      <c r="T612" t="s">
        <v>1205</v>
      </c>
      <c r="U612" s="1">
        <v>23.84</v>
      </c>
      <c r="V612" s="2">
        <v>45307</v>
      </c>
      <c r="W612" s="2">
        <v>45311</v>
      </c>
      <c r="X612" s="7">
        <f t="shared" si="9"/>
        <v>4</v>
      </c>
      <c r="Y612" t="s">
        <v>37</v>
      </c>
    </row>
    <row r="613" spans="1:25" x14ac:dyDescent="0.3">
      <c r="A613" s="2">
        <v>45307</v>
      </c>
      <c r="B613" t="s">
        <v>44</v>
      </c>
      <c r="C613" t="s">
        <v>29</v>
      </c>
      <c r="D613">
        <v>4</v>
      </c>
      <c r="E613" s="1">
        <v>78.05</v>
      </c>
      <c r="F613" s="1">
        <f>Sales_data[[#This Row],[UnitPrice]]*(1-0.35)</f>
        <v>50.732500000000002</v>
      </c>
      <c r="G613" t="s">
        <v>30</v>
      </c>
      <c r="H613" t="s">
        <v>31</v>
      </c>
      <c r="I613" s="6">
        <v>0</v>
      </c>
      <c r="J613" t="s">
        <v>51</v>
      </c>
      <c r="K613" s="1">
        <f>Sales_data[[#This Row],[Quantity]]*Sales_data[[#This Row],[UnitPrice]]</f>
        <v>312.2</v>
      </c>
      <c r="L613" s="1">
        <f>Sales_data[[#This Row],[TotalPrice ]]*(1-Sales_data[[#This Row],[Discount]])</f>
        <v>312.2</v>
      </c>
      <c r="M613" s="1">
        <f>Sales_data[[#This Row],[Quantity]]*Sales_data[[#This Row],[UnitCost (Assummed)]]</f>
        <v>202.93</v>
      </c>
      <c r="N613" s="1">
        <f>Sales_data[[#This Row],[ Sales]]-Sales_data[[#This Row],[COGs]]</f>
        <v>109.26999999999998</v>
      </c>
      <c r="O613" s="5">
        <f>Sales_data[[#This Row],[TotalPrice ]]-Sales_data[[#This Row],[ Sales]]</f>
        <v>0</v>
      </c>
      <c r="P613" t="s">
        <v>57</v>
      </c>
      <c r="Q613" t="s">
        <v>2930</v>
      </c>
      <c r="R613">
        <v>0</v>
      </c>
      <c r="S613" t="s">
        <v>2714</v>
      </c>
      <c r="T613" t="s">
        <v>2715</v>
      </c>
      <c r="U613" s="1">
        <v>14.03</v>
      </c>
      <c r="V613" s="2">
        <v>45307</v>
      </c>
      <c r="W613" s="2">
        <v>45315</v>
      </c>
      <c r="X613" s="7">
        <f t="shared" si="9"/>
        <v>8</v>
      </c>
      <c r="Y613" t="s">
        <v>49</v>
      </c>
    </row>
    <row r="614" spans="1:25" x14ac:dyDescent="0.3">
      <c r="A614" s="2">
        <v>45308</v>
      </c>
      <c r="B614" t="s">
        <v>18</v>
      </c>
      <c r="C614" t="s">
        <v>19</v>
      </c>
      <c r="D614">
        <v>7</v>
      </c>
      <c r="E614" s="1">
        <v>322.11</v>
      </c>
      <c r="F614" s="1">
        <f>Sales_data[[#This Row],[UnitPrice]]*(1-0.35)</f>
        <v>209.37150000000003</v>
      </c>
      <c r="G614" t="s">
        <v>50</v>
      </c>
      <c r="H614" t="s">
        <v>21</v>
      </c>
      <c r="I614" s="6">
        <v>0.1</v>
      </c>
      <c r="J614" t="s">
        <v>56</v>
      </c>
      <c r="K614" s="1">
        <f>Sales_data[[#This Row],[Quantity]]*Sales_data[[#This Row],[UnitPrice]]</f>
        <v>2254.77</v>
      </c>
      <c r="L614" s="1">
        <f>Sales_data[[#This Row],[TotalPrice ]]*(1-Sales_data[[#This Row],[Discount]])</f>
        <v>2029.2930000000001</v>
      </c>
      <c r="M614" s="1">
        <f>Sales_data[[#This Row],[Quantity]]*Sales_data[[#This Row],[UnitCost (Assummed)]]</f>
        <v>1465.6005000000002</v>
      </c>
      <c r="N614" s="1">
        <f>Sales_data[[#This Row],[ Sales]]-Sales_data[[#This Row],[COGs]]</f>
        <v>563.69249999999988</v>
      </c>
      <c r="O614" s="5">
        <f>Sales_data[[#This Row],[TotalPrice ]]-Sales_data[[#This Row],[ Sales]]</f>
        <v>225.47699999999986</v>
      </c>
      <c r="P614" t="s">
        <v>60</v>
      </c>
      <c r="Q614" t="s">
        <v>34</v>
      </c>
      <c r="R614">
        <v>0</v>
      </c>
      <c r="S614" t="s">
        <v>1486</v>
      </c>
      <c r="T614" t="s">
        <v>1487</v>
      </c>
      <c r="U614" s="1">
        <v>19.91</v>
      </c>
      <c r="V614" s="2">
        <v>45308</v>
      </c>
      <c r="W614" s="2">
        <v>45318</v>
      </c>
      <c r="X614" s="7">
        <f t="shared" si="9"/>
        <v>10</v>
      </c>
      <c r="Y614" t="s">
        <v>27</v>
      </c>
    </row>
    <row r="615" spans="1:25" x14ac:dyDescent="0.3">
      <c r="A615" s="2">
        <v>45309</v>
      </c>
      <c r="B615" t="s">
        <v>18</v>
      </c>
      <c r="C615" t="s">
        <v>29</v>
      </c>
      <c r="D615">
        <v>2</v>
      </c>
      <c r="E615" s="1">
        <v>297.2</v>
      </c>
      <c r="F615" s="1">
        <f>Sales_data[[#This Row],[UnitPrice]]*(1-0.35)</f>
        <v>193.18</v>
      </c>
      <c r="G615" t="s">
        <v>20</v>
      </c>
      <c r="H615" t="s">
        <v>31</v>
      </c>
      <c r="I615" s="6">
        <v>0.1</v>
      </c>
      <c r="J615" t="s">
        <v>46</v>
      </c>
      <c r="K615" s="1">
        <f>Sales_data[[#This Row],[Quantity]]*Sales_data[[#This Row],[UnitPrice]]</f>
        <v>594.4</v>
      </c>
      <c r="L615" s="1">
        <f>Sales_data[[#This Row],[TotalPrice ]]*(1-Sales_data[[#This Row],[Discount]])</f>
        <v>534.96</v>
      </c>
      <c r="M615" s="1">
        <f>Sales_data[[#This Row],[Quantity]]*Sales_data[[#This Row],[UnitCost (Assummed)]]</f>
        <v>386.36</v>
      </c>
      <c r="N615" s="1">
        <f>Sales_data[[#This Row],[ Sales]]-Sales_data[[#This Row],[COGs]]</f>
        <v>148.60000000000002</v>
      </c>
      <c r="O615" s="5">
        <f>Sales_data[[#This Row],[TotalPrice ]]-Sales_data[[#This Row],[ Sales]]</f>
        <v>59.439999999999941</v>
      </c>
      <c r="P615" t="s">
        <v>33</v>
      </c>
      <c r="Q615" t="s">
        <v>24</v>
      </c>
      <c r="R615">
        <v>0</v>
      </c>
      <c r="S615" t="s">
        <v>1251</v>
      </c>
      <c r="T615" t="s">
        <v>1252</v>
      </c>
      <c r="U615" s="1">
        <v>8.7100000000000009</v>
      </c>
      <c r="V615" s="2">
        <v>45309</v>
      </c>
      <c r="W615" s="2">
        <v>45314</v>
      </c>
      <c r="X615" s="7">
        <f t="shared" si="9"/>
        <v>5</v>
      </c>
      <c r="Y615" t="s">
        <v>27</v>
      </c>
    </row>
    <row r="616" spans="1:25" x14ac:dyDescent="0.3">
      <c r="A616" s="2">
        <v>45310</v>
      </c>
      <c r="B616" t="s">
        <v>69</v>
      </c>
      <c r="C616" t="s">
        <v>39</v>
      </c>
      <c r="D616">
        <v>6</v>
      </c>
      <c r="E616" s="1">
        <v>148.22999999999999</v>
      </c>
      <c r="F616" s="1">
        <f>Sales_data[[#This Row],[UnitPrice]]*(1-0.35)</f>
        <v>96.349499999999992</v>
      </c>
      <c r="G616" t="s">
        <v>20</v>
      </c>
      <c r="H616" t="s">
        <v>31</v>
      </c>
      <c r="I616" s="6">
        <v>0.1</v>
      </c>
      <c r="J616" t="s">
        <v>22</v>
      </c>
      <c r="K616" s="1">
        <f>Sales_data[[#This Row],[Quantity]]*Sales_data[[#This Row],[UnitPrice]]</f>
        <v>889.37999999999988</v>
      </c>
      <c r="L616" s="1">
        <f>Sales_data[[#This Row],[TotalPrice ]]*(1-Sales_data[[#This Row],[Discount]])</f>
        <v>800.44199999999989</v>
      </c>
      <c r="M616" s="1">
        <f>Sales_data[[#This Row],[Quantity]]*Sales_data[[#This Row],[UnitCost (Assummed)]]</f>
        <v>578.09699999999998</v>
      </c>
      <c r="N616" s="1">
        <f>Sales_data[[#This Row],[ Sales]]-Sales_data[[#This Row],[COGs]]</f>
        <v>222.34499999999991</v>
      </c>
      <c r="O616" s="5">
        <f>Sales_data[[#This Row],[TotalPrice ]]-Sales_data[[#This Row],[ Sales]]</f>
        <v>88.937999999999988</v>
      </c>
      <c r="P616" t="s">
        <v>57</v>
      </c>
      <c r="Q616" t="s">
        <v>24</v>
      </c>
      <c r="R616">
        <v>0</v>
      </c>
      <c r="S616" t="s">
        <v>1020</v>
      </c>
      <c r="T616" t="s">
        <v>1021</v>
      </c>
      <c r="U616" s="1">
        <v>19.579999999999998</v>
      </c>
      <c r="V616" s="2">
        <v>45310</v>
      </c>
      <c r="W616" s="2">
        <v>45320</v>
      </c>
      <c r="X616" s="7">
        <f t="shared" si="9"/>
        <v>10</v>
      </c>
      <c r="Y616" t="s">
        <v>72</v>
      </c>
    </row>
    <row r="617" spans="1:25" x14ac:dyDescent="0.3">
      <c r="A617" s="2">
        <v>45311</v>
      </c>
      <c r="B617" t="s">
        <v>18</v>
      </c>
      <c r="C617" t="s">
        <v>19</v>
      </c>
      <c r="D617">
        <v>19</v>
      </c>
      <c r="E617" s="1">
        <v>482.07</v>
      </c>
      <c r="F617" s="1">
        <f>Sales_data[[#This Row],[UnitPrice]]*(1-0.35)</f>
        <v>313.34550000000002</v>
      </c>
      <c r="G617" t="s">
        <v>20</v>
      </c>
      <c r="H617" t="s">
        <v>21</v>
      </c>
      <c r="I617" s="6">
        <v>0.1</v>
      </c>
      <c r="J617" t="s">
        <v>66</v>
      </c>
      <c r="K617" s="1">
        <f>Sales_data[[#This Row],[Quantity]]*Sales_data[[#This Row],[UnitPrice]]</f>
        <v>9159.33</v>
      </c>
      <c r="L617" s="1">
        <f>Sales_data[[#This Row],[TotalPrice ]]*(1-Sales_data[[#This Row],[Discount]])</f>
        <v>8243.3970000000008</v>
      </c>
      <c r="M617" s="1">
        <f>Sales_data[[#This Row],[Quantity]]*Sales_data[[#This Row],[UnitCost (Assummed)]]</f>
        <v>5953.5645000000004</v>
      </c>
      <c r="N617" s="1">
        <f>Sales_data[[#This Row],[ Sales]]-Sales_data[[#This Row],[COGs]]</f>
        <v>2289.8325000000004</v>
      </c>
      <c r="O617" s="5">
        <f>Sales_data[[#This Row],[TotalPrice ]]-Sales_data[[#This Row],[ Sales]]</f>
        <v>915.93299999999908</v>
      </c>
      <c r="P617" t="s">
        <v>57</v>
      </c>
      <c r="Q617" t="s">
        <v>2930</v>
      </c>
      <c r="R617">
        <v>0</v>
      </c>
      <c r="S617" t="s">
        <v>1990</v>
      </c>
      <c r="T617" t="s">
        <v>1991</v>
      </c>
      <c r="U617" s="1">
        <v>25.96</v>
      </c>
      <c r="V617" s="2">
        <v>45311</v>
      </c>
      <c r="W617" s="2">
        <v>45317</v>
      </c>
      <c r="X617" s="7">
        <f t="shared" si="9"/>
        <v>6</v>
      </c>
      <c r="Y617" t="s">
        <v>27</v>
      </c>
    </row>
    <row r="618" spans="1:25" x14ac:dyDescent="0.3">
      <c r="A618" s="2">
        <v>45313</v>
      </c>
      <c r="B618" t="s">
        <v>28</v>
      </c>
      <c r="C618" t="s">
        <v>79</v>
      </c>
      <c r="D618">
        <v>5</v>
      </c>
      <c r="E618" s="1">
        <v>106.57</v>
      </c>
      <c r="F618" s="1">
        <f>Sales_data[[#This Row],[UnitPrice]]*(1-0.35)</f>
        <v>69.270499999999998</v>
      </c>
      <c r="G618" t="s">
        <v>50</v>
      </c>
      <c r="H618" t="s">
        <v>21</v>
      </c>
      <c r="I618" s="6">
        <v>0.1</v>
      </c>
      <c r="J618" t="s">
        <v>51</v>
      </c>
      <c r="K618" s="1">
        <f>Sales_data[[#This Row],[Quantity]]*Sales_data[[#This Row],[UnitPrice]]</f>
        <v>532.84999999999991</v>
      </c>
      <c r="L618" s="1">
        <f>Sales_data[[#This Row],[TotalPrice ]]*(1-Sales_data[[#This Row],[Discount]])</f>
        <v>479.56499999999994</v>
      </c>
      <c r="M618" s="1">
        <f>Sales_data[[#This Row],[Quantity]]*Sales_data[[#This Row],[UnitCost (Assummed)]]</f>
        <v>346.35249999999996</v>
      </c>
      <c r="N618" s="1">
        <f>Sales_data[[#This Row],[ Sales]]-Sales_data[[#This Row],[COGs]]</f>
        <v>133.21249999999998</v>
      </c>
      <c r="O618" s="5">
        <f>Sales_data[[#This Row],[TotalPrice ]]-Sales_data[[#This Row],[ Sales]]</f>
        <v>53.284999999999968</v>
      </c>
      <c r="P618" t="s">
        <v>60</v>
      </c>
      <c r="Q618" t="s">
        <v>34</v>
      </c>
      <c r="R618">
        <v>1</v>
      </c>
      <c r="S618" t="s">
        <v>299</v>
      </c>
      <c r="T618" t="s">
        <v>300</v>
      </c>
      <c r="U618" s="1">
        <v>25.24</v>
      </c>
      <c r="V618" s="2">
        <v>45313</v>
      </c>
      <c r="W618" s="2">
        <v>45319</v>
      </c>
      <c r="X618" s="7">
        <f t="shared" si="9"/>
        <v>6</v>
      </c>
      <c r="Y618" t="s">
        <v>37</v>
      </c>
    </row>
    <row r="619" spans="1:25" x14ac:dyDescent="0.3">
      <c r="A619" s="2">
        <v>45313</v>
      </c>
      <c r="B619" t="s">
        <v>18</v>
      </c>
      <c r="C619" t="s">
        <v>130</v>
      </c>
      <c r="D619">
        <v>11</v>
      </c>
      <c r="E619" s="1">
        <v>277.95</v>
      </c>
      <c r="F619" s="1">
        <f>Sales_data[[#This Row],[UnitPrice]]*(1-0.35)</f>
        <v>180.66749999999999</v>
      </c>
      <c r="G619" t="s">
        <v>30</v>
      </c>
      <c r="H619" t="s">
        <v>31</v>
      </c>
      <c r="I619" s="6">
        <v>0.05</v>
      </c>
      <c r="J619" t="s">
        <v>46</v>
      </c>
      <c r="K619" s="1">
        <f>Sales_data[[#This Row],[Quantity]]*Sales_data[[#This Row],[UnitPrice]]</f>
        <v>3057.45</v>
      </c>
      <c r="L619" s="1">
        <f>Sales_data[[#This Row],[TotalPrice ]]*(1-Sales_data[[#This Row],[Discount]])</f>
        <v>2904.5774999999999</v>
      </c>
      <c r="M619" s="1">
        <f>Sales_data[[#This Row],[Quantity]]*Sales_data[[#This Row],[UnitCost (Assummed)]]</f>
        <v>1987.3425</v>
      </c>
      <c r="N619" s="1">
        <f>Sales_data[[#This Row],[ Sales]]-Sales_data[[#This Row],[COGs]]</f>
        <v>917.2349999999999</v>
      </c>
      <c r="O619" s="5">
        <f>Sales_data[[#This Row],[TotalPrice ]]-Sales_data[[#This Row],[ Sales]]</f>
        <v>152.87249999999995</v>
      </c>
      <c r="P619" t="s">
        <v>33</v>
      </c>
      <c r="Q619" t="s">
        <v>40</v>
      </c>
      <c r="R619">
        <v>0</v>
      </c>
      <c r="S619" t="s">
        <v>1551</v>
      </c>
      <c r="T619" t="s">
        <v>1552</v>
      </c>
      <c r="U619" s="1">
        <v>44.04</v>
      </c>
      <c r="V619" s="2">
        <v>45313</v>
      </c>
      <c r="W619" s="2">
        <v>45320</v>
      </c>
      <c r="X619" s="7">
        <f t="shared" si="9"/>
        <v>7</v>
      </c>
      <c r="Y619" t="s">
        <v>27</v>
      </c>
    </row>
    <row r="620" spans="1:25" x14ac:dyDescent="0.3">
      <c r="A620" s="2">
        <v>45314</v>
      </c>
      <c r="B620" t="s">
        <v>18</v>
      </c>
      <c r="C620" t="s">
        <v>79</v>
      </c>
      <c r="D620">
        <v>10</v>
      </c>
      <c r="E620" s="1">
        <v>92.45</v>
      </c>
      <c r="F620" s="1">
        <f>Sales_data[[#This Row],[UnitPrice]]*(1-0.35)</f>
        <v>60.092500000000001</v>
      </c>
      <c r="G620" t="s">
        <v>50</v>
      </c>
      <c r="H620" t="s">
        <v>21</v>
      </c>
      <c r="I620" s="6">
        <v>0.1</v>
      </c>
      <c r="J620" t="s">
        <v>46</v>
      </c>
      <c r="K620" s="1">
        <f>Sales_data[[#This Row],[Quantity]]*Sales_data[[#This Row],[UnitPrice]]</f>
        <v>924.5</v>
      </c>
      <c r="L620" s="1">
        <f>Sales_data[[#This Row],[TotalPrice ]]*(1-Sales_data[[#This Row],[Discount]])</f>
        <v>832.05000000000007</v>
      </c>
      <c r="M620" s="1">
        <f>Sales_data[[#This Row],[Quantity]]*Sales_data[[#This Row],[UnitCost (Assummed)]]</f>
        <v>600.92499999999995</v>
      </c>
      <c r="N620" s="1">
        <f>Sales_data[[#This Row],[ Sales]]-Sales_data[[#This Row],[COGs]]</f>
        <v>231.12500000000011</v>
      </c>
      <c r="O620" s="5">
        <f>Sales_data[[#This Row],[TotalPrice ]]-Sales_data[[#This Row],[ Sales]]</f>
        <v>92.449999999999932</v>
      </c>
      <c r="P620" t="s">
        <v>63</v>
      </c>
      <c r="Q620" t="s">
        <v>40</v>
      </c>
      <c r="R620">
        <v>1</v>
      </c>
      <c r="S620" t="s">
        <v>384</v>
      </c>
      <c r="T620" t="s">
        <v>385</v>
      </c>
      <c r="U620" s="1">
        <v>42.61</v>
      </c>
      <c r="V620" s="2">
        <v>45314</v>
      </c>
      <c r="W620" s="2">
        <v>45320</v>
      </c>
      <c r="X620" s="7">
        <f t="shared" si="9"/>
        <v>6</v>
      </c>
      <c r="Y620" t="s">
        <v>27</v>
      </c>
    </row>
    <row r="621" spans="1:25" x14ac:dyDescent="0.3">
      <c r="A621" s="2">
        <v>45314</v>
      </c>
      <c r="B621" t="s">
        <v>69</v>
      </c>
      <c r="C621" t="s">
        <v>39</v>
      </c>
      <c r="D621">
        <v>15</v>
      </c>
      <c r="E621" s="1">
        <v>579.58000000000004</v>
      </c>
      <c r="F621" s="1">
        <f>Sales_data[[#This Row],[UnitPrice]]*(1-0.35)</f>
        <v>376.72700000000003</v>
      </c>
      <c r="G621" t="s">
        <v>50</v>
      </c>
      <c r="H621" t="s">
        <v>31</v>
      </c>
      <c r="I621" s="6">
        <v>0.15</v>
      </c>
      <c r="J621" t="s">
        <v>22</v>
      </c>
      <c r="K621" s="1">
        <f>Sales_data[[#This Row],[Quantity]]*Sales_data[[#This Row],[UnitPrice]]</f>
        <v>8693.7000000000007</v>
      </c>
      <c r="L621" s="1">
        <f>Sales_data[[#This Row],[TotalPrice ]]*(1-Sales_data[[#This Row],[Discount]])</f>
        <v>7389.6450000000004</v>
      </c>
      <c r="M621" s="1">
        <f>Sales_data[[#This Row],[Quantity]]*Sales_data[[#This Row],[UnitCost (Assummed)]]</f>
        <v>5650.9050000000007</v>
      </c>
      <c r="N621" s="1">
        <f>Sales_data[[#This Row],[ Sales]]-Sales_data[[#This Row],[COGs]]</f>
        <v>1738.7399999999998</v>
      </c>
      <c r="O621" s="5">
        <f>Sales_data[[#This Row],[TotalPrice ]]-Sales_data[[#This Row],[ Sales]]</f>
        <v>1304.0550000000003</v>
      </c>
      <c r="P621" t="s">
        <v>57</v>
      </c>
      <c r="Q621" t="s">
        <v>2930</v>
      </c>
      <c r="R621">
        <v>0</v>
      </c>
      <c r="S621" t="s">
        <v>592</v>
      </c>
      <c r="T621" t="s">
        <v>593</v>
      </c>
      <c r="U621" s="1">
        <v>31.22</v>
      </c>
      <c r="V621" s="2">
        <v>45314</v>
      </c>
      <c r="W621" s="2">
        <v>45322</v>
      </c>
      <c r="X621" s="7">
        <f t="shared" si="9"/>
        <v>8</v>
      </c>
      <c r="Y621" t="s">
        <v>72</v>
      </c>
    </row>
    <row r="622" spans="1:25" x14ac:dyDescent="0.3">
      <c r="A622" s="2">
        <v>45314</v>
      </c>
      <c r="B622" t="s">
        <v>38</v>
      </c>
      <c r="C622" t="s">
        <v>130</v>
      </c>
      <c r="D622">
        <v>8</v>
      </c>
      <c r="E622" s="1">
        <v>50.72</v>
      </c>
      <c r="F622" s="1">
        <f>Sales_data[[#This Row],[UnitPrice]]*(1-0.35)</f>
        <v>32.968000000000004</v>
      </c>
      <c r="G622" t="s">
        <v>30</v>
      </c>
      <c r="H622" t="s">
        <v>21</v>
      </c>
      <c r="I622" s="6">
        <v>0.05</v>
      </c>
      <c r="J622" t="s">
        <v>51</v>
      </c>
      <c r="K622" s="1">
        <f>Sales_data[[#This Row],[Quantity]]*Sales_data[[#This Row],[UnitPrice]]</f>
        <v>405.76</v>
      </c>
      <c r="L622" s="1">
        <f>Sales_data[[#This Row],[TotalPrice ]]*(1-Sales_data[[#This Row],[Discount]])</f>
        <v>385.47199999999998</v>
      </c>
      <c r="M622" s="1">
        <f>Sales_data[[#This Row],[Quantity]]*Sales_data[[#This Row],[UnitCost (Assummed)]]</f>
        <v>263.74400000000003</v>
      </c>
      <c r="N622" s="1">
        <f>Sales_data[[#This Row],[ Sales]]-Sales_data[[#This Row],[COGs]]</f>
        <v>121.72799999999995</v>
      </c>
      <c r="O622" s="5">
        <f>Sales_data[[#This Row],[TotalPrice ]]-Sales_data[[#This Row],[ Sales]]</f>
        <v>20.288000000000011</v>
      </c>
      <c r="P622" t="s">
        <v>60</v>
      </c>
      <c r="Q622" t="s">
        <v>2930</v>
      </c>
      <c r="R622">
        <v>0</v>
      </c>
      <c r="S622" t="s">
        <v>1382</v>
      </c>
      <c r="T622" t="s">
        <v>1383</v>
      </c>
      <c r="U622" s="1">
        <v>12.35</v>
      </c>
      <c r="V622" s="2">
        <v>45314</v>
      </c>
      <c r="W622" s="2">
        <v>45321</v>
      </c>
      <c r="X622" s="7">
        <f t="shared" si="9"/>
        <v>7</v>
      </c>
      <c r="Y622" t="s">
        <v>43</v>
      </c>
    </row>
    <row r="623" spans="1:25" x14ac:dyDescent="0.3">
      <c r="A623" s="2">
        <v>45314</v>
      </c>
      <c r="B623" t="s">
        <v>38</v>
      </c>
      <c r="C623" t="s">
        <v>39</v>
      </c>
      <c r="D623">
        <v>19</v>
      </c>
      <c r="E623" s="1">
        <v>360.06</v>
      </c>
      <c r="F623" s="1">
        <f>Sales_data[[#This Row],[UnitPrice]]*(1-0.35)</f>
        <v>234.03900000000002</v>
      </c>
      <c r="G623" t="s">
        <v>50</v>
      </c>
      <c r="H623" t="s">
        <v>21</v>
      </c>
      <c r="I623" s="6">
        <v>0.05</v>
      </c>
      <c r="J623" t="s">
        <v>22</v>
      </c>
      <c r="K623" s="1">
        <f>Sales_data[[#This Row],[Quantity]]*Sales_data[[#This Row],[UnitPrice]]</f>
        <v>6841.14</v>
      </c>
      <c r="L623" s="1">
        <f>Sales_data[[#This Row],[TotalPrice ]]*(1-Sales_data[[#This Row],[Discount]])</f>
        <v>6499.0829999999996</v>
      </c>
      <c r="M623" s="1">
        <f>Sales_data[[#This Row],[Quantity]]*Sales_data[[#This Row],[UnitCost (Assummed)]]</f>
        <v>4446.741</v>
      </c>
      <c r="N623" s="1">
        <f>Sales_data[[#This Row],[ Sales]]-Sales_data[[#This Row],[COGs]]</f>
        <v>2052.3419999999996</v>
      </c>
      <c r="O623" s="5">
        <f>Sales_data[[#This Row],[TotalPrice ]]-Sales_data[[#This Row],[ Sales]]</f>
        <v>342.0570000000007</v>
      </c>
      <c r="P623" t="s">
        <v>60</v>
      </c>
      <c r="Q623" t="s">
        <v>24</v>
      </c>
      <c r="R623">
        <v>0</v>
      </c>
      <c r="S623" t="s">
        <v>2578</v>
      </c>
      <c r="T623" t="s">
        <v>1864</v>
      </c>
      <c r="U623" s="1">
        <v>33.19</v>
      </c>
      <c r="V623" s="2">
        <v>45314</v>
      </c>
      <c r="W623" s="2">
        <v>45322</v>
      </c>
      <c r="X623" s="7">
        <f t="shared" si="9"/>
        <v>8</v>
      </c>
      <c r="Y623" t="s">
        <v>43</v>
      </c>
    </row>
    <row r="624" spans="1:25" x14ac:dyDescent="0.3">
      <c r="A624" s="2">
        <v>45314</v>
      </c>
      <c r="B624" t="s">
        <v>18</v>
      </c>
      <c r="C624" t="s">
        <v>79</v>
      </c>
      <c r="D624">
        <v>2</v>
      </c>
      <c r="E624" s="1">
        <v>389.98</v>
      </c>
      <c r="F624" s="1">
        <f>Sales_data[[#This Row],[UnitPrice]]*(1-0.35)</f>
        <v>253.48700000000002</v>
      </c>
      <c r="G624" t="s">
        <v>55</v>
      </c>
      <c r="H624" t="s">
        <v>21</v>
      </c>
      <c r="I624" s="6">
        <v>0.05</v>
      </c>
      <c r="J624" t="s">
        <v>51</v>
      </c>
      <c r="K624" s="1">
        <f>Sales_data[[#This Row],[Quantity]]*Sales_data[[#This Row],[UnitPrice]]</f>
        <v>779.96</v>
      </c>
      <c r="L624" s="1">
        <f>Sales_data[[#This Row],[TotalPrice ]]*(1-Sales_data[[#This Row],[Discount]])</f>
        <v>740.96199999999999</v>
      </c>
      <c r="M624" s="1">
        <f>Sales_data[[#This Row],[Quantity]]*Sales_data[[#This Row],[UnitCost (Assummed)]]</f>
        <v>506.97400000000005</v>
      </c>
      <c r="N624" s="1">
        <f>Sales_data[[#This Row],[ Sales]]-Sales_data[[#This Row],[COGs]]</f>
        <v>233.98799999999994</v>
      </c>
      <c r="O624" s="5">
        <f>Sales_data[[#This Row],[TotalPrice ]]-Sales_data[[#This Row],[ Sales]]</f>
        <v>38.998000000000047</v>
      </c>
      <c r="P624" t="s">
        <v>60</v>
      </c>
      <c r="Q624" t="s">
        <v>34</v>
      </c>
      <c r="R624">
        <v>1</v>
      </c>
      <c r="S624" t="s">
        <v>2893</v>
      </c>
      <c r="T624" t="s">
        <v>2894</v>
      </c>
      <c r="U624" s="1">
        <v>24.55</v>
      </c>
      <c r="V624" s="2">
        <v>45314</v>
      </c>
      <c r="W624" s="2">
        <v>45316</v>
      </c>
      <c r="X624" s="7">
        <f t="shared" si="9"/>
        <v>2</v>
      </c>
      <c r="Y624" t="s">
        <v>27</v>
      </c>
    </row>
    <row r="625" spans="1:25" x14ac:dyDescent="0.3">
      <c r="A625" s="2">
        <v>45315</v>
      </c>
      <c r="B625" t="s">
        <v>44</v>
      </c>
      <c r="C625" t="s">
        <v>19</v>
      </c>
      <c r="D625">
        <v>11</v>
      </c>
      <c r="E625" s="1">
        <v>259.61</v>
      </c>
      <c r="F625" s="1">
        <f>Sales_data[[#This Row],[UnitPrice]]*(1-0.35)</f>
        <v>168.74650000000003</v>
      </c>
      <c r="G625" t="s">
        <v>50</v>
      </c>
      <c r="H625" t="s">
        <v>21</v>
      </c>
      <c r="I625" s="6">
        <v>0.1</v>
      </c>
      <c r="J625" t="s">
        <v>51</v>
      </c>
      <c r="K625" s="1">
        <f>Sales_data[[#This Row],[Quantity]]*Sales_data[[#This Row],[UnitPrice]]</f>
        <v>2855.71</v>
      </c>
      <c r="L625" s="1">
        <f>Sales_data[[#This Row],[TotalPrice ]]*(1-Sales_data[[#This Row],[Discount]])</f>
        <v>2570.1390000000001</v>
      </c>
      <c r="M625" s="1">
        <f>Sales_data[[#This Row],[Quantity]]*Sales_data[[#This Row],[UnitCost (Assummed)]]</f>
        <v>1856.2115000000003</v>
      </c>
      <c r="N625" s="1">
        <f>Sales_data[[#This Row],[ Sales]]-Sales_data[[#This Row],[COGs]]</f>
        <v>713.92749999999978</v>
      </c>
      <c r="O625" s="5">
        <f>Sales_data[[#This Row],[TotalPrice ]]-Sales_data[[#This Row],[ Sales]]</f>
        <v>285.57099999999991</v>
      </c>
      <c r="P625" t="s">
        <v>63</v>
      </c>
      <c r="Q625" t="s">
        <v>24</v>
      </c>
      <c r="R625">
        <v>0</v>
      </c>
      <c r="S625" t="s">
        <v>295</v>
      </c>
      <c r="T625" t="s">
        <v>296</v>
      </c>
      <c r="U625" s="1">
        <v>13.73</v>
      </c>
      <c r="V625" s="2">
        <v>45315</v>
      </c>
      <c r="W625" s="2">
        <v>45322</v>
      </c>
      <c r="X625" s="7">
        <f t="shared" si="9"/>
        <v>7</v>
      </c>
      <c r="Y625" t="s">
        <v>49</v>
      </c>
    </row>
    <row r="626" spans="1:25" x14ac:dyDescent="0.3">
      <c r="A626" s="2">
        <v>45315</v>
      </c>
      <c r="B626" t="s">
        <v>44</v>
      </c>
      <c r="C626" t="s">
        <v>54</v>
      </c>
      <c r="D626">
        <v>17</v>
      </c>
      <c r="E626" s="1">
        <v>155.31</v>
      </c>
      <c r="F626" s="1">
        <f>Sales_data[[#This Row],[UnitPrice]]*(1-0.35)</f>
        <v>100.95150000000001</v>
      </c>
      <c r="G626" t="s">
        <v>50</v>
      </c>
      <c r="H626" t="s">
        <v>31</v>
      </c>
      <c r="I626" s="6">
        <v>0.15</v>
      </c>
      <c r="J626" t="s">
        <v>66</v>
      </c>
      <c r="K626" s="1">
        <f>Sales_data[[#This Row],[Quantity]]*Sales_data[[#This Row],[UnitPrice]]</f>
        <v>2640.27</v>
      </c>
      <c r="L626" s="1">
        <f>Sales_data[[#This Row],[TotalPrice ]]*(1-Sales_data[[#This Row],[Discount]])</f>
        <v>2244.2294999999999</v>
      </c>
      <c r="M626" s="1">
        <f>Sales_data[[#This Row],[Quantity]]*Sales_data[[#This Row],[UnitCost (Assummed)]]</f>
        <v>1716.1755000000003</v>
      </c>
      <c r="N626" s="1">
        <f>Sales_data[[#This Row],[ Sales]]-Sales_data[[#This Row],[COGs]]</f>
        <v>528.05399999999963</v>
      </c>
      <c r="O626" s="5">
        <f>Sales_data[[#This Row],[TotalPrice ]]-Sales_data[[#This Row],[ Sales]]</f>
        <v>396.04050000000007</v>
      </c>
      <c r="P626" t="s">
        <v>57</v>
      </c>
      <c r="Q626" t="s">
        <v>40</v>
      </c>
      <c r="R626">
        <v>0</v>
      </c>
      <c r="S626" t="s">
        <v>1155</v>
      </c>
      <c r="T626" t="s">
        <v>1156</v>
      </c>
      <c r="U626" s="1">
        <v>27.1</v>
      </c>
      <c r="V626" s="2">
        <v>45315</v>
      </c>
      <c r="W626" s="2">
        <v>45320</v>
      </c>
      <c r="X626" s="7">
        <f t="shared" si="9"/>
        <v>5</v>
      </c>
      <c r="Y626" t="s">
        <v>49</v>
      </c>
    </row>
    <row r="627" spans="1:25" x14ac:dyDescent="0.3">
      <c r="A627" s="2">
        <v>45315</v>
      </c>
      <c r="B627" t="s">
        <v>18</v>
      </c>
      <c r="C627" t="s">
        <v>29</v>
      </c>
      <c r="D627">
        <v>4</v>
      </c>
      <c r="E627" s="1">
        <v>179.92</v>
      </c>
      <c r="F627" s="1">
        <f>Sales_data[[#This Row],[UnitPrice]]*(1-0.35)</f>
        <v>116.94799999999999</v>
      </c>
      <c r="G627" t="s">
        <v>55</v>
      </c>
      <c r="H627" t="s">
        <v>31</v>
      </c>
      <c r="I627" s="6">
        <v>0.1</v>
      </c>
      <c r="J627" t="s">
        <v>56</v>
      </c>
      <c r="K627" s="1">
        <f>Sales_data[[#This Row],[Quantity]]*Sales_data[[#This Row],[UnitPrice]]</f>
        <v>719.68</v>
      </c>
      <c r="L627" s="1">
        <f>Sales_data[[#This Row],[TotalPrice ]]*(1-Sales_data[[#This Row],[Discount]])</f>
        <v>647.71199999999999</v>
      </c>
      <c r="M627" s="1">
        <f>Sales_data[[#This Row],[Quantity]]*Sales_data[[#This Row],[UnitCost (Assummed)]]</f>
        <v>467.79199999999997</v>
      </c>
      <c r="N627" s="1">
        <f>Sales_data[[#This Row],[ Sales]]-Sales_data[[#This Row],[COGs]]</f>
        <v>179.92000000000002</v>
      </c>
      <c r="O627" s="5">
        <f>Sales_data[[#This Row],[TotalPrice ]]-Sales_data[[#This Row],[ Sales]]</f>
        <v>71.967999999999961</v>
      </c>
      <c r="P627" t="s">
        <v>23</v>
      </c>
      <c r="Q627" t="s">
        <v>40</v>
      </c>
      <c r="R627">
        <v>0</v>
      </c>
      <c r="S627" t="s">
        <v>1161</v>
      </c>
      <c r="T627" t="s">
        <v>1162</v>
      </c>
      <c r="U627" s="1">
        <v>35.26</v>
      </c>
      <c r="V627" s="2">
        <v>45315</v>
      </c>
      <c r="W627" s="2">
        <v>45323</v>
      </c>
      <c r="X627" s="7">
        <f t="shared" si="9"/>
        <v>8</v>
      </c>
      <c r="Y627" t="s">
        <v>27</v>
      </c>
    </row>
    <row r="628" spans="1:25" x14ac:dyDescent="0.3">
      <c r="A628" s="2">
        <v>45316</v>
      </c>
      <c r="B628" t="s">
        <v>18</v>
      </c>
      <c r="C628" t="s">
        <v>39</v>
      </c>
      <c r="D628">
        <v>5</v>
      </c>
      <c r="E628" s="1">
        <v>215.6</v>
      </c>
      <c r="F628" s="1">
        <f>Sales_data[[#This Row],[UnitPrice]]*(1-0.35)</f>
        <v>140.14000000000001</v>
      </c>
      <c r="G628" t="s">
        <v>50</v>
      </c>
      <c r="H628" t="s">
        <v>21</v>
      </c>
      <c r="I628" s="6">
        <v>0</v>
      </c>
      <c r="J628" t="s">
        <v>46</v>
      </c>
      <c r="K628" s="1">
        <f>Sales_data[[#This Row],[Quantity]]*Sales_data[[#This Row],[UnitPrice]]</f>
        <v>1078</v>
      </c>
      <c r="L628" s="1">
        <f>Sales_data[[#This Row],[TotalPrice ]]*(1-Sales_data[[#This Row],[Discount]])</f>
        <v>1078</v>
      </c>
      <c r="M628" s="1">
        <f>Sales_data[[#This Row],[Quantity]]*Sales_data[[#This Row],[UnitCost (Assummed)]]</f>
        <v>700.7</v>
      </c>
      <c r="N628" s="1">
        <f>Sales_data[[#This Row],[ Sales]]-Sales_data[[#This Row],[COGs]]</f>
        <v>377.29999999999995</v>
      </c>
      <c r="O628" s="5">
        <f>Sales_data[[#This Row],[TotalPrice ]]-Sales_data[[#This Row],[ Sales]]</f>
        <v>0</v>
      </c>
      <c r="P628" t="s">
        <v>23</v>
      </c>
      <c r="Q628" t="s">
        <v>40</v>
      </c>
      <c r="R628">
        <v>0</v>
      </c>
      <c r="S628" t="s">
        <v>283</v>
      </c>
      <c r="T628" t="s">
        <v>284</v>
      </c>
      <c r="U628" s="1">
        <v>28.36</v>
      </c>
      <c r="V628" s="2">
        <v>45316</v>
      </c>
      <c r="W628" s="2">
        <v>45326</v>
      </c>
      <c r="X628" s="7">
        <f t="shared" si="9"/>
        <v>10</v>
      </c>
      <c r="Y628" t="s">
        <v>27</v>
      </c>
    </row>
    <row r="629" spans="1:25" x14ac:dyDescent="0.3">
      <c r="A629" s="2">
        <v>45316</v>
      </c>
      <c r="B629" t="s">
        <v>69</v>
      </c>
      <c r="C629" t="s">
        <v>19</v>
      </c>
      <c r="D629">
        <v>13</v>
      </c>
      <c r="E629" s="1">
        <v>453.48</v>
      </c>
      <c r="F629" s="1">
        <f>Sales_data[[#This Row],[UnitPrice]]*(1-0.35)</f>
        <v>294.762</v>
      </c>
      <c r="G629" t="s">
        <v>30</v>
      </c>
      <c r="H629" t="s">
        <v>21</v>
      </c>
      <c r="I629" s="6">
        <v>0.05</v>
      </c>
      <c r="J629" t="s">
        <v>32</v>
      </c>
      <c r="K629" s="1">
        <f>Sales_data[[#This Row],[Quantity]]*Sales_data[[#This Row],[UnitPrice]]</f>
        <v>5895.24</v>
      </c>
      <c r="L629" s="1">
        <f>Sales_data[[#This Row],[TotalPrice ]]*(1-Sales_data[[#This Row],[Discount]])</f>
        <v>5600.4779999999992</v>
      </c>
      <c r="M629" s="1">
        <f>Sales_data[[#This Row],[Quantity]]*Sales_data[[#This Row],[UnitCost (Assummed)]]</f>
        <v>3831.9059999999999</v>
      </c>
      <c r="N629" s="1">
        <f>Sales_data[[#This Row],[ Sales]]-Sales_data[[#This Row],[COGs]]</f>
        <v>1768.5719999999992</v>
      </c>
      <c r="O629" s="5">
        <f>Sales_data[[#This Row],[TotalPrice ]]-Sales_data[[#This Row],[ Sales]]</f>
        <v>294.76200000000063</v>
      </c>
      <c r="P629" t="s">
        <v>33</v>
      </c>
      <c r="Q629" t="s">
        <v>34</v>
      </c>
      <c r="R629">
        <v>0</v>
      </c>
      <c r="S629" t="s">
        <v>657</v>
      </c>
      <c r="T629" t="s">
        <v>658</v>
      </c>
      <c r="U629" s="1">
        <v>46.28</v>
      </c>
      <c r="V629" s="2">
        <v>45316</v>
      </c>
      <c r="W629" s="2">
        <v>45325</v>
      </c>
      <c r="X629" s="7">
        <f t="shared" si="9"/>
        <v>9</v>
      </c>
      <c r="Y629" t="s">
        <v>72</v>
      </c>
    </row>
    <row r="630" spans="1:25" x14ac:dyDescent="0.3">
      <c r="A630" s="2">
        <v>45316</v>
      </c>
      <c r="B630" t="s">
        <v>28</v>
      </c>
      <c r="C630" t="s">
        <v>54</v>
      </c>
      <c r="D630">
        <v>9</v>
      </c>
      <c r="E630" s="1">
        <v>372.44</v>
      </c>
      <c r="F630" s="1">
        <f>Sales_data[[#This Row],[UnitPrice]]*(1-0.35)</f>
        <v>242.08600000000001</v>
      </c>
      <c r="G630" t="s">
        <v>30</v>
      </c>
      <c r="H630" t="s">
        <v>21</v>
      </c>
      <c r="I630" s="6">
        <v>0.05</v>
      </c>
      <c r="J630" t="s">
        <v>56</v>
      </c>
      <c r="K630" s="1">
        <f>Sales_data[[#This Row],[Quantity]]*Sales_data[[#This Row],[UnitPrice]]</f>
        <v>3351.96</v>
      </c>
      <c r="L630" s="1">
        <f>Sales_data[[#This Row],[TotalPrice ]]*(1-Sales_data[[#This Row],[Discount]])</f>
        <v>3184.3620000000001</v>
      </c>
      <c r="M630" s="1">
        <f>Sales_data[[#This Row],[Quantity]]*Sales_data[[#This Row],[UnitCost (Assummed)]]</f>
        <v>2178.7740000000003</v>
      </c>
      <c r="N630" s="1">
        <f>Sales_data[[#This Row],[ Sales]]-Sales_data[[#This Row],[COGs]]</f>
        <v>1005.5879999999997</v>
      </c>
      <c r="O630" s="5">
        <f>Sales_data[[#This Row],[TotalPrice ]]-Sales_data[[#This Row],[ Sales]]</f>
        <v>167.59799999999996</v>
      </c>
      <c r="P630" t="s">
        <v>33</v>
      </c>
      <c r="Q630" t="s">
        <v>24</v>
      </c>
      <c r="R630">
        <v>0</v>
      </c>
      <c r="S630" t="s">
        <v>1120</v>
      </c>
      <c r="T630" t="s">
        <v>1121</v>
      </c>
      <c r="U630" s="1">
        <v>41.87</v>
      </c>
      <c r="V630" s="2">
        <v>45316</v>
      </c>
      <c r="W630" s="2">
        <v>45324</v>
      </c>
      <c r="X630" s="7">
        <f t="shared" si="9"/>
        <v>8</v>
      </c>
      <c r="Y630" t="s">
        <v>37</v>
      </c>
    </row>
    <row r="631" spans="1:25" x14ac:dyDescent="0.3">
      <c r="A631" s="2">
        <v>45316</v>
      </c>
      <c r="B631" t="s">
        <v>38</v>
      </c>
      <c r="C631" t="s">
        <v>130</v>
      </c>
      <c r="D631">
        <v>2</v>
      </c>
      <c r="E631" s="1">
        <v>27.43</v>
      </c>
      <c r="F631" s="1">
        <f>Sales_data[[#This Row],[UnitPrice]]*(1-0.35)</f>
        <v>17.829499999999999</v>
      </c>
      <c r="G631" t="s">
        <v>20</v>
      </c>
      <c r="H631" t="s">
        <v>31</v>
      </c>
      <c r="I631" s="6">
        <v>0.15</v>
      </c>
      <c r="J631" t="s">
        <v>46</v>
      </c>
      <c r="K631" s="1">
        <f>Sales_data[[#This Row],[Quantity]]*Sales_data[[#This Row],[UnitPrice]]</f>
        <v>54.86</v>
      </c>
      <c r="L631" s="1">
        <f>Sales_data[[#This Row],[TotalPrice ]]*(1-Sales_data[[#This Row],[Discount]])</f>
        <v>46.631</v>
      </c>
      <c r="M631" s="1">
        <f>Sales_data[[#This Row],[Quantity]]*Sales_data[[#This Row],[UnitCost (Assummed)]]</f>
        <v>35.658999999999999</v>
      </c>
      <c r="N631" s="1">
        <f>Sales_data[[#This Row],[ Sales]]-Sales_data[[#This Row],[COGs]]</f>
        <v>10.972000000000001</v>
      </c>
      <c r="O631" s="5">
        <f>Sales_data[[#This Row],[TotalPrice ]]-Sales_data[[#This Row],[ Sales]]</f>
        <v>8.2289999999999992</v>
      </c>
      <c r="P631" t="s">
        <v>23</v>
      </c>
      <c r="Q631" t="s">
        <v>40</v>
      </c>
      <c r="R631">
        <v>0</v>
      </c>
      <c r="S631" t="s">
        <v>1915</v>
      </c>
      <c r="T631" t="s">
        <v>1916</v>
      </c>
      <c r="U631" s="1">
        <v>6.15</v>
      </c>
      <c r="V631" s="2">
        <v>45316</v>
      </c>
      <c r="W631" s="2">
        <v>45323</v>
      </c>
      <c r="X631" s="7">
        <f t="shared" si="9"/>
        <v>7</v>
      </c>
      <c r="Y631" t="s">
        <v>43</v>
      </c>
    </row>
    <row r="632" spans="1:25" x14ac:dyDescent="0.3">
      <c r="A632" s="2">
        <v>45316</v>
      </c>
      <c r="B632" t="s">
        <v>18</v>
      </c>
      <c r="C632" t="s">
        <v>45</v>
      </c>
      <c r="D632">
        <v>11</v>
      </c>
      <c r="E632" s="1">
        <v>422.89</v>
      </c>
      <c r="F632" s="1">
        <f>Sales_data[[#This Row],[UnitPrice]]*(1-0.35)</f>
        <v>274.87849999999997</v>
      </c>
      <c r="G632" t="s">
        <v>20</v>
      </c>
      <c r="H632" t="s">
        <v>31</v>
      </c>
      <c r="I632" s="6">
        <v>0.1</v>
      </c>
      <c r="J632" t="s">
        <v>46</v>
      </c>
      <c r="K632" s="1">
        <f>Sales_data[[#This Row],[Quantity]]*Sales_data[[#This Row],[UnitPrice]]</f>
        <v>4651.79</v>
      </c>
      <c r="L632" s="1">
        <f>Sales_data[[#This Row],[TotalPrice ]]*(1-Sales_data[[#This Row],[Discount]])</f>
        <v>4186.6109999999999</v>
      </c>
      <c r="M632" s="1">
        <f>Sales_data[[#This Row],[Quantity]]*Sales_data[[#This Row],[UnitCost (Assummed)]]</f>
        <v>3023.6634999999997</v>
      </c>
      <c r="N632" s="1">
        <f>Sales_data[[#This Row],[ Sales]]-Sales_data[[#This Row],[COGs]]</f>
        <v>1162.9475000000002</v>
      </c>
      <c r="O632" s="5">
        <f>Sales_data[[#This Row],[TotalPrice ]]-Sales_data[[#This Row],[ Sales]]</f>
        <v>465.17900000000009</v>
      </c>
      <c r="P632" t="s">
        <v>57</v>
      </c>
      <c r="Q632" t="s">
        <v>34</v>
      </c>
      <c r="R632">
        <v>0</v>
      </c>
      <c r="S632" t="s">
        <v>2812</v>
      </c>
      <c r="T632" t="s">
        <v>2813</v>
      </c>
      <c r="U632" s="1">
        <v>45.89</v>
      </c>
      <c r="V632" s="2">
        <v>45316</v>
      </c>
      <c r="W632" s="2">
        <v>45318</v>
      </c>
      <c r="X632" s="7">
        <f t="shared" si="9"/>
        <v>2</v>
      </c>
      <c r="Y632" t="s">
        <v>27</v>
      </c>
    </row>
    <row r="633" spans="1:25" x14ac:dyDescent="0.3">
      <c r="A633" s="2">
        <v>45318</v>
      </c>
      <c r="B633" t="s">
        <v>44</v>
      </c>
      <c r="C633" t="s">
        <v>39</v>
      </c>
      <c r="D633">
        <v>17</v>
      </c>
      <c r="E633" s="1">
        <v>108.48</v>
      </c>
      <c r="F633" s="1">
        <f>Sales_data[[#This Row],[UnitPrice]]*(1-0.35)</f>
        <v>70.512</v>
      </c>
      <c r="G633" t="s">
        <v>30</v>
      </c>
      <c r="H633" t="s">
        <v>21</v>
      </c>
      <c r="I633" s="6">
        <v>0.1</v>
      </c>
      <c r="J633" t="s">
        <v>51</v>
      </c>
      <c r="K633" s="1">
        <f>Sales_data[[#This Row],[Quantity]]*Sales_data[[#This Row],[UnitPrice]]</f>
        <v>1844.16</v>
      </c>
      <c r="L633" s="1">
        <f>Sales_data[[#This Row],[TotalPrice ]]*(1-Sales_data[[#This Row],[Discount]])</f>
        <v>1659.7440000000001</v>
      </c>
      <c r="M633" s="1">
        <f>Sales_data[[#This Row],[Quantity]]*Sales_data[[#This Row],[UnitCost (Assummed)]]</f>
        <v>1198.704</v>
      </c>
      <c r="N633" s="1">
        <f>Sales_data[[#This Row],[ Sales]]-Sales_data[[#This Row],[COGs]]</f>
        <v>461.04000000000019</v>
      </c>
      <c r="O633" s="5">
        <f>Sales_data[[#This Row],[TotalPrice ]]-Sales_data[[#This Row],[ Sales]]</f>
        <v>184.41599999999994</v>
      </c>
      <c r="P633" t="s">
        <v>23</v>
      </c>
      <c r="Q633" t="s">
        <v>2930</v>
      </c>
      <c r="R633">
        <v>1</v>
      </c>
      <c r="S633" t="s">
        <v>1407</v>
      </c>
      <c r="T633" t="s">
        <v>1408</v>
      </c>
      <c r="U633" s="1">
        <v>48.9</v>
      </c>
      <c r="V633" s="2">
        <v>45318</v>
      </c>
      <c r="W633" s="2">
        <v>45327</v>
      </c>
      <c r="X633" s="7">
        <f t="shared" si="9"/>
        <v>9</v>
      </c>
      <c r="Y633" t="s">
        <v>49</v>
      </c>
    </row>
    <row r="634" spans="1:25" x14ac:dyDescent="0.3">
      <c r="A634" s="2">
        <v>45319</v>
      </c>
      <c r="B634" t="s">
        <v>28</v>
      </c>
      <c r="C634" t="s">
        <v>79</v>
      </c>
      <c r="D634">
        <v>9</v>
      </c>
      <c r="E634" s="1">
        <v>434.74</v>
      </c>
      <c r="F634" s="1">
        <f>Sales_data[[#This Row],[UnitPrice]]*(1-0.35)</f>
        <v>282.58100000000002</v>
      </c>
      <c r="G634" t="s">
        <v>55</v>
      </c>
      <c r="H634" t="s">
        <v>21</v>
      </c>
      <c r="I634" s="6">
        <v>0.1</v>
      </c>
      <c r="J634" t="s">
        <v>66</v>
      </c>
      <c r="K634" s="1">
        <f>Sales_data[[#This Row],[Quantity]]*Sales_data[[#This Row],[UnitPrice]]</f>
        <v>3912.66</v>
      </c>
      <c r="L634" s="1">
        <f>Sales_data[[#This Row],[TotalPrice ]]*(1-Sales_data[[#This Row],[Discount]])</f>
        <v>3521.3939999999998</v>
      </c>
      <c r="M634" s="1">
        <f>Sales_data[[#This Row],[Quantity]]*Sales_data[[#This Row],[UnitCost (Assummed)]]</f>
        <v>2543.2290000000003</v>
      </c>
      <c r="N634" s="1">
        <f>Sales_data[[#This Row],[ Sales]]-Sales_data[[#This Row],[COGs]]</f>
        <v>978.16499999999951</v>
      </c>
      <c r="O634" s="5">
        <f>Sales_data[[#This Row],[TotalPrice ]]-Sales_data[[#This Row],[ Sales]]</f>
        <v>391.26600000000008</v>
      </c>
      <c r="P634" t="s">
        <v>23</v>
      </c>
      <c r="Q634" t="s">
        <v>34</v>
      </c>
      <c r="R634">
        <v>0</v>
      </c>
      <c r="S634" t="s">
        <v>707</v>
      </c>
      <c r="T634" t="s">
        <v>708</v>
      </c>
      <c r="U634" s="1">
        <v>20.11</v>
      </c>
      <c r="V634" s="2">
        <v>45319</v>
      </c>
      <c r="W634" s="2">
        <v>45322</v>
      </c>
      <c r="X634" s="7">
        <f t="shared" si="9"/>
        <v>3</v>
      </c>
      <c r="Y634" t="s">
        <v>37</v>
      </c>
    </row>
    <row r="635" spans="1:25" x14ac:dyDescent="0.3">
      <c r="A635" s="2">
        <v>45319</v>
      </c>
      <c r="B635" t="s">
        <v>69</v>
      </c>
      <c r="C635" t="s">
        <v>130</v>
      </c>
      <c r="D635">
        <v>20</v>
      </c>
      <c r="E635" s="1">
        <v>424.7</v>
      </c>
      <c r="F635" s="1">
        <f>Sales_data[[#This Row],[UnitPrice]]*(1-0.35)</f>
        <v>276.05500000000001</v>
      </c>
      <c r="G635" t="s">
        <v>20</v>
      </c>
      <c r="H635" t="s">
        <v>21</v>
      </c>
      <c r="I635" s="6">
        <v>0.15</v>
      </c>
      <c r="J635" t="s">
        <v>66</v>
      </c>
      <c r="K635" s="1">
        <f>Sales_data[[#This Row],[Quantity]]*Sales_data[[#This Row],[UnitPrice]]</f>
        <v>8494</v>
      </c>
      <c r="L635" s="1">
        <f>Sales_data[[#This Row],[TotalPrice ]]*(1-Sales_data[[#This Row],[Discount]])</f>
        <v>7219.9</v>
      </c>
      <c r="M635" s="1">
        <f>Sales_data[[#This Row],[Quantity]]*Sales_data[[#This Row],[UnitCost (Assummed)]]</f>
        <v>5521.1</v>
      </c>
      <c r="N635" s="1">
        <f>Sales_data[[#This Row],[ Sales]]-Sales_data[[#This Row],[COGs]]</f>
        <v>1698.7999999999993</v>
      </c>
      <c r="O635" s="5">
        <f>Sales_data[[#This Row],[TotalPrice ]]-Sales_data[[#This Row],[ Sales]]</f>
        <v>1274.1000000000004</v>
      </c>
      <c r="P635" t="s">
        <v>23</v>
      </c>
      <c r="Q635" t="s">
        <v>24</v>
      </c>
      <c r="R635">
        <v>0</v>
      </c>
      <c r="S635" t="s">
        <v>936</v>
      </c>
      <c r="T635" t="s">
        <v>937</v>
      </c>
      <c r="U635" s="1">
        <v>42.03</v>
      </c>
      <c r="V635" s="2">
        <v>45319</v>
      </c>
      <c r="W635" s="2">
        <v>45327</v>
      </c>
      <c r="X635" s="7">
        <f t="shared" si="9"/>
        <v>8</v>
      </c>
      <c r="Y635" t="s">
        <v>72</v>
      </c>
    </row>
    <row r="636" spans="1:25" x14ac:dyDescent="0.3">
      <c r="A636" s="2">
        <v>45320</v>
      </c>
      <c r="B636" t="s">
        <v>44</v>
      </c>
      <c r="C636" t="s">
        <v>130</v>
      </c>
      <c r="D636">
        <v>16</v>
      </c>
      <c r="E636" s="1">
        <v>598.48</v>
      </c>
      <c r="F636" s="1">
        <f>Sales_data[[#This Row],[UnitPrice]]*(1-0.35)</f>
        <v>389.012</v>
      </c>
      <c r="G636" t="s">
        <v>30</v>
      </c>
      <c r="H636" t="s">
        <v>31</v>
      </c>
      <c r="I636" s="6">
        <v>0.1</v>
      </c>
      <c r="J636" t="s">
        <v>46</v>
      </c>
      <c r="K636" s="1">
        <f>Sales_data[[#This Row],[Quantity]]*Sales_data[[#This Row],[UnitPrice]]</f>
        <v>9575.68</v>
      </c>
      <c r="L636" s="1">
        <f>Sales_data[[#This Row],[TotalPrice ]]*(1-Sales_data[[#This Row],[Discount]])</f>
        <v>8618.112000000001</v>
      </c>
      <c r="M636" s="1">
        <f>Sales_data[[#This Row],[Quantity]]*Sales_data[[#This Row],[UnitCost (Assummed)]]</f>
        <v>6224.192</v>
      </c>
      <c r="N636" s="1">
        <f>Sales_data[[#This Row],[ Sales]]-Sales_data[[#This Row],[COGs]]</f>
        <v>2393.920000000001</v>
      </c>
      <c r="O636" s="5">
        <f>Sales_data[[#This Row],[TotalPrice ]]-Sales_data[[#This Row],[ Sales]]</f>
        <v>957.5679999999993</v>
      </c>
      <c r="P636" t="s">
        <v>63</v>
      </c>
      <c r="Q636" t="s">
        <v>2930</v>
      </c>
      <c r="R636">
        <v>0</v>
      </c>
      <c r="S636" t="s">
        <v>730</v>
      </c>
      <c r="T636" t="s">
        <v>731</v>
      </c>
      <c r="U636" s="1">
        <v>47.86</v>
      </c>
      <c r="V636" s="2">
        <v>45320</v>
      </c>
      <c r="W636" s="2">
        <v>45329</v>
      </c>
      <c r="X636" s="7">
        <f t="shared" si="9"/>
        <v>9</v>
      </c>
      <c r="Y636" t="s">
        <v>49</v>
      </c>
    </row>
    <row r="637" spans="1:25" x14ac:dyDescent="0.3">
      <c r="A637" s="2">
        <v>45320</v>
      </c>
      <c r="B637" t="s">
        <v>69</v>
      </c>
      <c r="C637" t="s">
        <v>130</v>
      </c>
      <c r="D637">
        <v>16</v>
      </c>
      <c r="E637" s="1">
        <v>514.36</v>
      </c>
      <c r="F637" s="1">
        <f>Sales_data[[#This Row],[UnitPrice]]*(1-0.35)</f>
        <v>334.334</v>
      </c>
      <c r="G637" t="s">
        <v>55</v>
      </c>
      <c r="H637" t="s">
        <v>21</v>
      </c>
      <c r="I637" s="6">
        <v>0</v>
      </c>
      <c r="J637" t="s">
        <v>32</v>
      </c>
      <c r="K637" s="1">
        <f>Sales_data[[#This Row],[Quantity]]*Sales_data[[#This Row],[UnitPrice]]</f>
        <v>8229.76</v>
      </c>
      <c r="L637" s="1">
        <f>Sales_data[[#This Row],[TotalPrice ]]*(1-Sales_data[[#This Row],[Discount]])</f>
        <v>8229.76</v>
      </c>
      <c r="M637" s="1">
        <f>Sales_data[[#This Row],[Quantity]]*Sales_data[[#This Row],[UnitCost (Assummed)]]</f>
        <v>5349.3440000000001</v>
      </c>
      <c r="N637" s="1">
        <f>Sales_data[[#This Row],[ Sales]]-Sales_data[[#This Row],[COGs]]</f>
        <v>2880.4160000000002</v>
      </c>
      <c r="O637" s="5">
        <f>Sales_data[[#This Row],[TotalPrice ]]-Sales_data[[#This Row],[ Sales]]</f>
        <v>0</v>
      </c>
      <c r="P637" t="s">
        <v>23</v>
      </c>
      <c r="Q637" t="s">
        <v>34</v>
      </c>
      <c r="R637">
        <v>0</v>
      </c>
      <c r="S637" t="s">
        <v>1249</v>
      </c>
      <c r="T637" t="s">
        <v>1250</v>
      </c>
      <c r="U637" s="1">
        <v>40.75</v>
      </c>
      <c r="V637" s="2">
        <v>45320</v>
      </c>
      <c r="W637" s="2">
        <v>45323</v>
      </c>
      <c r="X637" s="7">
        <f t="shared" si="9"/>
        <v>3</v>
      </c>
      <c r="Y637" t="s">
        <v>72</v>
      </c>
    </row>
    <row r="638" spans="1:25" x14ac:dyDescent="0.3">
      <c r="A638" s="2">
        <v>45320</v>
      </c>
      <c r="B638" t="s">
        <v>69</v>
      </c>
      <c r="C638" t="s">
        <v>130</v>
      </c>
      <c r="D638">
        <v>7</v>
      </c>
      <c r="E638" s="1">
        <v>386.88</v>
      </c>
      <c r="F638" s="1">
        <f>Sales_data[[#This Row],[UnitPrice]]*(1-0.35)</f>
        <v>251.47200000000001</v>
      </c>
      <c r="G638" t="s">
        <v>20</v>
      </c>
      <c r="H638" t="s">
        <v>21</v>
      </c>
      <c r="I638" s="6">
        <v>0.05</v>
      </c>
      <c r="J638" t="s">
        <v>51</v>
      </c>
      <c r="K638" s="1">
        <f>Sales_data[[#This Row],[Quantity]]*Sales_data[[#This Row],[UnitPrice]]</f>
        <v>2708.16</v>
      </c>
      <c r="L638" s="1">
        <f>Sales_data[[#This Row],[TotalPrice ]]*(1-Sales_data[[#This Row],[Discount]])</f>
        <v>2572.752</v>
      </c>
      <c r="M638" s="1">
        <f>Sales_data[[#This Row],[Quantity]]*Sales_data[[#This Row],[UnitCost (Assummed)]]</f>
        <v>1760.3040000000001</v>
      </c>
      <c r="N638" s="1">
        <f>Sales_data[[#This Row],[ Sales]]-Sales_data[[#This Row],[COGs]]</f>
        <v>812.44799999999987</v>
      </c>
      <c r="O638" s="5">
        <f>Sales_data[[#This Row],[TotalPrice ]]-Sales_data[[#This Row],[ Sales]]</f>
        <v>135.4079999999999</v>
      </c>
      <c r="P638" t="s">
        <v>63</v>
      </c>
      <c r="Q638" t="s">
        <v>34</v>
      </c>
      <c r="R638">
        <v>0</v>
      </c>
      <c r="S638" t="s">
        <v>2043</v>
      </c>
      <c r="T638" t="s">
        <v>2044</v>
      </c>
      <c r="U638" s="1">
        <v>38.46</v>
      </c>
      <c r="V638" s="2">
        <v>45320</v>
      </c>
      <c r="W638" s="2">
        <v>45322</v>
      </c>
      <c r="X638" s="7">
        <f t="shared" si="9"/>
        <v>2</v>
      </c>
      <c r="Y638" t="s">
        <v>72</v>
      </c>
    </row>
    <row r="639" spans="1:25" x14ac:dyDescent="0.3">
      <c r="A639" s="2">
        <v>45320</v>
      </c>
      <c r="B639" t="s">
        <v>38</v>
      </c>
      <c r="C639" t="s">
        <v>39</v>
      </c>
      <c r="D639">
        <v>19</v>
      </c>
      <c r="E639" s="1">
        <v>113.42</v>
      </c>
      <c r="F639" s="1">
        <f>Sales_data[[#This Row],[UnitPrice]]*(1-0.35)</f>
        <v>73.722999999999999</v>
      </c>
      <c r="G639" t="s">
        <v>30</v>
      </c>
      <c r="H639" t="s">
        <v>31</v>
      </c>
      <c r="I639" s="6">
        <v>0</v>
      </c>
      <c r="J639" t="s">
        <v>22</v>
      </c>
      <c r="K639" s="1">
        <f>Sales_data[[#This Row],[Quantity]]*Sales_data[[#This Row],[UnitPrice]]</f>
        <v>2154.98</v>
      </c>
      <c r="L639" s="1">
        <f>Sales_data[[#This Row],[TotalPrice ]]*(1-Sales_data[[#This Row],[Discount]])</f>
        <v>2154.98</v>
      </c>
      <c r="M639" s="1">
        <f>Sales_data[[#This Row],[Quantity]]*Sales_data[[#This Row],[UnitCost (Assummed)]]</f>
        <v>1400.7370000000001</v>
      </c>
      <c r="N639" s="1">
        <f>Sales_data[[#This Row],[ Sales]]-Sales_data[[#This Row],[COGs]]</f>
        <v>754.24299999999994</v>
      </c>
      <c r="O639" s="5">
        <f>Sales_data[[#This Row],[TotalPrice ]]-Sales_data[[#This Row],[ Sales]]</f>
        <v>0</v>
      </c>
      <c r="P639" t="s">
        <v>60</v>
      </c>
      <c r="Q639" t="s">
        <v>40</v>
      </c>
      <c r="R639">
        <v>0</v>
      </c>
      <c r="S639" t="s">
        <v>2206</v>
      </c>
      <c r="T639" t="s">
        <v>2207</v>
      </c>
      <c r="U639" s="1">
        <v>44.96</v>
      </c>
      <c r="V639" s="2">
        <v>45320</v>
      </c>
      <c r="W639" s="2">
        <v>45329</v>
      </c>
      <c r="X639" s="7">
        <f t="shared" si="9"/>
        <v>9</v>
      </c>
      <c r="Y639" t="s">
        <v>43</v>
      </c>
    </row>
    <row r="640" spans="1:25" x14ac:dyDescent="0.3">
      <c r="A640" s="2">
        <v>45320</v>
      </c>
      <c r="B640" t="s">
        <v>28</v>
      </c>
      <c r="C640" t="s">
        <v>79</v>
      </c>
      <c r="D640">
        <v>12</v>
      </c>
      <c r="E640" s="1">
        <v>164.22</v>
      </c>
      <c r="F640" s="1">
        <f>Sales_data[[#This Row],[UnitPrice]]*(1-0.35)</f>
        <v>106.74300000000001</v>
      </c>
      <c r="G640" t="s">
        <v>50</v>
      </c>
      <c r="H640" t="s">
        <v>31</v>
      </c>
      <c r="I640" s="6">
        <v>0</v>
      </c>
      <c r="J640" t="s">
        <v>66</v>
      </c>
      <c r="K640" s="1">
        <f>Sales_data[[#This Row],[Quantity]]*Sales_data[[#This Row],[UnitPrice]]</f>
        <v>1970.6399999999999</v>
      </c>
      <c r="L640" s="1">
        <f>Sales_data[[#This Row],[TotalPrice ]]*(1-Sales_data[[#This Row],[Discount]])</f>
        <v>1970.6399999999999</v>
      </c>
      <c r="M640" s="1">
        <f>Sales_data[[#This Row],[Quantity]]*Sales_data[[#This Row],[UnitCost (Assummed)]]</f>
        <v>1280.9160000000002</v>
      </c>
      <c r="N640" s="1">
        <f>Sales_data[[#This Row],[ Sales]]-Sales_data[[#This Row],[COGs]]</f>
        <v>689.72399999999971</v>
      </c>
      <c r="O640" s="5">
        <f>Sales_data[[#This Row],[TotalPrice ]]-Sales_data[[#This Row],[ Sales]]</f>
        <v>0</v>
      </c>
      <c r="P640" t="s">
        <v>57</v>
      </c>
      <c r="Q640" t="s">
        <v>24</v>
      </c>
      <c r="R640">
        <v>0</v>
      </c>
      <c r="S640" t="s">
        <v>2658</v>
      </c>
      <c r="T640" t="s">
        <v>2635</v>
      </c>
      <c r="U640" s="1">
        <v>21.46</v>
      </c>
      <c r="V640" s="2">
        <v>45320</v>
      </c>
      <c r="W640" s="2">
        <v>45325</v>
      </c>
      <c r="X640" s="7">
        <f t="shared" si="9"/>
        <v>5</v>
      </c>
      <c r="Y640" t="s">
        <v>37</v>
      </c>
    </row>
    <row r="641" spans="1:25" x14ac:dyDescent="0.3">
      <c r="A641" s="2">
        <v>45321</v>
      </c>
      <c r="B641" t="s">
        <v>38</v>
      </c>
      <c r="C641" t="s">
        <v>54</v>
      </c>
      <c r="D641">
        <v>11</v>
      </c>
      <c r="E641" s="1">
        <v>118.8</v>
      </c>
      <c r="F641" s="1">
        <f>Sales_data[[#This Row],[UnitPrice]]*(1-0.35)</f>
        <v>77.22</v>
      </c>
      <c r="G641" t="s">
        <v>30</v>
      </c>
      <c r="H641" t="s">
        <v>31</v>
      </c>
      <c r="I641" s="6">
        <v>0.05</v>
      </c>
      <c r="J641" t="s">
        <v>22</v>
      </c>
      <c r="K641" s="1">
        <f>Sales_data[[#This Row],[Quantity]]*Sales_data[[#This Row],[UnitPrice]]</f>
        <v>1306.8</v>
      </c>
      <c r="L641" s="1">
        <f>Sales_data[[#This Row],[TotalPrice ]]*(1-Sales_data[[#This Row],[Discount]])</f>
        <v>1241.4599999999998</v>
      </c>
      <c r="M641" s="1">
        <f>Sales_data[[#This Row],[Quantity]]*Sales_data[[#This Row],[UnitCost (Assummed)]]</f>
        <v>849.42</v>
      </c>
      <c r="N641" s="1">
        <f>Sales_data[[#This Row],[ Sales]]-Sales_data[[#This Row],[COGs]]</f>
        <v>392.03999999999985</v>
      </c>
      <c r="O641" s="5">
        <f>Sales_data[[#This Row],[TotalPrice ]]-Sales_data[[#This Row],[ Sales]]</f>
        <v>65.340000000000146</v>
      </c>
      <c r="P641" t="s">
        <v>23</v>
      </c>
      <c r="Q641" t="s">
        <v>34</v>
      </c>
      <c r="R641">
        <v>0</v>
      </c>
      <c r="S641" t="s">
        <v>382</v>
      </c>
      <c r="T641" t="s">
        <v>383</v>
      </c>
      <c r="U641" s="1">
        <v>39.32</v>
      </c>
      <c r="V641" s="2">
        <v>45321</v>
      </c>
      <c r="W641" s="2">
        <v>45328</v>
      </c>
      <c r="X641" s="7">
        <f t="shared" si="9"/>
        <v>7</v>
      </c>
      <c r="Y641" t="s">
        <v>43</v>
      </c>
    </row>
    <row r="642" spans="1:25" x14ac:dyDescent="0.3">
      <c r="A642" s="2">
        <v>45322</v>
      </c>
      <c r="B642" t="s">
        <v>38</v>
      </c>
      <c r="C642" t="s">
        <v>130</v>
      </c>
      <c r="D642">
        <v>5</v>
      </c>
      <c r="E642" s="1">
        <v>232.29</v>
      </c>
      <c r="F642" s="1">
        <f>Sales_data[[#This Row],[UnitPrice]]*(1-0.35)</f>
        <v>150.98849999999999</v>
      </c>
      <c r="G642" t="s">
        <v>30</v>
      </c>
      <c r="H642" t="s">
        <v>21</v>
      </c>
      <c r="I642" s="6">
        <v>0</v>
      </c>
      <c r="J642" t="s">
        <v>32</v>
      </c>
      <c r="K642" s="1">
        <f>Sales_data[[#This Row],[Quantity]]*Sales_data[[#This Row],[UnitPrice]]</f>
        <v>1161.45</v>
      </c>
      <c r="L642" s="1">
        <f>Sales_data[[#This Row],[TotalPrice ]]*(1-Sales_data[[#This Row],[Discount]])</f>
        <v>1161.45</v>
      </c>
      <c r="M642" s="1">
        <f>Sales_data[[#This Row],[Quantity]]*Sales_data[[#This Row],[UnitCost (Assummed)]]</f>
        <v>754.94249999999988</v>
      </c>
      <c r="N642" s="1">
        <f>Sales_data[[#This Row],[ Sales]]-Sales_data[[#This Row],[COGs]]</f>
        <v>406.50750000000016</v>
      </c>
      <c r="O642" s="5">
        <f>Sales_data[[#This Row],[TotalPrice ]]-Sales_data[[#This Row],[ Sales]]</f>
        <v>0</v>
      </c>
      <c r="P642" t="s">
        <v>23</v>
      </c>
      <c r="Q642" t="s">
        <v>2930</v>
      </c>
      <c r="R642">
        <v>1</v>
      </c>
      <c r="S642" t="s">
        <v>2116</v>
      </c>
      <c r="T642" t="s">
        <v>2117</v>
      </c>
      <c r="U642" s="1">
        <v>42.38</v>
      </c>
      <c r="V642" s="2">
        <v>45322</v>
      </c>
      <c r="W642" s="2">
        <v>45331</v>
      </c>
      <c r="X642" s="7">
        <f t="shared" ref="X642:X705" si="10">DATEDIF( V642,W642,"d")</f>
        <v>9</v>
      </c>
      <c r="Y642" t="s">
        <v>43</v>
      </c>
    </row>
    <row r="643" spans="1:25" x14ac:dyDescent="0.3">
      <c r="A643" s="2">
        <v>45323</v>
      </c>
      <c r="B643" t="s">
        <v>69</v>
      </c>
      <c r="C643" t="s">
        <v>54</v>
      </c>
      <c r="D643">
        <v>11</v>
      </c>
      <c r="E643" s="1">
        <v>201.09</v>
      </c>
      <c r="F643" s="1">
        <f>Sales_data[[#This Row],[UnitPrice]]*(1-0.35)</f>
        <v>130.70850000000002</v>
      </c>
      <c r="G643" t="s">
        <v>50</v>
      </c>
      <c r="H643" t="s">
        <v>31</v>
      </c>
      <c r="I643" s="6">
        <v>0.15</v>
      </c>
      <c r="J643" t="s">
        <v>51</v>
      </c>
      <c r="K643" s="1">
        <f>Sales_data[[#This Row],[Quantity]]*Sales_data[[#This Row],[UnitPrice]]</f>
        <v>2211.9900000000002</v>
      </c>
      <c r="L643" s="1">
        <f>Sales_data[[#This Row],[TotalPrice ]]*(1-Sales_data[[#This Row],[Discount]])</f>
        <v>1880.1915000000001</v>
      </c>
      <c r="M643" s="1">
        <f>Sales_data[[#This Row],[Quantity]]*Sales_data[[#This Row],[UnitCost (Assummed)]]</f>
        <v>1437.7935000000002</v>
      </c>
      <c r="N643" s="1">
        <f>Sales_data[[#This Row],[ Sales]]-Sales_data[[#This Row],[COGs]]</f>
        <v>442.39799999999991</v>
      </c>
      <c r="O643" s="5">
        <f>Sales_data[[#This Row],[TotalPrice ]]-Sales_data[[#This Row],[ Sales]]</f>
        <v>331.7985000000001</v>
      </c>
      <c r="P643" t="s">
        <v>63</v>
      </c>
      <c r="Q643" t="s">
        <v>2930</v>
      </c>
      <c r="R643">
        <v>1</v>
      </c>
      <c r="S643" t="s">
        <v>1981</v>
      </c>
      <c r="T643" t="s">
        <v>1982</v>
      </c>
      <c r="U643" s="1">
        <v>48.42</v>
      </c>
      <c r="V643" s="2">
        <v>45323</v>
      </c>
      <c r="W643" s="2">
        <v>45326</v>
      </c>
      <c r="X643" s="7">
        <f t="shared" si="10"/>
        <v>3</v>
      </c>
      <c r="Y643" t="s">
        <v>72</v>
      </c>
    </row>
    <row r="644" spans="1:25" x14ac:dyDescent="0.3">
      <c r="A644" s="2">
        <v>45325</v>
      </c>
      <c r="B644" t="s">
        <v>38</v>
      </c>
      <c r="C644" t="s">
        <v>130</v>
      </c>
      <c r="D644">
        <v>19</v>
      </c>
      <c r="E644" s="1">
        <v>275.77999999999997</v>
      </c>
      <c r="F644" s="1">
        <f>Sales_data[[#This Row],[UnitPrice]]*(1-0.35)</f>
        <v>179.25699999999998</v>
      </c>
      <c r="G644" t="s">
        <v>50</v>
      </c>
      <c r="H644" t="s">
        <v>31</v>
      </c>
      <c r="I644" s="6">
        <v>0</v>
      </c>
      <c r="J644" t="s">
        <v>46</v>
      </c>
      <c r="K644" s="1">
        <f>Sales_data[[#This Row],[Quantity]]*Sales_data[[#This Row],[UnitPrice]]</f>
        <v>5239.82</v>
      </c>
      <c r="L644" s="1">
        <f>Sales_data[[#This Row],[TotalPrice ]]*(1-Sales_data[[#This Row],[Discount]])</f>
        <v>5239.82</v>
      </c>
      <c r="M644" s="1">
        <f>Sales_data[[#This Row],[Quantity]]*Sales_data[[#This Row],[UnitCost (Assummed)]]</f>
        <v>3405.8829999999994</v>
      </c>
      <c r="N644" s="1">
        <f>Sales_data[[#This Row],[ Sales]]-Sales_data[[#This Row],[COGs]]</f>
        <v>1833.9370000000004</v>
      </c>
      <c r="O644" s="5">
        <f>Sales_data[[#This Row],[TotalPrice ]]-Sales_data[[#This Row],[ Sales]]</f>
        <v>0</v>
      </c>
      <c r="P644" t="s">
        <v>63</v>
      </c>
      <c r="Q644" t="s">
        <v>34</v>
      </c>
      <c r="R644">
        <v>0</v>
      </c>
      <c r="S644" t="s">
        <v>1366</v>
      </c>
      <c r="T644" t="s">
        <v>1367</v>
      </c>
      <c r="U644" s="1">
        <v>47</v>
      </c>
      <c r="V644" s="2">
        <v>45325</v>
      </c>
      <c r="W644" s="2">
        <v>45327</v>
      </c>
      <c r="X644" s="7">
        <f t="shared" si="10"/>
        <v>2</v>
      </c>
      <c r="Y644" t="s">
        <v>43</v>
      </c>
    </row>
    <row r="645" spans="1:25" x14ac:dyDescent="0.3">
      <c r="A645" s="2">
        <v>45325</v>
      </c>
      <c r="B645" t="s">
        <v>38</v>
      </c>
      <c r="C645" t="s">
        <v>19</v>
      </c>
      <c r="D645">
        <v>8</v>
      </c>
      <c r="E645" s="1">
        <v>143.94999999999999</v>
      </c>
      <c r="F645" s="1">
        <f>Sales_data[[#This Row],[UnitPrice]]*(1-0.35)</f>
        <v>93.567499999999995</v>
      </c>
      <c r="G645" t="s">
        <v>20</v>
      </c>
      <c r="H645" t="s">
        <v>31</v>
      </c>
      <c r="I645" s="6">
        <v>0.1</v>
      </c>
      <c r="J645" t="s">
        <v>56</v>
      </c>
      <c r="K645" s="1">
        <f>Sales_data[[#This Row],[Quantity]]*Sales_data[[#This Row],[UnitPrice]]</f>
        <v>1151.5999999999999</v>
      </c>
      <c r="L645" s="1">
        <f>Sales_data[[#This Row],[TotalPrice ]]*(1-Sales_data[[#This Row],[Discount]])</f>
        <v>1036.44</v>
      </c>
      <c r="M645" s="1">
        <f>Sales_data[[#This Row],[Quantity]]*Sales_data[[#This Row],[UnitCost (Assummed)]]</f>
        <v>748.54</v>
      </c>
      <c r="N645" s="1">
        <f>Sales_data[[#This Row],[ Sales]]-Sales_data[[#This Row],[COGs]]</f>
        <v>287.90000000000009</v>
      </c>
      <c r="O645" s="5">
        <f>Sales_data[[#This Row],[TotalPrice ]]-Sales_data[[#This Row],[ Sales]]</f>
        <v>115.15999999999985</v>
      </c>
      <c r="P645" t="s">
        <v>63</v>
      </c>
      <c r="Q645" t="s">
        <v>34</v>
      </c>
      <c r="R645">
        <v>0</v>
      </c>
      <c r="S645" t="s">
        <v>2028</v>
      </c>
      <c r="T645" t="s">
        <v>2029</v>
      </c>
      <c r="U645" s="1">
        <v>28.09</v>
      </c>
      <c r="V645" s="2">
        <v>45325</v>
      </c>
      <c r="W645" s="2">
        <v>45331</v>
      </c>
      <c r="X645" s="7">
        <f t="shared" si="10"/>
        <v>6</v>
      </c>
      <c r="Y645" t="s">
        <v>43</v>
      </c>
    </row>
    <row r="646" spans="1:25" x14ac:dyDescent="0.3">
      <c r="A646" s="2">
        <v>45325</v>
      </c>
      <c r="B646" t="s">
        <v>38</v>
      </c>
      <c r="C646" t="s">
        <v>130</v>
      </c>
      <c r="D646">
        <v>14</v>
      </c>
      <c r="E646" s="1">
        <v>575.66</v>
      </c>
      <c r="F646" s="1">
        <f>Sales_data[[#This Row],[UnitPrice]]*(1-0.35)</f>
        <v>374.17899999999997</v>
      </c>
      <c r="G646" t="s">
        <v>50</v>
      </c>
      <c r="H646" t="s">
        <v>21</v>
      </c>
      <c r="I646" s="6">
        <v>0.1</v>
      </c>
      <c r="J646" t="s">
        <v>46</v>
      </c>
      <c r="K646" s="1">
        <f>Sales_data[[#This Row],[Quantity]]*Sales_data[[#This Row],[UnitPrice]]</f>
        <v>8059.24</v>
      </c>
      <c r="L646" s="1">
        <f>Sales_data[[#This Row],[TotalPrice ]]*(1-Sales_data[[#This Row],[Discount]])</f>
        <v>7253.3159999999998</v>
      </c>
      <c r="M646" s="1">
        <f>Sales_data[[#This Row],[Quantity]]*Sales_data[[#This Row],[UnitCost (Assummed)]]</f>
        <v>5238.5059999999994</v>
      </c>
      <c r="N646" s="1">
        <f>Sales_data[[#This Row],[ Sales]]-Sales_data[[#This Row],[COGs]]</f>
        <v>2014.8100000000004</v>
      </c>
      <c r="O646" s="5">
        <f>Sales_data[[#This Row],[TotalPrice ]]-Sales_data[[#This Row],[ Sales]]</f>
        <v>805.92399999999998</v>
      </c>
      <c r="P646" t="s">
        <v>57</v>
      </c>
      <c r="Q646" t="s">
        <v>2930</v>
      </c>
      <c r="R646">
        <v>0</v>
      </c>
      <c r="S646" t="s">
        <v>2149</v>
      </c>
      <c r="T646" t="s">
        <v>2150</v>
      </c>
      <c r="U646" s="1">
        <v>32.53</v>
      </c>
      <c r="V646" s="2">
        <v>45325</v>
      </c>
      <c r="W646" s="2">
        <v>45333</v>
      </c>
      <c r="X646" s="7">
        <f t="shared" si="10"/>
        <v>8</v>
      </c>
      <c r="Y646" t="s">
        <v>43</v>
      </c>
    </row>
    <row r="647" spans="1:25" x14ac:dyDescent="0.3">
      <c r="A647" s="2">
        <v>45325</v>
      </c>
      <c r="B647" t="s">
        <v>44</v>
      </c>
      <c r="C647" t="s">
        <v>19</v>
      </c>
      <c r="D647">
        <v>8</v>
      </c>
      <c r="E647" s="1">
        <v>27.01</v>
      </c>
      <c r="F647" s="1">
        <f>Sales_data[[#This Row],[UnitPrice]]*(1-0.35)</f>
        <v>17.556500000000003</v>
      </c>
      <c r="G647" t="s">
        <v>50</v>
      </c>
      <c r="H647" t="s">
        <v>21</v>
      </c>
      <c r="I647" s="6">
        <v>0.05</v>
      </c>
      <c r="J647" t="s">
        <v>22</v>
      </c>
      <c r="K647" s="1">
        <f>Sales_data[[#This Row],[Quantity]]*Sales_data[[#This Row],[UnitPrice]]</f>
        <v>216.08</v>
      </c>
      <c r="L647" s="1">
        <f>Sales_data[[#This Row],[TotalPrice ]]*(1-Sales_data[[#This Row],[Discount]])</f>
        <v>205.27600000000001</v>
      </c>
      <c r="M647" s="1">
        <f>Sales_data[[#This Row],[Quantity]]*Sales_data[[#This Row],[UnitCost (Assummed)]]</f>
        <v>140.45200000000003</v>
      </c>
      <c r="N647" s="1">
        <f>Sales_data[[#This Row],[ Sales]]-Sales_data[[#This Row],[COGs]]</f>
        <v>64.823999999999984</v>
      </c>
      <c r="O647" s="5">
        <f>Sales_data[[#This Row],[TotalPrice ]]-Sales_data[[#This Row],[ Sales]]</f>
        <v>10.804000000000002</v>
      </c>
      <c r="P647" t="s">
        <v>23</v>
      </c>
      <c r="Q647" t="s">
        <v>24</v>
      </c>
      <c r="R647">
        <v>1</v>
      </c>
      <c r="S647" t="s">
        <v>2653</v>
      </c>
      <c r="T647" t="s">
        <v>2654</v>
      </c>
      <c r="U647" s="1">
        <v>42.65</v>
      </c>
      <c r="V647" s="2">
        <v>45325</v>
      </c>
      <c r="W647" s="2">
        <v>45331</v>
      </c>
      <c r="X647" s="7">
        <f t="shared" si="10"/>
        <v>6</v>
      </c>
      <c r="Y647" t="s">
        <v>49</v>
      </c>
    </row>
    <row r="648" spans="1:25" x14ac:dyDescent="0.3">
      <c r="A648" s="2">
        <v>45326</v>
      </c>
      <c r="B648" t="s">
        <v>44</v>
      </c>
      <c r="C648" t="s">
        <v>79</v>
      </c>
      <c r="D648">
        <v>18</v>
      </c>
      <c r="E648" s="1">
        <v>595.53</v>
      </c>
      <c r="F648" s="1">
        <f>Sales_data[[#This Row],[UnitPrice]]*(1-0.35)</f>
        <v>387.09449999999998</v>
      </c>
      <c r="G648" t="s">
        <v>20</v>
      </c>
      <c r="H648" t="s">
        <v>31</v>
      </c>
      <c r="I648" s="6">
        <v>0</v>
      </c>
      <c r="J648" t="s">
        <v>46</v>
      </c>
      <c r="K648" s="1">
        <f>Sales_data[[#This Row],[Quantity]]*Sales_data[[#This Row],[UnitPrice]]</f>
        <v>10719.539999999999</v>
      </c>
      <c r="L648" s="1">
        <f>Sales_data[[#This Row],[TotalPrice ]]*(1-Sales_data[[#This Row],[Discount]])</f>
        <v>10719.539999999999</v>
      </c>
      <c r="M648" s="1">
        <f>Sales_data[[#This Row],[Quantity]]*Sales_data[[#This Row],[UnitCost (Assummed)]]</f>
        <v>6967.701</v>
      </c>
      <c r="N648" s="1">
        <f>Sales_data[[#This Row],[ Sales]]-Sales_data[[#This Row],[COGs]]</f>
        <v>3751.838999999999</v>
      </c>
      <c r="O648" s="5">
        <f>Sales_data[[#This Row],[TotalPrice ]]-Sales_data[[#This Row],[ Sales]]</f>
        <v>0</v>
      </c>
      <c r="P648" t="s">
        <v>63</v>
      </c>
      <c r="Q648" t="s">
        <v>40</v>
      </c>
      <c r="R648">
        <v>0</v>
      </c>
      <c r="S648" t="s">
        <v>2511</v>
      </c>
      <c r="T648" t="s">
        <v>2512</v>
      </c>
      <c r="U648" s="1">
        <v>42.91</v>
      </c>
      <c r="V648" s="2">
        <v>45326</v>
      </c>
      <c r="W648" s="2">
        <v>45328</v>
      </c>
      <c r="X648" s="7">
        <f t="shared" si="10"/>
        <v>2</v>
      </c>
      <c r="Y648" t="s">
        <v>49</v>
      </c>
    </row>
    <row r="649" spans="1:25" x14ac:dyDescent="0.3">
      <c r="A649" s="2">
        <v>45327</v>
      </c>
      <c r="B649" t="s">
        <v>44</v>
      </c>
      <c r="C649" t="s">
        <v>54</v>
      </c>
      <c r="D649">
        <v>14</v>
      </c>
      <c r="E649" s="1">
        <v>463.96</v>
      </c>
      <c r="F649" s="1">
        <f>Sales_data[[#This Row],[UnitPrice]]*(1-0.35)</f>
        <v>301.57400000000001</v>
      </c>
      <c r="G649" t="s">
        <v>55</v>
      </c>
      <c r="H649" t="s">
        <v>31</v>
      </c>
      <c r="I649" s="6">
        <v>0.15</v>
      </c>
      <c r="J649" t="s">
        <v>56</v>
      </c>
      <c r="K649" s="1">
        <f>Sales_data[[#This Row],[Quantity]]*Sales_data[[#This Row],[UnitPrice]]</f>
        <v>6495.44</v>
      </c>
      <c r="L649" s="1">
        <f>Sales_data[[#This Row],[TotalPrice ]]*(1-Sales_data[[#This Row],[Discount]])</f>
        <v>5521.1239999999998</v>
      </c>
      <c r="M649" s="1">
        <f>Sales_data[[#This Row],[Quantity]]*Sales_data[[#This Row],[UnitCost (Assummed)]]</f>
        <v>4222.0360000000001</v>
      </c>
      <c r="N649" s="1">
        <f>Sales_data[[#This Row],[ Sales]]-Sales_data[[#This Row],[COGs]]</f>
        <v>1299.0879999999997</v>
      </c>
      <c r="O649" s="5">
        <f>Sales_data[[#This Row],[TotalPrice ]]-Sales_data[[#This Row],[ Sales]]</f>
        <v>974.3159999999998</v>
      </c>
      <c r="P649" t="s">
        <v>33</v>
      </c>
      <c r="Q649" t="s">
        <v>2930</v>
      </c>
      <c r="R649">
        <v>0</v>
      </c>
      <c r="S649" t="s">
        <v>2650</v>
      </c>
      <c r="T649" t="s">
        <v>2651</v>
      </c>
      <c r="U649" s="1">
        <v>29.19</v>
      </c>
      <c r="V649" s="2">
        <v>45327</v>
      </c>
      <c r="W649" s="2">
        <v>45336</v>
      </c>
      <c r="X649" s="7">
        <f t="shared" si="10"/>
        <v>9</v>
      </c>
      <c r="Y649" t="s">
        <v>49</v>
      </c>
    </row>
    <row r="650" spans="1:25" x14ac:dyDescent="0.3">
      <c r="A650" s="2">
        <v>45328</v>
      </c>
      <c r="B650" t="s">
        <v>28</v>
      </c>
      <c r="C650" t="s">
        <v>39</v>
      </c>
      <c r="D650">
        <v>17</v>
      </c>
      <c r="E650" s="1">
        <v>141.76</v>
      </c>
      <c r="F650" s="1">
        <f>Sales_data[[#This Row],[UnitPrice]]*(1-0.35)</f>
        <v>92.143999999999991</v>
      </c>
      <c r="G650" t="s">
        <v>55</v>
      </c>
      <c r="H650" t="s">
        <v>21</v>
      </c>
      <c r="I650" s="6">
        <v>0.1</v>
      </c>
      <c r="J650" t="s">
        <v>66</v>
      </c>
      <c r="K650" s="1">
        <f>Sales_data[[#This Row],[Quantity]]*Sales_data[[#This Row],[UnitPrice]]</f>
        <v>2409.92</v>
      </c>
      <c r="L650" s="1">
        <f>Sales_data[[#This Row],[TotalPrice ]]*(1-Sales_data[[#This Row],[Discount]])</f>
        <v>2168.9280000000003</v>
      </c>
      <c r="M650" s="1">
        <f>Sales_data[[#This Row],[Quantity]]*Sales_data[[#This Row],[UnitCost (Assummed)]]</f>
        <v>1566.4479999999999</v>
      </c>
      <c r="N650" s="1">
        <f>Sales_data[[#This Row],[ Sales]]-Sales_data[[#This Row],[COGs]]</f>
        <v>602.48000000000047</v>
      </c>
      <c r="O650" s="5">
        <f>Sales_data[[#This Row],[TotalPrice ]]-Sales_data[[#This Row],[ Sales]]</f>
        <v>240.99199999999973</v>
      </c>
      <c r="P650" t="s">
        <v>63</v>
      </c>
      <c r="Q650" t="s">
        <v>40</v>
      </c>
      <c r="R650">
        <v>1</v>
      </c>
      <c r="S650" t="s">
        <v>2611</v>
      </c>
      <c r="T650" t="s">
        <v>2612</v>
      </c>
      <c r="U650" s="1">
        <v>9.98</v>
      </c>
      <c r="V650" s="2">
        <v>45328</v>
      </c>
      <c r="W650" s="2">
        <v>45336</v>
      </c>
      <c r="X650" s="7">
        <f t="shared" si="10"/>
        <v>8</v>
      </c>
      <c r="Y650" t="s">
        <v>37</v>
      </c>
    </row>
    <row r="651" spans="1:25" x14ac:dyDescent="0.3">
      <c r="A651" s="2">
        <v>45329</v>
      </c>
      <c r="B651" t="s">
        <v>44</v>
      </c>
      <c r="C651" t="s">
        <v>39</v>
      </c>
      <c r="D651">
        <v>8</v>
      </c>
      <c r="E651" s="1">
        <v>561.9</v>
      </c>
      <c r="F651" s="1">
        <f>Sales_data[[#This Row],[UnitPrice]]*(1-0.35)</f>
        <v>365.23500000000001</v>
      </c>
      <c r="G651" t="s">
        <v>30</v>
      </c>
      <c r="H651" t="s">
        <v>31</v>
      </c>
      <c r="I651" s="6">
        <v>0.15</v>
      </c>
      <c r="J651" t="s">
        <v>66</v>
      </c>
      <c r="K651" s="1">
        <f>Sales_data[[#This Row],[Quantity]]*Sales_data[[#This Row],[UnitPrice]]</f>
        <v>4495.2</v>
      </c>
      <c r="L651" s="1">
        <f>Sales_data[[#This Row],[TotalPrice ]]*(1-Sales_data[[#This Row],[Discount]])</f>
        <v>3820.9199999999996</v>
      </c>
      <c r="M651" s="1">
        <f>Sales_data[[#This Row],[Quantity]]*Sales_data[[#This Row],[UnitCost (Assummed)]]</f>
        <v>2921.88</v>
      </c>
      <c r="N651" s="1">
        <f>Sales_data[[#This Row],[ Sales]]-Sales_data[[#This Row],[COGs]]</f>
        <v>899.03999999999951</v>
      </c>
      <c r="O651" s="5">
        <f>Sales_data[[#This Row],[TotalPrice ]]-Sales_data[[#This Row],[ Sales]]</f>
        <v>674.2800000000002</v>
      </c>
      <c r="P651" t="s">
        <v>23</v>
      </c>
      <c r="Q651" t="s">
        <v>24</v>
      </c>
      <c r="R651">
        <v>1</v>
      </c>
      <c r="S651" t="s">
        <v>1241</v>
      </c>
      <c r="T651" t="s">
        <v>1242</v>
      </c>
      <c r="U651" s="1">
        <v>15.97</v>
      </c>
      <c r="V651" s="2">
        <v>45329</v>
      </c>
      <c r="W651" s="2">
        <v>45336</v>
      </c>
      <c r="X651" s="7">
        <f t="shared" si="10"/>
        <v>7</v>
      </c>
      <c r="Y651" t="s">
        <v>49</v>
      </c>
    </row>
    <row r="652" spans="1:25" x14ac:dyDescent="0.3">
      <c r="A652" s="2">
        <v>45329</v>
      </c>
      <c r="B652" t="s">
        <v>18</v>
      </c>
      <c r="C652" t="s">
        <v>45</v>
      </c>
      <c r="D652">
        <v>13</v>
      </c>
      <c r="E652" s="1">
        <v>448.68</v>
      </c>
      <c r="F652" s="1">
        <f>Sales_data[[#This Row],[UnitPrice]]*(1-0.35)</f>
        <v>291.642</v>
      </c>
      <c r="G652" t="s">
        <v>20</v>
      </c>
      <c r="H652" t="s">
        <v>21</v>
      </c>
      <c r="I652" s="6">
        <v>0.1</v>
      </c>
      <c r="J652" t="s">
        <v>56</v>
      </c>
      <c r="K652" s="1">
        <f>Sales_data[[#This Row],[Quantity]]*Sales_data[[#This Row],[UnitPrice]]</f>
        <v>5832.84</v>
      </c>
      <c r="L652" s="1">
        <f>Sales_data[[#This Row],[TotalPrice ]]*(1-Sales_data[[#This Row],[Discount]])</f>
        <v>5249.5560000000005</v>
      </c>
      <c r="M652" s="1">
        <f>Sales_data[[#This Row],[Quantity]]*Sales_data[[#This Row],[UnitCost (Assummed)]]</f>
        <v>3791.346</v>
      </c>
      <c r="N652" s="1">
        <f>Sales_data[[#This Row],[ Sales]]-Sales_data[[#This Row],[COGs]]</f>
        <v>1458.2100000000005</v>
      </c>
      <c r="O652" s="5">
        <f>Sales_data[[#This Row],[TotalPrice ]]-Sales_data[[#This Row],[ Sales]]</f>
        <v>583.28399999999965</v>
      </c>
      <c r="P652" t="s">
        <v>57</v>
      </c>
      <c r="Q652" t="s">
        <v>24</v>
      </c>
      <c r="R652">
        <v>1</v>
      </c>
      <c r="S652" t="s">
        <v>1306</v>
      </c>
      <c r="T652" t="s">
        <v>1307</v>
      </c>
      <c r="U652" s="1">
        <v>16.82</v>
      </c>
      <c r="V652" s="2">
        <v>45329</v>
      </c>
      <c r="W652" s="2">
        <v>45333</v>
      </c>
      <c r="X652" s="7">
        <f t="shared" si="10"/>
        <v>4</v>
      </c>
      <c r="Y652" t="s">
        <v>27</v>
      </c>
    </row>
    <row r="653" spans="1:25" x14ac:dyDescent="0.3">
      <c r="A653" s="2">
        <v>45329</v>
      </c>
      <c r="B653" t="s">
        <v>18</v>
      </c>
      <c r="C653" t="s">
        <v>130</v>
      </c>
      <c r="D653">
        <v>10</v>
      </c>
      <c r="E653" s="1">
        <v>452.21</v>
      </c>
      <c r="F653" s="1">
        <f>Sales_data[[#This Row],[UnitPrice]]*(1-0.35)</f>
        <v>293.93650000000002</v>
      </c>
      <c r="G653" t="s">
        <v>30</v>
      </c>
      <c r="H653" t="s">
        <v>31</v>
      </c>
      <c r="I653" s="6">
        <v>0.1</v>
      </c>
      <c r="J653" t="s">
        <v>22</v>
      </c>
      <c r="K653" s="1">
        <f>Sales_data[[#This Row],[Quantity]]*Sales_data[[#This Row],[UnitPrice]]</f>
        <v>4522.0999999999995</v>
      </c>
      <c r="L653" s="1">
        <f>Sales_data[[#This Row],[TotalPrice ]]*(1-Sales_data[[#This Row],[Discount]])</f>
        <v>4069.8899999999994</v>
      </c>
      <c r="M653" s="1">
        <f>Sales_data[[#This Row],[Quantity]]*Sales_data[[#This Row],[UnitCost (Assummed)]]</f>
        <v>2939.3650000000002</v>
      </c>
      <c r="N653" s="1">
        <f>Sales_data[[#This Row],[ Sales]]-Sales_data[[#This Row],[COGs]]</f>
        <v>1130.5249999999992</v>
      </c>
      <c r="O653" s="5">
        <f>Sales_data[[#This Row],[TotalPrice ]]-Sales_data[[#This Row],[ Sales]]</f>
        <v>452.21000000000004</v>
      </c>
      <c r="P653" t="s">
        <v>63</v>
      </c>
      <c r="Q653" t="s">
        <v>40</v>
      </c>
      <c r="R653">
        <v>0</v>
      </c>
      <c r="S653" t="s">
        <v>2689</v>
      </c>
      <c r="T653" t="s">
        <v>2690</v>
      </c>
      <c r="U653" s="1">
        <v>15.87</v>
      </c>
      <c r="V653" s="2">
        <v>45329</v>
      </c>
      <c r="W653" s="2">
        <v>45339</v>
      </c>
      <c r="X653" s="7">
        <f t="shared" si="10"/>
        <v>10</v>
      </c>
      <c r="Y653" t="s">
        <v>27</v>
      </c>
    </row>
    <row r="654" spans="1:25" x14ac:dyDescent="0.3">
      <c r="A654" s="2">
        <v>45330</v>
      </c>
      <c r="B654" t="s">
        <v>69</v>
      </c>
      <c r="C654" t="s">
        <v>54</v>
      </c>
      <c r="D654">
        <v>11</v>
      </c>
      <c r="E654" s="1">
        <v>151.25</v>
      </c>
      <c r="F654" s="1">
        <f>Sales_data[[#This Row],[UnitPrice]]*(1-0.35)</f>
        <v>98.3125</v>
      </c>
      <c r="G654" t="s">
        <v>20</v>
      </c>
      <c r="H654" t="s">
        <v>21</v>
      </c>
      <c r="I654" s="6">
        <v>0.1</v>
      </c>
      <c r="J654" t="s">
        <v>46</v>
      </c>
      <c r="K654" s="1">
        <f>Sales_data[[#This Row],[Quantity]]*Sales_data[[#This Row],[UnitPrice]]</f>
        <v>1663.75</v>
      </c>
      <c r="L654" s="1">
        <f>Sales_data[[#This Row],[TotalPrice ]]*(1-Sales_data[[#This Row],[Discount]])</f>
        <v>1497.375</v>
      </c>
      <c r="M654" s="1">
        <f>Sales_data[[#This Row],[Quantity]]*Sales_data[[#This Row],[UnitCost (Assummed)]]</f>
        <v>1081.4375</v>
      </c>
      <c r="N654" s="1">
        <f>Sales_data[[#This Row],[ Sales]]-Sales_data[[#This Row],[COGs]]</f>
        <v>415.9375</v>
      </c>
      <c r="O654" s="5">
        <f>Sales_data[[#This Row],[TotalPrice ]]-Sales_data[[#This Row],[ Sales]]</f>
        <v>166.375</v>
      </c>
      <c r="P654" t="s">
        <v>57</v>
      </c>
      <c r="Q654" t="s">
        <v>2930</v>
      </c>
      <c r="R654">
        <v>1</v>
      </c>
      <c r="S654" t="s">
        <v>723</v>
      </c>
      <c r="T654" t="s">
        <v>724</v>
      </c>
      <c r="U654" s="1">
        <v>22.65</v>
      </c>
      <c r="V654" s="2">
        <v>45330</v>
      </c>
      <c r="W654" s="2">
        <v>45333</v>
      </c>
      <c r="X654" s="7">
        <f t="shared" si="10"/>
        <v>3</v>
      </c>
      <c r="Y654" t="s">
        <v>72</v>
      </c>
    </row>
    <row r="655" spans="1:25" x14ac:dyDescent="0.3">
      <c r="A655" s="2">
        <v>45330</v>
      </c>
      <c r="B655" t="s">
        <v>69</v>
      </c>
      <c r="C655" t="s">
        <v>29</v>
      </c>
      <c r="D655">
        <v>8</v>
      </c>
      <c r="E655" s="1">
        <v>158.02000000000001</v>
      </c>
      <c r="F655" s="1">
        <f>Sales_data[[#This Row],[UnitPrice]]*(1-0.35)</f>
        <v>102.71300000000001</v>
      </c>
      <c r="G655" t="s">
        <v>50</v>
      </c>
      <c r="H655" t="s">
        <v>21</v>
      </c>
      <c r="I655" s="6">
        <v>0.15</v>
      </c>
      <c r="J655" t="s">
        <v>56</v>
      </c>
      <c r="K655" s="1">
        <f>Sales_data[[#This Row],[Quantity]]*Sales_data[[#This Row],[UnitPrice]]</f>
        <v>1264.1600000000001</v>
      </c>
      <c r="L655" s="1">
        <f>Sales_data[[#This Row],[TotalPrice ]]*(1-Sales_data[[#This Row],[Discount]])</f>
        <v>1074.5360000000001</v>
      </c>
      <c r="M655" s="1">
        <f>Sales_data[[#This Row],[Quantity]]*Sales_data[[#This Row],[UnitCost (Assummed)]]</f>
        <v>821.70400000000006</v>
      </c>
      <c r="N655" s="1">
        <f>Sales_data[[#This Row],[ Sales]]-Sales_data[[#This Row],[COGs]]</f>
        <v>252.83199999999999</v>
      </c>
      <c r="O655" s="5">
        <f>Sales_data[[#This Row],[TotalPrice ]]-Sales_data[[#This Row],[ Sales]]</f>
        <v>189.62400000000002</v>
      </c>
      <c r="P655" t="s">
        <v>57</v>
      </c>
      <c r="Q655" t="s">
        <v>24</v>
      </c>
      <c r="R655">
        <v>0</v>
      </c>
      <c r="S655" t="s">
        <v>1945</v>
      </c>
      <c r="T655" t="s">
        <v>1946</v>
      </c>
      <c r="U655" s="1">
        <v>47.43</v>
      </c>
      <c r="V655" s="2">
        <v>45330</v>
      </c>
      <c r="W655" s="2">
        <v>45335</v>
      </c>
      <c r="X655" s="7">
        <f t="shared" si="10"/>
        <v>5</v>
      </c>
      <c r="Y655" t="s">
        <v>72</v>
      </c>
    </row>
    <row r="656" spans="1:25" x14ac:dyDescent="0.3">
      <c r="A656" s="2">
        <v>45331</v>
      </c>
      <c r="B656" t="s">
        <v>44</v>
      </c>
      <c r="C656" t="s">
        <v>29</v>
      </c>
      <c r="D656">
        <v>16</v>
      </c>
      <c r="E656" s="1">
        <v>442.22</v>
      </c>
      <c r="F656" s="1">
        <f>Sales_data[[#This Row],[UnitPrice]]*(1-0.35)</f>
        <v>287.44300000000004</v>
      </c>
      <c r="G656" t="s">
        <v>20</v>
      </c>
      <c r="H656" t="s">
        <v>31</v>
      </c>
      <c r="I656" s="6">
        <v>0</v>
      </c>
      <c r="J656" t="s">
        <v>32</v>
      </c>
      <c r="K656" s="1">
        <f>Sales_data[[#This Row],[Quantity]]*Sales_data[[#This Row],[UnitPrice]]</f>
        <v>7075.52</v>
      </c>
      <c r="L656" s="1">
        <f>Sales_data[[#This Row],[TotalPrice ]]*(1-Sales_data[[#This Row],[Discount]])</f>
        <v>7075.52</v>
      </c>
      <c r="M656" s="1">
        <f>Sales_data[[#This Row],[Quantity]]*Sales_data[[#This Row],[UnitCost (Assummed)]]</f>
        <v>4599.0880000000006</v>
      </c>
      <c r="N656" s="1">
        <f>Sales_data[[#This Row],[ Sales]]-Sales_data[[#This Row],[COGs]]</f>
        <v>2476.4319999999998</v>
      </c>
      <c r="O656" s="5">
        <f>Sales_data[[#This Row],[TotalPrice ]]-Sales_data[[#This Row],[ Sales]]</f>
        <v>0</v>
      </c>
      <c r="P656" t="s">
        <v>63</v>
      </c>
      <c r="Q656" t="s">
        <v>24</v>
      </c>
      <c r="R656">
        <v>0</v>
      </c>
      <c r="S656" t="s">
        <v>904</v>
      </c>
      <c r="T656" t="s">
        <v>905</v>
      </c>
      <c r="U656" s="1">
        <v>27.36</v>
      </c>
      <c r="V656" s="2">
        <v>45331</v>
      </c>
      <c r="W656" s="2">
        <v>45340</v>
      </c>
      <c r="X656" s="7">
        <f t="shared" si="10"/>
        <v>9</v>
      </c>
      <c r="Y656" t="s">
        <v>49</v>
      </c>
    </row>
    <row r="657" spans="1:25" x14ac:dyDescent="0.3">
      <c r="A657" s="2">
        <v>45332</v>
      </c>
      <c r="B657" t="s">
        <v>18</v>
      </c>
      <c r="C657" t="s">
        <v>130</v>
      </c>
      <c r="D657">
        <v>18</v>
      </c>
      <c r="E657" s="1">
        <v>411.59</v>
      </c>
      <c r="F657" s="1">
        <f>Sales_data[[#This Row],[UnitPrice]]*(1-0.35)</f>
        <v>267.5335</v>
      </c>
      <c r="G657" t="s">
        <v>30</v>
      </c>
      <c r="H657" t="s">
        <v>21</v>
      </c>
      <c r="I657" s="6">
        <v>0</v>
      </c>
      <c r="J657" t="s">
        <v>66</v>
      </c>
      <c r="K657" s="1">
        <f>Sales_data[[#This Row],[Quantity]]*Sales_data[[#This Row],[UnitPrice]]</f>
        <v>7408.62</v>
      </c>
      <c r="L657" s="1">
        <f>Sales_data[[#This Row],[TotalPrice ]]*(1-Sales_data[[#This Row],[Discount]])</f>
        <v>7408.62</v>
      </c>
      <c r="M657" s="1">
        <f>Sales_data[[#This Row],[Quantity]]*Sales_data[[#This Row],[UnitCost (Assummed)]]</f>
        <v>4815.6030000000001</v>
      </c>
      <c r="N657" s="1">
        <f>Sales_data[[#This Row],[ Sales]]-Sales_data[[#This Row],[COGs]]</f>
        <v>2593.0169999999998</v>
      </c>
      <c r="O657" s="5">
        <f>Sales_data[[#This Row],[TotalPrice ]]-Sales_data[[#This Row],[ Sales]]</f>
        <v>0</v>
      </c>
      <c r="P657" t="s">
        <v>57</v>
      </c>
      <c r="Q657" t="s">
        <v>40</v>
      </c>
      <c r="R657">
        <v>0</v>
      </c>
      <c r="S657" t="s">
        <v>2329</v>
      </c>
      <c r="T657" t="s">
        <v>2330</v>
      </c>
      <c r="U657" s="1">
        <v>9.6199999999999992</v>
      </c>
      <c r="V657" s="2">
        <v>45332</v>
      </c>
      <c r="W657" s="2">
        <v>45338</v>
      </c>
      <c r="X657" s="7">
        <f t="shared" si="10"/>
        <v>6</v>
      </c>
      <c r="Y657" t="s">
        <v>27</v>
      </c>
    </row>
    <row r="658" spans="1:25" x14ac:dyDescent="0.3">
      <c r="A658" s="2">
        <v>45332</v>
      </c>
      <c r="B658" t="s">
        <v>69</v>
      </c>
      <c r="C658" t="s">
        <v>39</v>
      </c>
      <c r="D658">
        <v>9</v>
      </c>
      <c r="E658" s="1">
        <v>130.57</v>
      </c>
      <c r="F658" s="1">
        <f>Sales_data[[#This Row],[UnitPrice]]*(1-0.35)</f>
        <v>84.870499999999993</v>
      </c>
      <c r="G658" t="s">
        <v>50</v>
      </c>
      <c r="H658" t="s">
        <v>21</v>
      </c>
      <c r="I658" s="6">
        <v>0.1</v>
      </c>
      <c r="J658" t="s">
        <v>22</v>
      </c>
      <c r="K658" s="1">
        <f>Sales_data[[#This Row],[Quantity]]*Sales_data[[#This Row],[UnitPrice]]</f>
        <v>1175.1299999999999</v>
      </c>
      <c r="L658" s="1">
        <f>Sales_data[[#This Row],[TotalPrice ]]*(1-Sales_data[[#This Row],[Discount]])</f>
        <v>1057.617</v>
      </c>
      <c r="M658" s="1">
        <f>Sales_data[[#This Row],[Quantity]]*Sales_data[[#This Row],[UnitCost (Assummed)]]</f>
        <v>763.83449999999993</v>
      </c>
      <c r="N658" s="1">
        <f>Sales_data[[#This Row],[ Sales]]-Sales_data[[#This Row],[COGs]]</f>
        <v>293.78250000000003</v>
      </c>
      <c r="O658" s="5">
        <f>Sales_data[[#This Row],[TotalPrice ]]-Sales_data[[#This Row],[ Sales]]</f>
        <v>117.51299999999992</v>
      </c>
      <c r="P658" t="s">
        <v>63</v>
      </c>
      <c r="Q658" t="s">
        <v>40</v>
      </c>
      <c r="R658">
        <v>0</v>
      </c>
      <c r="S658" t="s">
        <v>2597</v>
      </c>
      <c r="T658" t="s">
        <v>2598</v>
      </c>
      <c r="U658" s="1">
        <v>37.14</v>
      </c>
      <c r="V658" s="2">
        <v>45332</v>
      </c>
      <c r="W658" s="2">
        <v>45339</v>
      </c>
      <c r="X658" s="7">
        <f t="shared" si="10"/>
        <v>7</v>
      </c>
      <c r="Y658" t="s">
        <v>72</v>
      </c>
    </row>
    <row r="659" spans="1:25" x14ac:dyDescent="0.3">
      <c r="A659" s="2">
        <v>45335</v>
      </c>
      <c r="B659" t="s">
        <v>38</v>
      </c>
      <c r="C659" t="s">
        <v>29</v>
      </c>
      <c r="D659">
        <v>7</v>
      </c>
      <c r="E659" s="1">
        <v>434.77</v>
      </c>
      <c r="F659" s="1">
        <f>Sales_data[[#This Row],[UnitPrice]]*(1-0.35)</f>
        <v>282.60050000000001</v>
      </c>
      <c r="G659" t="s">
        <v>50</v>
      </c>
      <c r="H659" t="s">
        <v>31</v>
      </c>
      <c r="I659" s="6">
        <v>0.15</v>
      </c>
      <c r="J659" t="s">
        <v>46</v>
      </c>
      <c r="K659" s="1">
        <f>Sales_data[[#This Row],[Quantity]]*Sales_data[[#This Row],[UnitPrice]]</f>
        <v>3043.39</v>
      </c>
      <c r="L659" s="1">
        <f>Sales_data[[#This Row],[TotalPrice ]]*(1-Sales_data[[#This Row],[Discount]])</f>
        <v>2586.8815</v>
      </c>
      <c r="M659" s="1">
        <f>Sales_data[[#This Row],[Quantity]]*Sales_data[[#This Row],[UnitCost (Assummed)]]</f>
        <v>1978.2035000000001</v>
      </c>
      <c r="N659" s="1">
        <f>Sales_data[[#This Row],[ Sales]]-Sales_data[[#This Row],[COGs]]</f>
        <v>608.67799999999988</v>
      </c>
      <c r="O659" s="5">
        <f>Sales_data[[#This Row],[TotalPrice ]]-Sales_data[[#This Row],[ Sales]]</f>
        <v>456.50849999999991</v>
      </c>
      <c r="P659" t="s">
        <v>23</v>
      </c>
      <c r="Q659" t="s">
        <v>34</v>
      </c>
      <c r="R659">
        <v>0</v>
      </c>
      <c r="S659" t="s">
        <v>116</v>
      </c>
      <c r="T659" t="s">
        <v>117</v>
      </c>
      <c r="U659" s="1">
        <v>12.35</v>
      </c>
      <c r="V659" s="2">
        <v>45335</v>
      </c>
      <c r="W659" s="2">
        <v>45337</v>
      </c>
      <c r="X659" s="7">
        <f t="shared" si="10"/>
        <v>2</v>
      </c>
      <c r="Y659" t="s">
        <v>43</v>
      </c>
    </row>
    <row r="660" spans="1:25" x14ac:dyDescent="0.3">
      <c r="A660" s="2">
        <v>45335</v>
      </c>
      <c r="B660" t="s">
        <v>69</v>
      </c>
      <c r="C660" t="s">
        <v>54</v>
      </c>
      <c r="D660">
        <v>7</v>
      </c>
      <c r="E660" s="1">
        <v>353.99</v>
      </c>
      <c r="F660" s="1">
        <f>Sales_data[[#This Row],[UnitPrice]]*(1-0.35)</f>
        <v>230.09350000000001</v>
      </c>
      <c r="G660" t="s">
        <v>50</v>
      </c>
      <c r="H660" t="s">
        <v>21</v>
      </c>
      <c r="I660" s="6">
        <v>0.05</v>
      </c>
      <c r="J660" t="s">
        <v>51</v>
      </c>
      <c r="K660" s="1">
        <f>Sales_data[[#This Row],[Quantity]]*Sales_data[[#This Row],[UnitPrice]]</f>
        <v>2477.9300000000003</v>
      </c>
      <c r="L660" s="1">
        <f>Sales_data[[#This Row],[TotalPrice ]]*(1-Sales_data[[#This Row],[Discount]])</f>
        <v>2354.0335</v>
      </c>
      <c r="M660" s="1">
        <f>Sales_data[[#This Row],[Quantity]]*Sales_data[[#This Row],[UnitCost (Assummed)]]</f>
        <v>1610.6545000000001</v>
      </c>
      <c r="N660" s="1">
        <f>Sales_data[[#This Row],[ Sales]]-Sales_data[[#This Row],[COGs]]</f>
        <v>743.37899999999991</v>
      </c>
      <c r="O660" s="5">
        <f>Sales_data[[#This Row],[TotalPrice ]]-Sales_data[[#This Row],[ Sales]]</f>
        <v>123.89650000000029</v>
      </c>
      <c r="P660" t="s">
        <v>33</v>
      </c>
      <c r="Q660" t="s">
        <v>24</v>
      </c>
      <c r="R660">
        <v>0</v>
      </c>
      <c r="S660" t="s">
        <v>691</v>
      </c>
      <c r="T660" t="s">
        <v>692</v>
      </c>
      <c r="U660" s="1">
        <v>5.93</v>
      </c>
      <c r="V660" s="2">
        <v>45335</v>
      </c>
      <c r="W660" s="2">
        <v>45342</v>
      </c>
      <c r="X660" s="7">
        <f t="shared" si="10"/>
        <v>7</v>
      </c>
      <c r="Y660" t="s">
        <v>72</v>
      </c>
    </row>
    <row r="661" spans="1:25" x14ac:dyDescent="0.3">
      <c r="A661" s="2">
        <v>45335</v>
      </c>
      <c r="B661" t="s">
        <v>38</v>
      </c>
      <c r="C661" t="s">
        <v>29</v>
      </c>
      <c r="D661">
        <v>11</v>
      </c>
      <c r="E661" s="1">
        <v>185.52</v>
      </c>
      <c r="F661" s="1">
        <f>Sales_data[[#This Row],[UnitPrice]]*(1-0.35)</f>
        <v>120.58800000000001</v>
      </c>
      <c r="G661" t="s">
        <v>55</v>
      </c>
      <c r="H661" t="s">
        <v>21</v>
      </c>
      <c r="I661" s="6">
        <v>0.15</v>
      </c>
      <c r="J661" t="s">
        <v>56</v>
      </c>
      <c r="K661" s="1">
        <f>Sales_data[[#This Row],[Quantity]]*Sales_data[[#This Row],[UnitPrice]]</f>
        <v>2040.72</v>
      </c>
      <c r="L661" s="1">
        <f>Sales_data[[#This Row],[TotalPrice ]]*(1-Sales_data[[#This Row],[Discount]])</f>
        <v>1734.6120000000001</v>
      </c>
      <c r="M661" s="1">
        <f>Sales_data[[#This Row],[Quantity]]*Sales_data[[#This Row],[UnitCost (Assummed)]]</f>
        <v>1326.4680000000001</v>
      </c>
      <c r="N661" s="1">
        <f>Sales_data[[#This Row],[ Sales]]-Sales_data[[#This Row],[COGs]]</f>
        <v>408.14400000000001</v>
      </c>
      <c r="O661" s="5">
        <f>Sales_data[[#This Row],[TotalPrice ]]-Sales_data[[#This Row],[ Sales]]</f>
        <v>306.10799999999995</v>
      </c>
      <c r="P661" t="s">
        <v>57</v>
      </c>
      <c r="Q661" t="s">
        <v>40</v>
      </c>
      <c r="R661">
        <v>0</v>
      </c>
      <c r="S661" t="s">
        <v>2388</v>
      </c>
      <c r="T661" t="s">
        <v>2389</v>
      </c>
      <c r="U661" s="1">
        <v>38.53</v>
      </c>
      <c r="V661" s="2">
        <v>45335</v>
      </c>
      <c r="W661" s="2">
        <v>45338</v>
      </c>
      <c r="X661" s="7">
        <f t="shared" si="10"/>
        <v>3</v>
      </c>
      <c r="Y661" t="s">
        <v>43</v>
      </c>
    </row>
    <row r="662" spans="1:25" x14ac:dyDescent="0.3">
      <c r="A662" s="2">
        <v>45336</v>
      </c>
      <c r="B662" t="s">
        <v>18</v>
      </c>
      <c r="C662" t="s">
        <v>79</v>
      </c>
      <c r="D662">
        <v>1</v>
      </c>
      <c r="E662" s="1">
        <v>542.63</v>
      </c>
      <c r="F662" s="1">
        <f>Sales_data[[#This Row],[UnitPrice]]*(1-0.35)</f>
        <v>352.70949999999999</v>
      </c>
      <c r="G662" t="s">
        <v>30</v>
      </c>
      <c r="H662" t="s">
        <v>31</v>
      </c>
      <c r="I662" s="6">
        <v>0.05</v>
      </c>
      <c r="J662" t="s">
        <v>51</v>
      </c>
      <c r="K662" s="1">
        <f>Sales_data[[#This Row],[Quantity]]*Sales_data[[#This Row],[UnitPrice]]</f>
        <v>542.63</v>
      </c>
      <c r="L662" s="1">
        <f>Sales_data[[#This Row],[TotalPrice ]]*(1-Sales_data[[#This Row],[Discount]])</f>
        <v>515.49849999999992</v>
      </c>
      <c r="M662" s="1">
        <f>Sales_data[[#This Row],[Quantity]]*Sales_data[[#This Row],[UnitCost (Assummed)]]</f>
        <v>352.70949999999999</v>
      </c>
      <c r="N662" s="1">
        <f>Sales_data[[#This Row],[ Sales]]-Sales_data[[#This Row],[COGs]]</f>
        <v>162.78899999999993</v>
      </c>
      <c r="O662" s="5">
        <f>Sales_data[[#This Row],[TotalPrice ]]-Sales_data[[#This Row],[ Sales]]</f>
        <v>27.131500000000074</v>
      </c>
      <c r="P662" t="s">
        <v>57</v>
      </c>
      <c r="Q662" t="s">
        <v>2930</v>
      </c>
      <c r="R662">
        <v>0</v>
      </c>
      <c r="S662" t="s">
        <v>2036</v>
      </c>
      <c r="T662" t="s">
        <v>2037</v>
      </c>
      <c r="U662" s="1">
        <v>33.200000000000003</v>
      </c>
      <c r="V662" s="2">
        <v>45336</v>
      </c>
      <c r="W662" s="2">
        <v>45343</v>
      </c>
      <c r="X662" s="7">
        <f t="shared" si="10"/>
        <v>7</v>
      </c>
      <c r="Y662" t="s">
        <v>27</v>
      </c>
    </row>
    <row r="663" spans="1:25" x14ac:dyDescent="0.3">
      <c r="A663" s="2">
        <v>45337</v>
      </c>
      <c r="B663" t="s">
        <v>44</v>
      </c>
      <c r="C663" t="s">
        <v>130</v>
      </c>
      <c r="D663">
        <v>14</v>
      </c>
      <c r="E663" s="1">
        <v>428.13</v>
      </c>
      <c r="F663" s="1">
        <f>Sales_data[[#This Row],[UnitPrice]]*(1-0.35)</f>
        <v>278.28449999999998</v>
      </c>
      <c r="G663" t="s">
        <v>50</v>
      </c>
      <c r="H663" t="s">
        <v>31</v>
      </c>
      <c r="I663" s="6">
        <v>0.1</v>
      </c>
      <c r="J663" t="s">
        <v>66</v>
      </c>
      <c r="K663" s="1">
        <f>Sales_data[[#This Row],[Quantity]]*Sales_data[[#This Row],[UnitPrice]]</f>
        <v>5993.82</v>
      </c>
      <c r="L663" s="1">
        <f>Sales_data[[#This Row],[TotalPrice ]]*(1-Sales_data[[#This Row],[Discount]])</f>
        <v>5394.4380000000001</v>
      </c>
      <c r="M663" s="1">
        <f>Sales_data[[#This Row],[Quantity]]*Sales_data[[#This Row],[UnitCost (Assummed)]]</f>
        <v>3895.9829999999997</v>
      </c>
      <c r="N663" s="1">
        <f>Sales_data[[#This Row],[ Sales]]-Sales_data[[#This Row],[COGs]]</f>
        <v>1498.4550000000004</v>
      </c>
      <c r="O663" s="5">
        <f>Sales_data[[#This Row],[TotalPrice ]]-Sales_data[[#This Row],[ Sales]]</f>
        <v>599.38199999999961</v>
      </c>
      <c r="P663" t="s">
        <v>63</v>
      </c>
      <c r="Q663" t="s">
        <v>2930</v>
      </c>
      <c r="R663">
        <v>1</v>
      </c>
      <c r="S663" t="s">
        <v>131</v>
      </c>
      <c r="T663" t="s">
        <v>132</v>
      </c>
      <c r="U663" s="1">
        <v>24.77</v>
      </c>
      <c r="V663" s="2">
        <v>45337</v>
      </c>
      <c r="W663" s="2">
        <v>45347</v>
      </c>
      <c r="X663" s="7">
        <f t="shared" si="10"/>
        <v>10</v>
      </c>
      <c r="Y663" t="s">
        <v>49</v>
      </c>
    </row>
    <row r="664" spans="1:25" x14ac:dyDescent="0.3">
      <c r="A664" s="2">
        <v>45337</v>
      </c>
      <c r="B664" t="s">
        <v>69</v>
      </c>
      <c r="C664" t="s">
        <v>79</v>
      </c>
      <c r="D664">
        <v>18</v>
      </c>
      <c r="E664" s="1">
        <v>537.02</v>
      </c>
      <c r="F664" s="1">
        <f>Sales_data[[#This Row],[UnitPrice]]*(1-0.35)</f>
        <v>349.06299999999999</v>
      </c>
      <c r="G664" t="s">
        <v>30</v>
      </c>
      <c r="H664" t="s">
        <v>21</v>
      </c>
      <c r="I664" s="6">
        <v>0.15</v>
      </c>
      <c r="J664" t="s">
        <v>51</v>
      </c>
      <c r="K664" s="1">
        <f>Sales_data[[#This Row],[Quantity]]*Sales_data[[#This Row],[UnitPrice]]</f>
        <v>9666.36</v>
      </c>
      <c r="L664" s="1">
        <f>Sales_data[[#This Row],[TotalPrice ]]*(1-Sales_data[[#This Row],[Discount]])</f>
        <v>8216.4060000000009</v>
      </c>
      <c r="M664" s="1">
        <f>Sales_data[[#This Row],[Quantity]]*Sales_data[[#This Row],[UnitCost (Assummed)]]</f>
        <v>6283.134</v>
      </c>
      <c r="N664" s="1">
        <f>Sales_data[[#This Row],[ Sales]]-Sales_data[[#This Row],[COGs]]</f>
        <v>1933.2720000000008</v>
      </c>
      <c r="O664" s="5">
        <f>Sales_data[[#This Row],[TotalPrice ]]-Sales_data[[#This Row],[ Sales]]</f>
        <v>1449.9539999999997</v>
      </c>
      <c r="P664" t="s">
        <v>60</v>
      </c>
      <c r="Q664" t="s">
        <v>34</v>
      </c>
      <c r="R664">
        <v>0</v>
      </c>
      <c r="S664" t="s">
        <v>281</v>
      </c>
      <c r="T664" t="s">
        <v>282</v>
      </c>
      <c r="U664" s="1">
        <v>23.94</v>
      </c>
      <c r="V664" s="2">
        <v>45337</v>
      </c>
      <c r="W664" s="2">
        <v>45342</v>
      </c>
      <c r="X664" s="7">
        <f t="shared" si="10"/>
        <v>5</v>
      </c>
      <c r="Y664" t="s">
        <v>72</v>
      </c>
    </row>
    <row r="665" spans="1:25" x14ac:dyDescent="0.3">
      <c r="A665" s="2">
        <v>45338</v>
      </c>
      <c r="B665" t="s">
        <v>38</v>
      </c>
      <c r="C665" t="s">
        <v>29</v>
      </c>
      <c r="D665">
        <v>4</v>
      </c>
      <c r="E665" s="1">
        <v>83.75</v>
      </c>
      <c r="F665" s="1">
        <f>Sales_data[[#This Row],[UnitPrice]]*(1-0.35)</f>
        <v>54.4375</v>
      </c>
      <c r="G665" t="s">
        <v>30</v>
      </c>
      <c r="H665" t="s">
        <v>31</v>
      </c>
      <c r="I665" s="6">
        <v>0.05</v>
      </c>
      <c r="J665" t="s">
        <v>32</v>
      </c>
      <c r="K665" s="1">
        <f>Sales_data[[#This Row],[Quantity]]*Sales_data[[#This Row],[UnitPrice]]</f>
        <v>335</v>
      </c>
      <c r="L665" s="1">
        <f>Sales_data[[#This Row],[TotalPrice ]]*(1-Sales_data[[#This Row],[Discount]])</f>
        <v>318.25</v>
      </c>
      <c r="M665" s="1">
        <f>Sales_data[[#This Row],[Quantity]]*Sales_data[[#This Row],[UnitCost (Assummed)]]</f>
        <v>217.75</v>
      </c>
      <c r="N665" s="1">
        <f>Sales_data[[#This Row],[ Sales]]-Sales_data[[#This Row],[COGs]]</f>
        <v>100.5</v>
      </c>
      <c r="O665" s="5">
        <f>Sales_data[[#This Row],[TotalPrice ]]-Sales_data[[#This Row],[ Sales]]</f>
        <v>16.75</v>
      </c>
      <c r="P665" t="s">
        <v>60</v>
      </c>
      <c r="Q665" t="s">
        <v>34</v>
      </c>
      <c r="R665">
        <v>1</v>
      </c>
      <c r="S665" t="s">
        <v>215</v>
      </c>
      <c r="T665" t="s">
        <v>216</v>
      </c>
      <c r="U665" s="1">
        <v>38.82</v>
      </c>
      <c r="V665" s="2">
        <v>45338</v>
      </c>
      <c r="W665" s="2">
        <v>45347</v>
      </c>
      <c r="X665" s="7">
        <f t="shared" si="10"/>
        <v>9</v>
      </c>
      <c r="Y665" t="s">
        <v>43</v>
      </c>
    </row>
    <row r="666" spans="1:25" x14ac:dyDescent="0.3">
      <c r="A666" s="2">
        <v>45339</v>
      </c>
      <c r="B666" t="s">
        <v>44</v>
      </c>
      <c r="C666" t="s">
        <v>54</v>
      </c>
      <c r="D666">
        <v>14</v>
      </c>
      <c r="E666" s="1">
        <v>485.21</v>
      </c>
      <c r="F666" s="1">
        <f>Sales_data[[#This Row],[UnitPrice]]*(1-0.35)</f>
        <v>315.38650000000001</v>
      </c>
      <c r="G666" t="s">
        <v>30</v>
      </c>
      <c r="H666" t="s">
        <v>31</v>
      </c>
      <c r="I666" s="6">
        <v>0</v>
      </c>
      <c r="J666" t="s">
        <v>46</v>
      </c>
      <c r="K666" s="1">
        <f>Sales_data[[#This Row],[Quantity]]*Sales_data[[#This Row],[UnitPrice]]</f>
        <v>6792.94</v>
      </c>
      <c r="L666" s="1">
        <f>Sales_data[[#This Row],[TotalPrice ]]*(1-Sales_data[[#This Row],[Discount]])</f>
        <v>6792.94</v>
      </c>
      <c r="M666" s="1">
        <f>Sales_data[[#This Row],[Quantity]]*Sales_data[[#This Row],[UnitCost (Assummed)]]</f>
        <v>4415.4110000000001</v>
      </c>
      <c r="N666" s="1">
        <f>Sales_data[[#This Row],[ Sales]]-Sales_data[[#This Row],[COGs]]</f>
        <v>2377.5289999999995</v>
      </c>
      <c r="O666" s="5">
        <f>Sales_data[[#This Row],[TotalPrice ]]-Sales_data[[#This Row],[ Sales]]</f>
        <v>0</v>
      </c>
      <c r="P666" t="s">
        <v>23</v>
      </c>
      <c r="Q666" t="s">
        <v>24</v>
      </c>
      <c r="R666">
        <v>0</v>
      </c>
      <c r="S666" t="s">
        <v>1118</v>
      </c>
      <c r="T666" t="s">
        <v>1119</v>
      </c>
      <c r="U666" s="1">
        <v>41.72</v>
      </c>
      <c r="V666" s="2">
        <v>45339</v>
      </c>
      <c r="W666" s="2">
        <v>45345</v>
      </c>
      <c r="X666" s="7">
        <f t="shared" si="10"/>
        <v>6</v>
      </c>
      <c r="Y666" t="s">
        <v>49</v>
      </c>
    </row>
    <row r="667" spans="1:25" x14ac:dyDescent="0.3">
      <c r="A667" s="2">
        <v>45340</v>
      </c>
      <c r="B667" t="s">
        <v>38</v>
      </c>
      <c r="C667" t="s">
        <v>19</v>
      </c>
      <c r="D667">
        <v>14</v>
      </c>
      <c r="E667" s="1">
        <v>395.45</v>
      </c>
      <c r="F667" s="1">
        <f>Sales_data[[#This Row],[UnitPrice]]*(1-0.35)</f>
        <v>257.04250000000002</v>
      </c>
      <c r="G667" t="s">
        <v>50</v>
      </c>
      <c r="H667" t="s">
        <v>31</v>
      </c>
      <c r="I667" s="6">
        <v>0</v>
      </c>
      <c r="J667" t="s">
        <v>51</v>
      </c>
      <c r="K667" s="1">
        <f>Sales_data[[#This Row],[Quantity]]*Sales_data[[#This Row],[UnitPrice]]</f>
        <v>5536.3</v>
      </c>
      <c r="L667" s="1">
        <f>Sales_data[[#This Row],[TotalPrice ]]*(1-Sales_data[[#This Row],[Discount]])</f>
        <v>5536.3</v>
      </c>
      <c r="M667" s="1">
        <f>Sales_data[[#This Row],[Quantity]]*Sales_data[[#This Row],[UnitCost (Assummed)]]</f>
        <v>3598.5950000000003</v>
      </c>
      <c r="N667" s="1">
        <f>Sales_data[[#This Row],[ Sales]]-Sales_data[[#This Row],[COGs]]</f>
        <v>1937.7049999999999</v>
      </c>
      <c r="O667" s="5">
        <f>Sales_data[[#This Row],[TotalPrice ]]-Sales_data[[#This Row],[ Sales]]</f>
        <v>0</v>
      </c>
      <c r="P667" t="s">
        <v>63</v>
      </c>
      <c r="Q667" t="s">
        <v>24</v>
      </c>
      <c r="R667">
        <v>1</v>
      </c>
      <c r="S667" t="s">
        <v>98</v>
      </c>
      <c r="T667" t="s">
        <v>99</v>
      </c>
      <c r="U667" s="1">
        <v>36.450000000000003</v>
      </c>
      <c r="V667" s="2">
        <v>45340</v>
      </c>
      <c r="W667" s="2">
        <v>45344</v>
      </c>
      <c r="X667" s="7">
        <f t="shared" si="10"/>
        <v>4</v>
      </c>
      <c r="Y667" t="s">
        <v>43</v>
      </c>
    </row>
    <row r="668" spans="1:25" x14ac:dyDescent="0.3">
      <c r="A668" s="2">
        <v>45341</v>
      </c>
      <c r="B668" t="s">
        <v>38</v>
      </c>
      <c r="C668" t="s">
        <v>79</v>
      </c>
      <c r="D668">
        <v>18</v>
      </c>
      <c r="E668" s="1">
        <v>203.73</v>
      </c>
      <c r="F668" s="1">
        <f>Sales_data[[#This Row],[UnitPrice]]*(1-0.35)</f>
        <v>132.42449999999999</v>
      </c>
      <c r="G668" t="s">
        <v>20</v>
      </c>
      <c r="H668" t="s">
        <v>21</v>
      </c>
      <c r="I668" s="6">
        <v>0</v>
      </c>
      <c r="J668" t="s">
        <v>51</v>
      </c>
      <c r="K668" s="1">
        <f>Sales_data[[#This Row],[Quantity]]*Sales_data[[#This Row],[UnitPrice]]</f>
        <v>3667.14</v>
      </c>
      <c r="L668" s="1">
        <f>Sales_data[[#This Row],[TotalPrice ]]*(1-Sales_data[[#This Row],[Discount]])</f>
        <v>3667.14</v>
      </c>
      <c r="M668" s="1">
        <f>Sales_data[[#This Row],[Quantity]]*Sales_data[[#This Row],[UnitCost (Assummed)]]</f>
        <v>2383.6410000000001</v>
      </c>
      <c r="N668" s="1">
        <f>Sales_data[[#This Row],[ Sales]]-Sales_data[[#This Row],[COGs]]</f>
        <v>1283.4989999999998</v>
      </c>
      <c r="O668" s="5">
        <f>Sales_data[[#This Row],[TotalPrice ]]-Sales_data[[#This Row],[ Sales]]</f>
        <v>0</v>
      </c>
      <c r="P668" t="s">
        <v>33</v>
      </c>
      <c r="Q668" t="s">
        <v>34</v>
      </c>
      <c r="R668">
        <v>1</v>
      </c>
      <c r="S668" t="s">
        <v>2617</v>
      </c>
      <c r="T668" t="s">
        <v>2618</v>
      </c>
      <c r="U668" s="1">
        <v>24.98</v>
      </c>
      <c r="V668" s="2">
        <v>45341</v>
      </c>
      <c r="W668" s="2">
        <v>45350</v>
      </c>
      <c r="X668" s="7">
        <f t="shared" si="10"/>
        <v>9</v>
      </c>
      <c r="Y668" t="s">
        <v>43</v>
      </c>
    </row>
    <row r="669" spans="1:25" x14ac:dyDescent="0.3">
      <c r="A669" s="2">
        <v>45342</v>
      </c>
      <c r="B669" t="s">
        <v>44</v>
      </c>
      <c r="C669" t="s">
        <v>54</v>
      </c>
      <c r="D669">
        <v>2</v>
      </c>
      <c r="E669" s="1">
        <v>385.09</v>
      </c>
      <c r="F669" s="1">
        <f>Sales_data[[#This Row],[UnitPrice]]*(1-0.35)</f>
        <v>250.30849999999998</v>
      </c>
      <c r="G669" t="s">
        <v>55</v>
      </c>
      <c r="H669" t="s">
        <v>21</v>
      </c>
      <c r="I669" s="6">
        <v>0.15</v>
      </c>
      <c r="J669" t="s">
        <v>56</v>
      </c>
      <c r="K669" s="1">
        <f>Sales_data[[#This Row],[Quantity]]*Sales_data[[#This Row],[UnitPrice]]</f>
        <v>770.18</v>
      </c>
      <c r="L669" s="1">
        <f>Sales_data[[#This Row],[TotalPrice ]]*(1-Sales_data[[#This Row],[Discount]])</f>
        <v>654.65299999999991</v>
      </c>
      <c r="M669" s="1">
        <f>Sales_data[[#This Row],[Quantity]]*Sales_data[[#This Row],[UnitCost (Assummed)]]</f>
        <v>500.61699999999996</v>
      </c>
      <c r="N669" s="1">
        <f>Sales_data[[#This Row],[ Sales]]-Sales_data[[#This Row],[COGs]]</f>
        <v>154.03599999999994</v>
      </c>
      <c r="O669" s="5">
        <f>Sales_data[[#This Row],[TotalPrice ]]-Sales_data[[#This Row],[ Sales]]</f>
        <v>115.52700000000004</v>
      </c>
      <c r="P669" t="s">
        <v>57</v>
      </c>
      <c r="Q669" t="s">
        <v>2930</v>
      </c>
      <c r="R669">
        <v>0</v>
      </c>
      <c r="S669" t="s">
        <v>58</v>
      </c>
      <c r="T669" t="s">
        <v>59</v>
      </c>
      <c r="U669" s="1">
        <v>11.92</v>
      </c>
      <c r="V669" s="2">
        <v>45342</v>
      </c>
      <c r="W669" s="2">
        <v>45352</v>
      </c>
      <c r="X669" s="7">
        <f t="shared" si="10"/>
        <v>10</v>
      </c>
      <c r="Y669" t="s">
        <v>49</v>
      </c>
    </row>
    <row r="670" spans="1:25" x14ac:dyDescent="0.3">
      <c r="A670" s="2">
        <v>45342</v>
      </c>
      <c r="B670" t="s">
        <v>28</v>
      </c>
      <c r="C670" t="s">
        <v>29</v>
      </c>
      <c r="D670">
        <v>1</v>
      </c>
      <c r="E670" s="1">
        <v>67.38</v>
      </c>
      <c r="F670" s="1">
        <f>Sales_data[[#This Row],[UnitPrice]]*(1-0.35)</f>
        <v>43.796999999999997</v>
      </c>
      <c r="G670" t="s">
        <v>55</v>
      </c>
      <c r="H670" t="s">
        <v>31</v>
      </c>
      <c r="I670" s="6">
        <v>0.15</v>
      </c>
      <c r="J670" t="s">
        <v>32</v>
      </c>
      <c r="K670" s="1">
        <f>Sales_data[[#This Row],[Quantity]]*Sales_data[[#This Row],[UnitPrice]]</f>
        <v>67.38</v>
      </c>
      <c r="L670" s="1">
        <f>Sales_data[[#This Row],[TotalPrice ]]*(1-Sales_data[[#This Row],[Discount]])</f>
        <v>57.272999999999996</v>
      </c>
      <c r="M670" s="1">
        <f>Sales_data[[#This Row],[Quantity]]*Sales_data[[#This Row],[UnitCost (Assummed)]]</f>
        <v>43.796999999999997</v>
      </c>
      <c r="N670" s="1">
        <f>Sales_data[[#This Row],[ Sales]]-Sales_data[[#This Row],[COGs]]</f>
        <v>13.475999999999999</v>
      </c>
      <c r="O670" s="5">
        <f>Sales_data[[#This Row],[TotalPrice ]]-Sales_data[[#This Row],[ Sales]]</f>
        <v>10.106999999999999</v>
      </c>
      <c r="P670" t="s">
        <v>57</v>
      </c>
      <c r="Q670" t="s">
        <v>40</v>
      </c>
      <c r="R670">
        <v>0</v>
      </c>
      <c r="S670" t="s">
        <v>2444</v>
      </c>
      <c r="T670" t="s">
        <v>2445</v>
      </c>
      <c r="U670" s="1">
        <v>6.14</v>
      </c>
      <c r="V670" s="2">
        <v>45342</v>
      </c>
      <c r="W670" s="2">
        <v>45349</v>
      </c>
      <c r="X670" s="7">
        <f t="shared" si="10"/>
        <v>7</v>
      </c>
      <c r="Y670" t="s">
        <v>37</v>
      </c>
    </row>
    <row r="671" spans="1:25" x14ac:dyDescent="0.3">
      <c r="A671" s="2">
        <v>45342</v>
      </c>
      <c r="B671" t="s">
        <v>18</v>
      </c>
      <c r="C671" t="s">
        <v>29</v>
      </c>
      <c r="D671">
        <v>4</v>
      </c>
      <c r="E671" s="1">
        <v>452.77</v>
      </c>
      <c r="F671" s="1">
        <f>Sales_data[[#This Row],[UnitPrice]]*(1-0.35)</f>
        <v>294.3005</v>
      </c>
      <c r="G671" t="s">
        <v>20</v>
      </c>
      <c r="H671" t="s">
        <v>31</v>
      </c>
      <c r="I671" s="6">
        <v>0</v>
      </c>
      <c r="J671" t="s">
        <v>56</v>
      </c>
      <c r="K671" s="1">
        <f>Sales_data[[#This Row],[Quantity]]*Sales_data[[#This Row],[UnitPrice]]</f>
        <v>1811.08</v>
      </c>
      <c r="L671" s="1">
        <f>Sales_data[[#This Row],[TotalPrice ]]*(1-Sales_data[[#This Row],[Discount]])</f>
        <v>1811.08</v>
      </c>
      <c r="M671" s="1">
        <f>Sales_data[[#This Row],[Quantity]]*Sales_data[[#This Row],[UnitCost (Assummed)]]</f>
        <v>1177.202</v>
      </c>
      <c r="N671" s="1">
        <f>Sales_data[[#This Row],[ Sales]]-Sales_data[[#This Row],[COGs]]</f>
        <v>633.87799999999993</v>
      </c>
      <c r="O671" s="5">
        <f>Sales_data[[#This Row],[TotalPrice ]]-Sales_data[[#This Row],[ Sales]]</f>
        <v>0</v>
      </c>
      <c r="P671" t="s">
        <v>60</v>
      </c>
      <c r="Q671" t="s">
        <v>34</v>
      </c>
      <c r="R671">
        <v>0</v>
      </c>
      <c r="S671" t="s">
        <v>2479</v>
      </c>
      <c r="T671" t="s">
        <v>2480</v>
      </c>
      <c r="U671" s="1">
        <v>32.01</v>
      </c>
      <c r="V671" s="2">
        <v>45342</v>
      </c>
      <c r="W671" s="2">
        <v>45352</v>
      </c>
      <c r="X671" s="7">
        <f t="shared" si="10"/>
        <v>10</v>
      </c>
      <c r="Y671" t="s">
        <v>27</v>
      </c>
    </row>
    <row r="672" spans="1:25" x14ac:dyDescent="0.3">
      <c r="A672" s="2">
        <v>45343</v>
      </c>
      <c r="B672" t="s">
        <v>18</v>
      </c>
      <c r="C672" t="s">
        <v>39</v>
      </c>
      <c r="D672">
        <v>5</v>
      </c>
      <c r="E672" s="1">
        <v>34.06</v>
      </c>
      <c r="F672" s="1">
        <f>Sales_data[[#This Row],[UnitPrice]]*(1-0.35)</f>
        <v>22.139000000000003</v>
      </c>
      <c r="G672" t="s">
        <v>55</v>
      </c>
      <c r="H672" t="s">
        <v>21</v>
      </c>
      <c r="I672" s="6">
        <v>0.05</v>
      </c>
      <c r="J672" t="s">
        <v>56</v>
      </c>
      <c r="K672" s="1">
        <f>Sales_data[[#This Row],[Quantity]]*Sales_data[[#This Row],[UnitPrice]]</f>
        <v>170.3</v>
      </c>
      <c r="L672" s="1">
        <f>Sales_data[[#This Row],[TotalPrice ]]*(1-Sales_data[[#This Row],[Discount]])</f>
        <v>161.785</v>
      </c>
      <c r="M672" s="1">
        <f>Sales_data[[#This Row],[Quantity]]*Sales_data[[#This Row],[UnitCost (Assummed)]]</f>
        <v>110.69500000000002</v>
      </c>
      <c r="N672" s="1">
        <f>Sales_data[[#This Row],[ Sales]]-Sales_data[[#This Row],[COGs]]</f>
        <v>51.089999999999975</v>
      </c>
      <c r="O672" s="5">
        <f>Sales_data[[#This Row],[TotalPrice ]]-Sales_data[[#This Row],[ Sales]]</f>
        <v>8.5150000000000148</v>
      </c>
      <c r="P672" t="s">
        <v>33</v>
      </c>
      <c r="Q672" t="s">
        <v>2930</v>
      </c>
      <c r="R672">
        <v>0</v>
      </c>
      <c r="S672" t="s">
        <v>1884</v>
      </c>
      <c r="T672" t="s">
        <v>1885</v>
      </c>
      <c r="U672" s="1">
        <v>19.72</v>
      </c>
      <c r="V672" s="2">
        <v>45343</v>
      </c>
      <c r="W672" s="2">
        <v>45353</v>
      </c>
      <c r="X672" s="7">
        <f t="shared" si="10"/>
        <v>10</v>
      </c>
      <c r="Y672" t="s">
        <v>27</v>
      </c>
    </row>
    <row r="673" spans="1:25" x14ac:dyDescent="0.3">
      <c r="A673" s="2">
        <v>45343</v>
      </c>
      <c r="B673" t="s">
        <v>18</v>
      </c>
      <c r="C673" t="s">
        <v>19</v>
      </c>
      <c r="D673">
        <v>15</v>
      </c>
      <c r="E673" s="1">
        <v>112.82</v>
      </c>
      <c r="F673" s="1">
        <f>Sales_data[[#This Row],[UnitPrice]]*(1-0.35)</f>
        <v>73.332999999999998</v>
      </c>
      <c r="G673" t="s">
        <v>20</v>
      </c>
      <c r="H673" t="s">
        <v>21</v>
      </c>
      <c r="I673" s="6">
        <v>0.05</v>
      </c>
      <c r="J673" t="s">
        <v>46</v>
      </c>
      <c r="K673" s="1">
        <f>Sales_data[[#This Row],[Quantity]]*Sales_data[[#This Row],[UnitPrice]]</f>
        <v>1692.3</v>
      </c>
      <c r="L673" s="1">
        <f>Sales_data[[#This Row],[TotalPrice ]]*(1-Sales_data[[#This Row],[Discount]])</f>
        <v>1607.6849999999999</v>
      </c>
      <c r="M673" s="1">
        <f>Sales_data[[#This Row],[Quantity]]*Sales_data[[#This Row],[UnitCost (Assummed)]]</f>
        <v>1099.9949999999999</v>
      </c>
      <c r="N673" s="1">
        <f>Sales_data[[#This Row],[ Sales]]-Sales_data[[#This Row],[COGs]]</f>
        <v>507.69000000000005</v>
      </c>
      <c r="O673" s="5">
        <f>Sales_data[[#This Row],[TotalPrice ]]-Sales_data[[#This Row],[ Sales]]</f>
        <v>84.615000000000009</v>
      </c>
      <c r="P673" t="s">
        <v>57</v>
      </c>
      <c r="Q673" t="s">
        <v>40</v>
      </c>
      <c r="R673">
        <v>0</v>
      </c>
      <c r="S673" t="s">
        <v>1995</v>
      </c>
      <c r="T673" t="s">
        <v>1996</v>
      </c>
      <c r="U673" s="1">
        <v>18.21</v>
      </c>
      <c r="V673" s="2">
        <v>45343</v>
      </c>
      <c r="W673" s="2">
        <v>45352</v>
      </c>
      <c r="X673" s="7">
        <f t="shared" si="10"/>
        <v>9</v>
      </c>
      <c r="Y673" t="s">
        <v>27</v>
      </c>
    </row>
    <row r="674" spans="1:25" x14ac:dyDescent="0.3">
      <c r="A674" s="2">
        <v>45344</v>
      </c>
      <c r="B674" t="s">
        <v>69</v>
      </c>
      <c r="C674" t="s">
        <v>54</v>
      </c>
      <c r="D674">
        <v>4</v>
      </c>
      <c r="E674" s="1">
        <v>36.82</v>
      </c>
      <c r="F674" s="1">
        <f>Sales_data[[#This Row],[UnitPrice]]*(1-0.35)</f>
        <v>23.933</v>
      </c>
      <c r="G674" t="s">
        <v>50</v>
      </c>
      <c r="H674" t="s">
        <v>21</v>
      </c>
      <c r="I674" s="6">
        <v>0.05</v>
      </c>
      <c r="J674" t="s">
        <v>46</v>
      </c>
      <c r="K674" s="1">
        <f>Sales_data[[#This Row],[Quantity]]*Sales_data[[#This Row],[UnitPrice]]</f>
        <v>147.28</v>
      </c>
      <c r="L674" s="1">
        <f>Sales_data[[#This Row],[TotalPrice ]]*(1-Sales_data[[#This Row],[Discount]])</f>
        <v>139.916</v>
      </c>
      <c r="M674" s="1">
        <f>Sales_data[[#This Row],[Quantity]]*Sales_data[[#This Row],[UnitCost (Assummed)]]</f>
        <v>95.731999999999999</v>
      </c>
      <c r="N674" s="1">
        <f>Sales_data[[#This Row],[ Sales]]-Sales_data[[#This Row],[COGs]]</f>
        <v>44.183999999999997</v>
      </c>
      <c r="O674" s="5">
        <f>Sales_data[[#This Row],[TotalPrice ]]-Sales_data[[#This Row],[ Sales]]</f>
        <v>7.3640000000000043</v>
      </c>
      <c r="P674" t="s">
        <v>57</v>
      </c>
      <c r="Q674" t="s">
        <v>40</v>
      </c>
      <c r="R674">
        <v>1</v>
      </c>
      <c r="S674" t="s">
        <v>497</v>
      </c>
      <c r="T674" t="s">
        <v>498</v>
      </c>
      <c r="U674" s="1">
        <v>24.86</v>
      </c>
      <c r="V674" s="2">
        <v>45344</v>
      </c>
      <c r="W674" s="2">
        <v>45352</v>
      </c>
      <c r="X674" s="7">
        <f t="shared" si="10"/>
        <v>8</v>
      </c>
      <c r="Y674" t="s">
        <v>72</v>
      </c>
    </row>
    <row r="675" spans="1:25" x14ac:dyDescent="0.3">
      <c r="A675" s="2">
        <v>45344</v>
      </c>
      <c r="B675" t="s">
        <v>69</v>
      </c>
      <c r="C675" t="s">
        <v>79</v>
      </c>
      <c r="D675">
        <v>6</v>
      </c>
      <c r="E675" s="1">
        <v>345.9</v>
      </c>
      <c r="F675" s="1">
        <f>Sales_data[[#This Row],[UnitPrice]]*(1-0.35)</f>
        <v>224.83499999999998</v>
      </c>
      <c r="G675" t="s">
        <v>20</v>
      </c>
      <c r="H675" t="s">
        <v>31</v>
      </c>
      <c r="I675" s="6">
        <v>0.15</v>
      </c>
      <c r="J675" t="s">
        <v>46</v>
      </c>
      <c r="K675" s="1">
        <f>Sales_data[[#This Row],[Quantity]]*Sales_data[[#This Row],[UnitPrice]]</f>
        <v>2075.3999999999996</v>
      </c>
      <c r="L675" s="1">
        <f>Sales_data[[#This Row],[TotalPrice ]]*(1-Sales_data[[#This Row],[Discount]])</f>
        <v>1764.0899999999997</v>
      </c>
      <c r="M675" s="1">
        <f>Sales_data[[#This Row],[Quantity]]*Sales_data[[#This Row],[UnitCost (Assummed)]]</f>
        <v>1349.0099999999998</v>
      </c>
      <c r="N675" s="1">
        <f>Sales_data[[#This Row],[ Sales]]-Sales_data[[#This Row],[COGs]]</f>
        <v>415.07999999999993</v>
      </c>
      <c r="O675" s="5">
        <f>Sales_data[[#This Row],[TotalPrice ]]-Sales_data[[#This Row],[ Sales]]</f>
        <v>311.30999999999995</v>
      </c>
      <c r="P675" t="s">
        <v>57</v>
      </c>
      <c r="Q675" t="s">
        <v>40</v>
      </c>
      <c r="R675">
        <v>0</v>
      </c>
      <c r="S675" t="s">
        <v>1413</v>
      </c>
      <c r="T675" t="s">
        <v>1414</v>
      </c>
      <c r="U675" s="1">
        <v>30.58</v>
      </c>
      <c r="V675" s="2">
        <v>45344</v>
      </c>
      <c r="W675" s="2">
        <v>45354</v>
      </c>
      <c r="X675" s="7">
        <f t="shared" si="10"/>
        <v>10</v>
      </c>
      <c r="Y675" t="s">
        <v>72</v>
      </c>
    </row>
    <row r="676" spans="1:25" x14ac:dyDescent="0.3">
      <c r="A676" s="2">
        <v>45344</v>
      </c>
      <c r="B676" t="s">
        <v>28</v>
      </c>
      <c r="C676" t="s">
        <v>45</v>
      </c>
      <c r="D676">
        <v>6</v>
      </c>
      <c r="E676" s="1">
        <v>181.34</v>
      </c>
      <c r="F676" s="1">
        <f>Sales_data[[#This Row],[UnitPrice]]*(1-0.35)</f>
        <v>117.87100000000001</v>
      </c>
      <c r="G676" t="s">
        <v>30</v>
      </c>
      <c r="H676" t="s">
        <v>21</v>
      </c>
      <c r="I676" s="6">
        <v>0</v>
      </c>
      <c r="J676" t="s">
        <v>32</v>
      </c>
      <c r="K676" s="1">
        <f>Sales_data[[#This Row],[Quantity]]*Sales_data[[#This Row],[UnitPrice]]</f>
        <v>1088.04</v>
      </c>
      <c r="L676" s="1">
        <f>Sales_data[[#This Row],[TotalPrice ]]*(1-Sales_data[[#This Row],[Discount]])</f>
        <v>1088.04</v>
      </c>
      <c r="M676" s="1">
        <f>Sales_data[[#This Row],[Quantity]]*Sales_data[[#This Row],[UnitCost (Assummed)]]</f>
        <v>707.22600000000011</v>
      </c>
      <c r="N676" s="1">
        <f>Sales_data[[#This Row],[ Sales]]-Sales_data[[#This Row],[COGs]]</f>
        <v>380.81399999999985</v>
      </c>
      <c r="O676" s="5">
        <f>Sales_data[[#This Row],[TotalPrice ]]-Sales_data[[#This Row],[ Sales]]</f>
        <v>0</v>
      </c>
      <c r="P676" t="s">
        <v>63</v>
      </c>
      <c r="Q676" t="s">
        <v>24</v>
      </c>
      <c r="R676">
        <v>0</v>
      </c>
      <c r="S676" t="s">
        <v>2408</v>
      </c>
      <c r="T676" t="s">
        <v>2409</v>
      </c>
      <c r="U676" s="1">
        <v>27.65</v>
      </c>
      <c r="V676" s="2">
        <v>45344</v>
      </c>
      <c r="W676" s="2">
        <v>45349</v>
      </c>
      <c r="X676" s="7">
        <f t="shared" si="10"/>
        <v>5</v>
      </c>
      <c r="Y676" t="s">
        <v>37</v>
      </c>
    </row>
    <row r="677" spans="1:25" x14ac:dyDescent="0.3">
      <c r="A677" s="2">
        <v>45345</v>
      </c>
      <c r="B677" t="s">
        <v>28</v>
      </c>
      <c r="C677" t="s">
        <v>54</v>
      </c>
      <c r="D677">
        <v>16</v>
      </c>
      <c r="E677" s="1">
        <v>120.22</v>
      </c>
      <c r="F677" s="1">
        <f>Sales_data[[#This Row],[UnitPrice]]*(1-0.35)</f>
        <v>78.143000000000001</v>
      </c>
      <c r="G677" t="s">
        <v>55</v>
      </c>
      <c r="H677" t="s">
        <v>31</v>
      </c>
      <c r="I677" s="6">
        <v>0.15</v>
      </c>
      <c r="J677" t="s">
        <v>66</v>
      </c>
      <c r="K677" s="1">
        <f>Sales_data[[#This Row],[Quantity]]*Sales_data[[#This Row],[UnitPrice]]</f>
        <v>1923.52</v>
      </c>
      <c r="L677" s="1">
        <f>Sales_data[[#This Row],[TotalPrice ]]*(1-Sales_data[[#This Row],[Discount]])</f>
        <v>1634.992</v>
      </c>
      <c r="M677" s="1">
        <f>Sales_data[[#This Row],[Quantity]]*Sales_data[[#This Row],[UnitCost (Assummed)]]</f>
        <v>1250.288</v>
      </c>
      <c r="N677" s="1">
        <f>Sales_data[[#This Row],[ Sales]]-Sales_data[[#This Row],[COGs]]</f>
        <v>384.70399999999995</v>
      </c>
      <c r="O677" s="5">
        <f>Sales_data[[#This Row],[TotalPrice ]]-Sales_data[[#This Row],[ Sales]]</f>
        <v>288.52800000000002</v>
      </c>
      <c r="P677" t="s">
        <v>63</v>
      </c>
      <c r="Q677" t="s">
        <v>34</v>
      </c>
      <c r="R677">
        <v>0</v>
      </c>
      <c r="S677" t="s">
        <v>380</v>
      </c>
      <c r="T677" t="s">
        <v>381</v>
      </c>
      <c r="U677" s="1">
        <v>8.42</v>
      </c>
      <c r="V677" s="2">
        <v>45345</v>
      </c>
      <c r="W677" s="2">
        <v>45352</v>
      </c>
      <c r="X677" s="7">
        <f t="shared" si="10"/>
        <v>7</v>
      </c>
      <c r="Y677" t="s">
        <v>37</v>
      </c>
    </row>
    <row r="678" spans="1:25" x14ac:dyDescent="0.3">
      <c r="A678" s="2">
        <v>45346</v>
      </c>
      <c r="B678" t="s">
        <v>44</v>
      </c>
      <c r="C678" t="s">
        <v>39</v>
      </c>
      <c r="D678">
        <v>16</v>
      </c>
      <c r="E678" s="1">
        <v>47.25</v>
      </c>
      <c r="F678" s="1">
        <f>Sales_data[[#This Row],[UnitPrice]]*(1-0.35)</f>
        <v>30.712500000000002</v>
      </c>
      <c r="G678" t="s">
        <v>55</v>
      </c>
      <c r="H678" t="s">
        <v>31</v>
      </c>
      <c r="I678" s="6">
        <v>0.15</v>
      </c>
      <c r="J678" t="s">
        <v>66</v>
      </c>
      <c r="K678" s="1">
        <f>Sales_data[[#This Row],[Quantity]]*Sales_data[[#This Row],[UnitPrice]]</f>
        <v>756</v>
      </c>
      <c r="L678" s="1">
        <f>Sales_data[[#This Row],[TotalPrice ]]*(1-Sales_data[[#This Row],[Discount]])</f>
        <v>642.6</v>
      </c>
      <c r="M678" s="1">
        <f>Sales_data[[#This Row],[Quantity]]*Sales_data[[#This Row],[UnitCost (Assummed)]]</f>
        <v>491.40000000000003</v>
      </c>
      <c r="N678" s="1">
        <f>Sales_data[[#This Row],[ Sales]]-Sales_data[[#This Row],[COGs]]</f>
        <v>151.19999999999999</v>
      </c>
      <c r="O678" s="5">
        <f>Sales_data[[#This Row],[TotalPrice ]]-Sales_data[[#This Row],[ Sales]]</f>
        <v>113.39999999999998</v>
      </c>
      <c r="P678" t="s">
        <v>60</v>
      </c>
      <c r="Q678" t="s">
        <v>24</v>
      </c>
      <c r="R678">
        <v>0</v>
      </c>
      <c r="S678" t="s">
        <v>181</v>
      </c>
      <c r="T678" t="s">
        <v>182</v>
      </c>
      <c r="U678" s="1">
        <v>29.5</v>
      </c>
      <c r="V678" s="2">
        <v>45346</v>
      </c>
      <c r="W678" s="2">
        <v>45349</v>
      </c>
      <c r="X678" s="7">
        <f t="shared" si="10"/>
        <v>3</v>
      </c>
      <c r="Y678" t="s">
        <v>49</v>
      </c>
    </row>
    <row r="679" spans="1:25" x14ac:dyDescent="0.3">
      <c r="A679" s="2">
        <v>45346</v>
      </c>
      <c r="B679" t="s">
        <v>28</v>
      </c>
      <c r="C679" t="s">
        <v>29</v>
      </c>
      <c r="D679">
        <v>8</v>
      </c>
      <c r="E679" s="1">
        <v>350.12</v>
      </c>
      <c r="F679" s="1">
        <f>Sales_data[[#This Row],[UnitPrice]]*(1-0.35)</f>
        <v>227.578</v>
      </c>
      <c r="G679" t="s">
        <v>50</v>
      </c>
      <c r="H679" t="s">
        <v>31</v>
      </c>
      <c r="I679" s="6">
        <v>0</v>
      </c>
      <c r="J679" t="s">
        <v>32</v>
      </c>
      <c r="K679" s="1">
        <f>Sales_data[[#This Row],[Quantity]]*Sales_data[[#This Row],[UnitPrice]]</f>
        <v>2800.96</v>
      </c>
      <c r="L679" s="1">
        <f>Sales_data[[#This Row],[TotalPrice ]]*(1-Sales_data[[#This Row],[Discount]])</f>
        <v>2800.96</v>
      </c>
      <c r="M679" s="1">
        <f>Sales_data[[#This Row],[Quantity]]*Sales_data[[#This Row],[UnitCost (Assummed)]]</f>
        <v>1820.624</v>
      </c>
      <c r="N679" s="1">
        <f>Sales_data[[#This Row],[ Sales]]-Sales_data[[#This Row],[COGs]]</f>
        <v>980.33600000000001</v>
      </c>
      <c r="O679" s="5">
        <f>Sales_data[[#This Row],[TotalPrice ]]-Sales_data[[#This Row],[ Sales]]</f>
        <v>0</v>
      </c>
      <c r="P679" t="s">
        <v>33</v>
      </c>
      <c r="Q679" t="s">
        <v>24</v>
      </c>
      <c r="R679">
        <v>1</v>
      </c>
      <c r="S679" t="s">
        <v>370</v>
      </c>
      <c r="T679" t="s">
        <v>371</v>
      </c>
      <c r="U679" s="1">
        <v>31.65</v>
      </c>
      <c r="V679" s="2">
        <v>45346</v>
      </c>
      <c r="W679" s="2">
        <v>45352</v>
      </c>
      <c r="X679" s="7">
        <f t="shared" si="10"/>
        <v>6</v>
      </c>
      <c r="Y679" t="s">
        <v>37</v>
      </c>
    </row>
    <row r="680" spans="1:25" x14ac:dyDescent="0.3">
      <c r="A680" s="2">
        <v>45346</v>
      </c>
      <c r="B680" t="s">
        <v>28</v>
      </c>
      <c r="C680" t="s">
        <v>45</v>
      </c>
      <c r="D680">
        <v>3</v>
      </c>
      <c r="E680" s="1">
        <v>270.83</v>
      </c>
      <c r="F680" s="1">
        <f>Sales_data[[#This Row],[UnitPrice]]*(1-0.35)</f>
        <v>176.0395</v>
      </c>
      <c r="G680" t="s">
        <v>20</v>
      </c>
      <c r="H680" t="s">
        <v>21</v>
      </c>
      <c r="I680" s="6">
        <v>0.1</v>
      </c>
      <c r="J680" t="s">
        <v>51</v>
      </c>
      <c r="K680" s="1">
        <f>Sales_data[[#This Row],[Quantity]]*Sales_data[[#This Row],[UnitPrice]]</f>
        <v>812.49</v>
      </c>
      <c r="L680" s="1">
        <f>Sales_data[[#This Row],[TotalPrice ]]*(1-Sales_data[[#This Row],[Discount]])</f>
        <v>731.24099999999999</v>
      </c>
      <c r="M680" s="1">
        <f>Sales_data[[#This Row],[Quantity]]*Sales_data[[#This Row],[UnitCost (Assummed)]]</f>
        <v>528.11850000000004</v>
      </c>
      <c r="N680" s="1">
        <f>Sales_data[[#This Row],[ Sales]]-Sales_data[[#This Row],[COGs]]</f>
        <v>203.12249999999995</v>
      </c>
      <c r="O680" s="5">
        <f>Sales_data[[#This Row],[TotalPrice ]]-Sales_data[[#This Row],[ Sales]]</f>
        <v>81.249000000000024</v>
      </c>
      <c r="P680" t="s">
        <v>23</v>
      </c>
      <c r="Q680" t="s">
        <v>34</v>
      </c>
      <c r="R680">
        <v>1</v>
      </c>
      <c r="S680" t="s">
        <v>1286</v>
      </c>
      <c r="T680" t="s">
        <v>1287</v>
      </c>
      <c r="U680" s="1">
        <v>17.2</v>
      </c>
      <c r="V680" s="2">
        <v>45346</v>
      </c>
      <c r="W680" s="2">
        <v>45351</v>
      </c>
      <c r="X680" s="7">
        <f t="shared" si="10"/>
        <v>5</v>
      </c>
      <c r="Y680" t="s">
        <v>37</v>
      </c>
    </row>
    <row r="681" spans="1:25" x14ac:dyDescent="0.3">
      <c r="A681" s="2">
        <v>45347</v>
      </c>
      <c r="B681" t="s">
        <v>18</v>
      </c>
      <c r="C681" t="s">
        <v>19</v>
      </c>
      <c r="D681">
        <v>20</v>
      </c>
      <c r="E681" s="1">
        <v>13.64</v>
      </c>
      <c r="F681" s="1">
        <f>Sales_data[[#This Row],[UnitPrice]]*(1-0.35)</f>
        <v>8.8660000000000014</v>
      </c>
      <c r="G681" t="s">
        <v>50</v>
      </c>
      <c r="H681" t="s">
        <v>31</v>
      </c>
      <c r="I681" s="6">
        <v>0.15</v>
      </c>
      <c r="J681" t="s">
        <v>46</v>
      </c>
      <c r="K681" s="1">
        <f>Sales_data[[#This Row],[Quantity]]*Sales_data[[#This Row],[UnitPrice]]</f>
        <v>272.8</v>
      </c>
      <c r="L681" s="1">
        <f>Sales_data[[#This Row],[TotalPrice ]]*(1-Sales_data[[#This Row],[Discount]])</f>
        <v>231.88</v>
      </c>
      <c r="M681" s="1">
        <f>Sales_data[[#This Row],[Quantity]]*Sales_data[[#This Row],[UnitCost (Assummed)]]</f>
        <v>177.32000000000002</v>
      </c>
      <c r="N681" s="1">
        <f>Sales_data[[#This Row],[ Sales]]-Sales_data[[#This Row],[COGs]]</f>
        <v>54.559999999999974</v>
      </c>
      <c r="O681" s="5">
        <f>Sales_data[[#This Row],[TotalPrice ]]-Sales_data[[#This Row],[ Sales]]</f>
        <v>40.920000000000016</v>
      </c>
      <c r="P681" t="s">
        <v>57</v>
      </c>
      <c r="Q681" t="s">
        <v>34</v>
      </c>
      <c r="R681">
        <v>0</v>
      </c>
      <c r="S681" t="s">
        <v>2024</v>
      </c>
      <c r="T681" t="s">
        <v>2025</v>
      </c>
      <c r="U681" s="1">
        <v>33.6</v>
      </c>
      <c r="V681" s="2">
        <v>45347</v>
      </c>
      <c r="W681" s="2">
        <v>45355</v>
      </c>
      <c r="X681" s="7">
        <f t="shared" si="10"/>
        <v>8</v>
      </c>
      <c r="Y681" t="s">
        <v>27</v>
      </c>
    </row>
    <row r="682" spans="1:25" x14ac:dyDescent="0.3">
      <c r="A682" s="2">
        <v>45348</v>
      </c>
      <c r="B682" t="s">
        <v>69</v>
      </c>
      <c r="C682" t="s">
        <v>54</v>
      </c>
      <c r="D682">
        <v>11</v>
      </c>
      <c r="E682" s="1">
        <v>389.84</v>
      </c>
      <c r="F682" s="1">
        <f>Sales_data[[#This Row],[UnitPrice]]*(1-0.35)</f>
        <v>253.39599999999999</v>
      </c>
      <c r="G682" t="s">
        <v>55</v>
      </c>
      <c r="H682" t="s">
        <v>21</v>
      </c>
      <c r="I682" s="6">
        <v>0</v>
      </c>
      <c r="J682" t="s">
        <v>32</v>
      </c>
      <c r="K682" s="1">
        <f>Sales_data[[#This Row],[Quantity]]*Sales_data[[#This Row],[UnitPrice]]</f>
        <v>4288.24</v>
      </c>
      <c r="L682" s="1">
        <f>Sales_data[[#This Row],[TotalPrice ]]*(1-Sales_data[[#This Row],[Discount]])</f>
        <v>4288.24</v>
      </c>
      <c r="M682" s="1">
        <f>Sales_data[[#This Row],[Quantity]]*Sales_data[[#This Row],[UnitCost (Assummed)]]</f>
        <v>2787.3559999999998</v>
      </c>
      <c r="N682" s="1">
        <f>Sales_data[[#This Row],[ Sales]]-Sales_data[[#This Row],[COGs]]</f>
        <v>1500.884</v>
      </c>
      <c r="O682" s="5">
        <f>Sales_data[[#This Row],[TotalPrice ]]-Sales_data[[#This Row],[ Sales]]</f>
        <v>0</v>
      </c>
      <c r="P682" t="s">
        <v>33</v>
      </c>
      <c r="Q682" t="s">
        <v>34</v>
      </c>
      <c r="R682">
        <v>1</v>
      </c>
      <c r="S682" t="s">
        <v>947</v>
      </c>
      <c r="T682" t="s">
        <v>948</v>
      </c>
      <c r="U682" s="1">
        <v>10.24</v>
      </c>
      <c r="V682" s="2">
        <v>45348</v>
      </c>
      <c r="W682" s="2">
        <v>45351</v>
      </c>
      <c r="X682" s="7">
        <f t="shared" si="10"/>
        <v>3</v>
      </c>
      <c r="Y682" t="s">
        <v>72</v>
      </c>
    </row>
    <row r="683" spans="1:25" x14ac:dyDescent="0.3">
      <c r="A683" s="2">
        <v>45348</v>
      </c>
      <c r="B683" t="s">
        <v>18</v>
      </c>
      <c r="C683" t="s">
        <v>54</v>
      </c>
      <c r="D683">
        <v>13</v>
      </c>
      <c r="E683" s="1">
        <v>585.88</v>
      </c>
      <c r="F683" s="1">
        <f>Sales_data[[#This Row],[UnitPrice]]*(1-0.35)</f>
        <v>380.822</v>
      </c>
      <c r="G683" t="s">
        <v>20</v>
      </c>
      <c r="H683" t="s">
        <v>31</v>
      </c>
      <c r="I683" s="6">
        <v>0.15</v>
      </c>
      <c r="J683" t="s">
        <v>51</v>
      </c>
      <c r="K683" s="1">
        <f>Sales_data[[#This Row],[Quantity]]*Sales_data[[#This Row],[UnitPrice]]</f>
        <v>7616.44</v>
      </c>
      <c r="L683" s="1">
        <f>Sales_data[[#This Row],[TotalPrice ]]*(1-Sales_data[[#This Row],[Discount]])</f>
        <v>6473.9739999999993</v>
      </c>
      <c r="M683" s="1">
        <f>Sales_data[[#This Row],[Quantity]]*Sales_data[[#This Row],[UnitCost (Assummed)]]</f>
        <v>4950.6859999999997</v>
      </c>
      <c r="N683" s="1">
        <f>Sales_data[[#This Row],[ Sales]]-Sales_data[[#This Row],[COGs]]</f>
        <v>1523.2879999999996</v>
      </c>
      <c r="O683" s="5">
        <f>Sales_data[[#This Row],[TotalPrice ]]-Sales_data[[#This Row],[ Sales]]</f>
        <v>1142.4660000000003</v>
      </c>
      <c r="P683" t="s">
        <v>57</v>
      </c>
      <c r="Q683" t="s">
        <v>40</v>
      </c>
      <c r="R683">
        <v>0</v>
      </c>
      <c r="S683" t="s">
        <v>1837</v>
      </c>
      <c r="T683" t="s">
        <v>1838</v>
      </c>
      <c r="U683" s="1">
        <v>42.18</v>
      </c>
      <c r="V683" s="2">
        <v>45348</v>
      </c>
      <c r="W683" s="2">
        <v>45358</v>
      </c>
      <c r="X683" s="7">
        <f t="shared" si="10"/>
        <v>10</v>
      </c>
      <c r="Y683" t="s">
        <v>27</v>
      </c>
    </row>
    <row r="684" spans="1:25" x14ac:dyDescent="0.3">
      <c r="A684" s="2">
        <v>45350</v>
      </c>
      <c r="B684" t="s">
        <v>38</v>
      </c>
      <c r="C684" t="s">
        <v>130</v>
      </c>
      <c r="D684">
        <v>11</v>
      </c>
      <c r="E684" s="1">
        <v>382.08</v>
      </c>
      <c r="F684" s="1">
        <f>Sales_data[[#This Row],[UnitPrice]]*(1-0.35)</f>
        <v>248.352</v>
      </c>
      <c r="G684" t="s">
        <v>55</v>
      </c>
      <c r="H684" t="s">
        <v>21</v>
      </c>
      <c r="I684" s="6">
        <v>0.05</v>
      </c>
      <c r="J684" t="s">
        <v>46</v>
      </c>
      <c r="K684" s="1">
        <f>Sales_data[[#This Row],[Quantity]]*Sales_data[[#This Row],[UnitPrice]]</f>
        <v>4202.88</v>
      </c>
      <c r="L684" s="1">
        <f>Sales_data[[#This Row],[TotalPrice ]]*(1-Sales_data[[#This Row],[Discount]])</f>
        <v>3992.7359999999999</v>
      </c>
      <c r="M684" s="1">
        <f>Sales_data[[#This Row],[Quantity]]*Sales_data[[#This Row],[UnitCost (Assummed)]]</f>
        <v>2731.8719999999998</v>
      </c>
      <c r="N684" s="1">
        <f>Sales_data[[#This Row],[ Sales]]-Sales_data[[#This Row],[COGs]]</f>
        <v>1260.864</v>
      </c>
      <c r="O684" s="5">
        <f>Sales_data[[#This Row],[TotalPrice ]]-Sales_data[[#This Row],[ Sales]]</f>
        <v>210.14400000000023</v>
      </c>
      <c r="P684" t="s">
        <v>63</v>
      </c>
      <c r="Q684" t="s">
        <v>40</v>
      </c>
      <c r="R684">
        <v>0</v>
      </c>
      <c r="S684" t="s">
        <v>2064</v>
      </c>
      <c r="T684" t="s">
        <v>2065</v>
      </c>
      <c r="U684" s="1">
        <v>5.95</v>
      </c>
      <c r="V684" s="2">
        <v>45350</v>
      </c>
      <c r="W684" s="2">
        <v>45353</v>
      </c>
      <c r="X684" s="7">
        <f t="shared" si="10"/>
        <v>3</v>
      </c>
      <c r="Y684" t="s">
        <v>43</v>
      </c>
    </row>
    <row r="685" spans="1:25" x14ac:dyDescent="0.3">
      <c r="A685" s="2">
        <v>45351</v>
      </c>
      <c r="B685" t="s">
        <v>38</v>
      </c>
      <c r="C685" t="s">
        <v>45</v>
      </c>
      <c r="D685">
        <v>15</v>
      </c>
      <c r="E685" s="1">
        <v>119.86</v>
      </c>
      <c r="F685" s="1">
        <f>Sales_data[[#This Row],[UnitPrice]]*(1-0.35)</f>
        <v>77.909000000000006</v>
      </c>
      <c r="G685" t="s">
        <v>30</v>
      </c>
      <c r="H685" t="s">
        <v>21</v>
      </c>
      <c r="I685" s="6">
        <v>0.15</v>
      </c>
      <c r="J685" t="s">
        <v>66</v>
      </c>
      <c r="K685" s="1">
        <f>Sales_data[[#This Row],[Quantity]]*Sales_data[[#This Row],[UnitPrice]]</f>
        <v>1797.9</v>
      </c>
      <c r="L685" s="1">
        <f>Sales_data[[#This Row],[TotalPrice ]]*(1-Sales_data[[#This Row],[Discount]])</f>
        <v>1528.2150000000001</v>
      </c>
      <c r="M685" s="1">
        <f>Sales_data[[#This Row],[Quantity]]*Sales_data[[#This Row],[UnitCost (Assummed)]]</f>
        <v>1168.635</v>
      </c>
      <c r="N685" s="1">
        <f>Sales_data[[#This Row],[ Sales]]-Sales_data[[#This Row],[COGs]]</f>
        <v>359.58000000000015</v>
      </c>
      <c r="O685" s="5">
        <f>Sales_data[[#This Row],[TotalPrice ]]-Sales_data[[#This Row],[ Sales]]</f>
        <v>269.68499999999995</v>
      </c>
      <c r="P685" t="s">
        <v>60</v>
      </c>
      <c r="Q685" t="s">
        <v>2930</v>
      </c>
      <c r="R685">
        <v>1</v>
      </c>
      <c r="S685" t="s">
        <v>1273</v>
      </c>
      <c r="T685" t="s">
        <v>1274</v>
      </c>
      <c r="U685" s="1">
        <v>30.78</v>
      </c>
      <c r="V685" s="2">
        <v>45351</v>
      </c>
      <c r="W685" s="2">
        <v>45356</v>
      </c>
      <c r="X685" s="7">
        <f t="shared" si="10"/>
        <v>5</v>
      </c>
      <c r="Y685" t="s">
        <v>43</v>
      </c>
    </row>
    <row r="686" spans="1:25" x14ac:dyDescent="0.3">
      <c r="A686" s="2">
        <v>45351</v>
      </c>
      <c r="B686" t="s">
        <v>69</v>
      </c>
      <c r="C686" t="s">
        <v>130</v>
      </c>
      <c r="D686">
        <v>7</v>
      </c>
      <c r="E686" s="1">
        <v>208.31</v>
      </c>
      <c r="F686" s="1">
        <f>Sales_data[[#This Row],[UnitPrice]]*(1-0.35)</f>
        <v>135.4015</v>
      </c>
      <c r="G686" t="s">
        <v>50</v>
      </c>
      <c r="H686" t="s">
        <v>21</v>
      </c>
      <c r="I686" s="6">
        <v>0.05</v>
      </c>
      <c r="J686" t="s">
        <v>46</v>
      </c>
      <c r="K686" s="1">
        <f>Sales_data[[#This Row],[Quantity]]*Sales_data[[#This Row],[UnitPrice]]</f>
        <v>1458.17</v>
      </c>
      <c r="L686" s="1">
        <f>Sales_data[[#This Row],[TotalPrice ]]*(1-Sales_data[[#This Row],[Discount]])</f>
        <v>1385.2615000000001</v>
      </c>
      <c r="M686" s="1">
        <f>Sales_data[[#This Row],[Quantity]]*Sales_data[[#This Row],[UnitCost (Assummed)]]</f>
        <v>947.81050000000005</v>
      </c>
      <c r="N686" s="1">
        <f>Sales_data[[#This Row],[ Sales]]-Sales_data[[#This Row],[COGs]]</f>
        <v>437.45100000000002</v>
      </c>
      <c r="O686" s="5">
        <f>Sales_data[[#This Row],[TotalPrice ]]-Sales_data[[#This Row],[ Sales]]</f>
        <v>72.908500000000004</v>
      </c>
      <c r="P686" t="s">
        <v>23</v>
      </c>
      <c r="Q686" t="s">
        <v>34</v>
      </c>
      <c r="R686">
        <v>0</v>
      </c>
      <c r="S686" t="s">
        <v>2292</v>
      </c>
      <c r="T686" t="s">
        <v>2293</v>
      </c>
      <c r="U686" s="1">
        <v>26.57</v>
      </c>
      <c r="V686" s="2">
        <v>45351</v>
      </c>
      <c r="W686" s="2">
        <v>45354</v>
      </c>
      <c r="X686" s="7">
        <f t="shared" si="10"/>
        <v>3</v>
      </c>
      <c r="Y686" t="s">
        <v>72</v>
      </c>
    </row>
    <row r="687" spans="1:25" x14ac:dyDescent="0.3">
      <c r="A687" s="2">
        <v>45351</v>
      </c>
      <c r="B687" t="s">
        <v>69</v>
      </c>
      <c r="C687" t="s">
        <v>79</v>
      </c>
      <c r="D687">
        <v>8</v>
      </c>
      <c r="E687" s="1">
        <v>279.74</v>
      </c>
      <c r="F687" s="1">
        <f>Sales_data[[#This Row],[UnitPrice]]*(1-0.35)</f>
        <v>181.83100000000002</v>
      </c>
      <c r="G687" t="s">
        <v>20</v>
      </c>
      <c r="H687" t="s">
        <v>31</v>
      </c>
      <c r="I687" s="6">
        <v>0.05</v>
      </c>
      <c r="J687" t="s">
        <v>32</v>
      </c>
      <c r="K687" s="1">
        <f>Sales_data[[#This Row],[Quantity]]*Sales_data[[#This Row],[UnitPrice]]</f>
        <v>2237.92</v>
      </c>
      <c r="L687" s="1">
        <f>Sales_data[[#This Row],[TotalPrice ]]*(1-Sales_data[[#This Row],[Discount]])</f>
        <v>2126.0239999999999</v>
      </c>
      <c r="M687" s="1">
        <f>Sales_data[[#This Row],[Quantity]]*Sales_data[[#This Row],[UnitCost (Assummed)]]</f>
        <v>1454.6480000000001</v>
      </c>
      <c r="N687" s="1">
        <f>Sales_data[[#This Row],[ Sales]]-Sales_data[[#This Row],[COGs]]</f>
        <v>671.37599999999975</v>
      </c>
      <c r="O687" s="5">
        <f>Sales_data[[#This Row],[TotalPrice ]]-Sales_data[[#This Row],[ Sales]]</f>
        <v>111.89600000000019</v>
      </c>
      <c r="P687" t="s">
        <v>33</v>
      </c>
      <c r="Q687" t="s">
        <v>24</v>
      </c>
      <c r="R687">
        <v>0</v>
      </c>
      <c r="S687" t="s">
        <v>2883</v>
      </c>
      <c r="T687" t="s">
        <v>1246</v>
      </c>
      <c r="U687" s="1">
        <v>33.1</v>
      </c>
      <c r="V687" s="2">
        <v>45351</v>
      </c>
      <c r="W687" s="2">
        <v>45358</v>
      </c>
      <c r="X687" s="7">
        <f t="shared" si="10"/>
        <v>7</v>
      </c>
      <c r="Y687" t="s">
        <v>72</v>
      </c>
    </row>
    <row r="688" spans="1:25" x14ac:dyDescent="0.3">
      <c r="A688" s="2">
        <v>45352</v>
      </c>
      <c r="B688" t="s">
        <v>18</v>
      </c>
      <c r="C688" t="s">
        <v>54</v>
      </c>
      <c r="D688">
        <v>17</v>
      </c>
      <c r="E688" s="1">
        <v>542.82000000000005</v>
      </c>
      <c r="F688" s="1">
        <f>Sales_data[[#This Row],[UnitPrice]]*(1-0.35)</f>
        <v>352.83300000000003</v>
      </c>
      <c r="G688" t="s">
        <v>30</v>
      </c>
      <c r="H688" t="s">
        <v>21</v>
      </c>
      <c r="I688" s="6">
        <v>0</v>
      </c>
      <c r="J688" t="s">
        <v>32</v>
      </c>
      <c r="K688" s="1">
        <f>Sales_data[[#This Row],[Quantity]]*Sales_data[[#This Row],[UnitPrice]]</f>
        <v>9227.94</v>
      </c>
      <c r="L688" s="1">
        <f>Sales_data[[#This Row],[TotalPrice ]]*(1-Sales_data[[#This Row],[Discount]])</f>
        <v>9227.94</v>
      </c>
      <c r="M688" s="1">
        <f>Sales_data[[#This Row],[Quantity]]*Sales_data[[#This Row],[UnitCost (Assummed)]]</f>
        <v>5998.1610000000001</v>
      </c>
      <c r="N688" s="1">
        <f>Sales_data[[#This Row],[ Sales]]-Sales_data[[#This Row],[COGs]]</f>
        <v>3229.7790000000005</v>
      </c>
      <c r="O688" s="5">
        <f>Sales_data[[#This Row],[TotalPrice ]]-Sales_data[[#This Row],[ Sales]]</f>
        <v>0</v>
      </c>
      <c r="P688" t="s">
        <v>60</v>
      </c>
      <c r="Q688" t="s">
        <v>40</v>
      </c>
      <c r="R688">
        <v>1</v>
      </c>
      <c r="S688" t="s">
        <v>400</v>
      </c>
      <c r="T688" t="s">
        <v>401</v>
      </c>
      <c r="U688" s="1">
        <v>7.13</v>
      </c>
      <c r="V688" s="2">
        <v>45352</v>
      </c>
      <c r="W688" s="2">
        <v>45359</v>
      </c>
      <c r="X688" s="7">
        <f t="shared" si="10"/>
        <v>7</v>
      </c>
      <c r="Y688" t="s">
        <v>27</v>
      </c>
    </row>
    <row r="689" spans="1:25" x14ac:dyDescent="0.3">
      <c r="A689" s="2">
        <v>45354</v>
      </c>
      <c r="B689" t="s">
        <v>18</v>
      </c>
      <c r="C689" t="s">
        <v>79</v>
      </c>
      <c r="D689">
        <v>15</v>
      </c>
      <c r="E689" s="1">
        <v>328.36</v>
      </c>
      <c r="F689" s="1">
        <f>Sales_data[[#This Row],[UnitPrice]]*(1-0.35)</f>
        <v>213.43400000000003</v>
      </c>
      <c r="G689" t="s">
        <v>55</v>
      </c>
      <c r="H689" t="s">
        <v>31</v>
      </c>
      <c r="I689" s="6">
        <v>0.15</v>
      </c>
      <c r="J689" t="s">
        <v>32</v>
      </c>
      <c r="K689" s="1">
        <f>Sales_data[[#This Row],[Quantity]]*Sales_data[[#This Row],[UnitPrice]]</f>
        <v>4925.4000000000005</v>
      </c>
      <c r="L689" s="1">
        <f>Sales_data[[#This Row],[TotalPrice ]]*(1-Sales_data[[#This Row],[Discount]])</f>
        <v>4186.59</v>
      </c>
      <c r="M689" s="1">
        <f>Sales_data[[#This Row],[Quantity]]*Sales_data[[#This Row],[UnitCost (Assummed)]]</f>
        <v>3201.51</v>
      </c>
      <c r="N689" s="1">
        <f>Sales_data[[#This Row],[ Sales]]-Sales_data[[#This Row],[COGs]]</f>
        <v>985.07999999999993</v>
      </c>
      <c r="O689" s="5">
        <f>Sales_data[[#This Row],[TotalPrice ]]-Sales_data[[#This Row],[ Sales]]</f>
        <v>738.8100000000004</v>
      </c>
      <c r="P689" t="s">
        <v>33</v>
      </c>
      <c r="Q689" t="s">
        <v>40</v>
      </c>
      <c r="R689">
        <v>0</v>
      </c>
      <c r="S689" t="s">
        <v>195</v>
      </c>
      <c r="T689" t="s">
        <v>196</v>
      </c>
      <c r="U689" s="1">
        <v>15.76</v>
      </c>
      <c r="V689" s="2">
        <v>45354</v>
      </c>
      <c r="W689" s="2">
        <v>45363</v>
      </c>
      <c r="X689" s="7">
        <f t="shared" si="10"/>
        <v>9</v>
      </c>
      <c r="Y689" t="s">
        <v>27</v>
      </c>
    </row>
    <row r="690" spans="1:25" x14ac:dyDescent="0.3">
      <c r="A690" s="2">
        <v>45354</v>
      </c>
      <c r="B690" t="s">
        <v>28</v>
      </c>
      <c r="C690" t="s">
        <v>29</v>
      </c>
      <c r="D690">
        <v>9</v>
      </c>
      <c r="E690" s="1">
        <v>382.8</v>
      </c>
      <c r="F690" s="1">
        <f>Sales_data[[#This Row],[UnitPrice]]*(1-0.35)</f>
        <v>248.82000000000002</v>
      </c>
      <c r="G690" t="s">
        <v>55</v>
      </c>
      <c r="H690" t="s">
        <v>21</v>
      </c>
      <c r="I690" s="6">
        <v>0</v>
      </c>
      <c r="J690" t="s">
        <v>22</v>
      </c>
      <c r="K690" s="1">
        <f>Sales_data[[#This Row],[Quantity]]*Sales_data[[#This Row],[UnitPrice]]</f>
        <v>3445.2000000000003</v>
      </c>
      <c r="L690" s="1">
        <f>Sales_data[[#This Row],[TotalPrice ]]*(1-Sales_data[[#This Row],[Discount]])</f>
        <v>3445.2000000000003</v>
      </c>
      <c r="M690" s="1">
        <f>Sales_data[[#This Row],[Quantity]]*Sales_data[[#This Row],[UnitCost (Assummed)]]</f>
        <v>2239.38</v>
      </c>
      <c r="N690" s="1">
        <f>Sales_data[[#This Row],[ Sales]]-Sales_data[[#This Row],[COGs]]</f>
        <v>1205.8200000000002</v>
      </c>
      <c r="O690" s="5">
        <f>Sales_data[[#This Row],[TotalPrice ]]-Sales_data[[#This Row],[ Sales]]</f>
        <v>0</v>
      </c>
      <c r="P690" t="s">
        <v>63</v>
      </c>
      <c r="Q690" t="s">
        <v>2930</v>
      </c>
      <c r="R690">
        <v>0</v>
      </c>
      <c r="S690" t="s">
        <v>353</v>
      </c>
      <c r="T690" t="s">
        <v>354</v>
      </c>
      <c r="U690" s="1">
        <v>47.94</v>
      </c>
      <c r="V690" s="2">
        <v>45354</v>
      </c>
      <c r="W690" s="2">
        <v>45356</v>
      </c>
      <c r="X690" s="7">
        <f t="shared" si="10"/>
        <v>2</v>
      </c>
      <c r="Y690" t="s">
        <v>37</v>
      </c>
    </row>
    <row r="691" spans="1:25" x14ac:dyDescent="0.3">
      <c r="A691" s="2">
        <v>45354</v>
      </c>
      <c r="B691" t="s">
        <v>18</v>
      </c>
      <c r="C691" t="s">
        <v>19</v>
      </c>
      <c r="D691">
        <v>1</v>
      </c>
      <c r="E691" s="1">
        <v>176.17</v>
      </c>
      <c r="F691" s="1">
        <f>Sales_data[[#This Row],[UnitPrice]]*(1-0.35)</f>
        <v>114.51049999999999</v>
      </c>
      <c r="G691" t="s">
        <v>50</v>
      </c>
      <c r="H691" t="s">
        <v>31</v>
      </c>
      <c r="I691" s="6">
        <v>0.05</v>
      </c>
      <c r="J691" t="s">
        <v>32</v>
      </c>
      <c r="K691" s="1">
        <f>Sales_data[[#This Row],[Quantity]]*Sales_data[[#This Row],[UnitPrice]]</f>
        <v>176.17</v>
      </c>
      <c r="L691" s="1">
        <f>Sales_data[[#This Row],[TotalPrice ]]*(1-Sales_data[[#This Row],[Discount]])</f>
        <v>167.36149999999998</v>
      </c>
      <c r="M691" s="1">
        <f>Sales_data[[#This Row],[Quantity]]*Sales_data[[#This Row],[UnitCost (Assummed)]]</f>
        <v>114.51049999999999</v>
      </c>
      <c r="N691" s="1">
        <f>Sales_data[[#This Row],[ Sales]]-Sales_data[[#This Row],[COGs]]</f>
        <v>52.850999999999985</v>
      </c>
      <c r="O691" s="5">
        <f>Sales_data[[#This Row],[TotalPrice ]]-Sales_data[[#This Row],[ Sales]]</f>
        <v>8.8085000000000093</v>
      </c>
      <c r="P691" t="s">
        <v>60</v>
      </c>
      <c r="Q691" t="s">
        <v>2930</v>
      </c>
      <c r="R691">
        <v>1</v>
      </c>
      <c r="S691" t="s">
        <v>1876</v>
      </c>
      <c r="T691" t="s">
        <v>1877</v>
      </c>
      <c r="U691" s="1">
        <v>35.770000000000003</v>
      </c>
      <c r="V691" s="2">
        <v>45354</v>
      </c>
      <c r="W691" s="2">
        <v>45357</v>
      </c>
      <c r="X691" s="7">
        <f t="shared" si="10"/>
        <v>3</v>
      </c>
      <c r="Y691" t="s">
        <v>27</v>
      </c>
    </row>
    <row r="692" spans="1:25" x14ac:dyDescent="0.3">
      <c r="A692" s="2">
        <v>45354</v>
      </c>
      <c r="B692" t="s">
        <v>28</v>
      </c>
      <c r="C692" t="s">
        <v>19</v>
      </c>
      <c r="D692">
        <v>3</v>
      </c>
      <c r="E692" s="1">
        <v>260.72000000000003</v>
      </c>
      <c r="F692" s="1">
        <f>Sales_data[[#This Row],[UnitPrice]]*(1-0.35)</f>
        <v>169.46800000000002</v>
      </c>
      <c r="G692" t="s">
        <v>20</v>
      </c>
      <c r="H692" t="s">
        <v>21</v>
      </c>
      <c r="I692" s="6">
        <v>0.15</v>
      </c>
      <c r="J692" t="s">
        <v>46</v>
      </c>
      <c r="K692" s="1">
        <f>Sales_data[[#This Row],[Quantity]]*Sales_data[[#This Row],[UnitPrice]]</f>
        <v>782.16000000000008</v>
      </c>
      <c r="L692" s="1">
        <f>Sales_data[[#This Row],[TotalPrice ]]*(1-Sales_data[[#This Row],[Discount]])</f>
        <v>664.83600000000001</v>
      </c>
      <c r="M692" s="1">
        <f>Sales_data[[#This Row],[Quantity]]*Sales_data[[#This Row],[UnitCost (Assummed)]]</f>
        <v>508.40400000000005</v>
      </c>
      <c r="N692" s="1">
        <f>Sales_data[[#This Row],[ Sales]]-Sales_data[[#This Row],[COGs]]</f>
        <v>156.43199999999996</v>
      </c>
      <c r="O692" s="5">
        <f>Sales_data[[#This Row],[TotalPrice ]]-Sales_data[[#This Row],[ Sales]]</f>
        <v>117.32400000000007</v>
      </c>
      <c r="P692" t="s">
        <v>23</v>
      </c>
      <c r="Q692" t="s">
        <v>40</v>
      </c>
      <c r="R692">
        <v>0</v>
      </c>
      <c r="S692" t="s">
        <v>2264</v>
      </c>
      <c r="T692" t="s">
        <v>2265</v>
      </c>
      <c r="U692" s="1">
        <v>19.41</v>
      </c>
      <c r="V692" s="2">
        <v>45354</v>
      </c>
      <c r="W692" s="2">
        <v>45357</v>
      </c>
      <c r="X692" s="7">
        <f t="shared" si="10"/>
        <v>3</v>
      </c>
      <c r="Y692" t="s">
        <v>37</v>
      </c>
    </row>
    <row r="693" spans="1:25" x14ac:dyDescent="0.3">
      <c r="A693" s="2">
        <v>45354</v>
      </c>
      <c r="B693" t="s">
        <v>38</v>
      </c>
      <c r="C693" t="s">
        <v>29</v>
      </c>
      <c r="D693">
        <v>2</v>
      </c>
      <c r="E693" s="1">
        <v>160.72999999999999</v>
      </c>
      <c r="F693" s="1">
        <f>Sales_data[[#This Row],[UnitPrice]]*(1-0.35)</f>
        <v>104.47449999999999</v>
      </c>
      <c r="G693" t="s">
        <v>30</v>
      </c>
      <c r="H693" t="s">
        <v>21</v>
      </c>
      <c r="I693" s="6">
        <v>0.15</v>
      </c>
      <c r="J693" t="s">
        <v>46</v>
      </c>
      <c r="K693" s="1">
        <f>Sales_data[[#This Row],[Quantity]]*Sales_data[[#This Row],[UnitPrice]]</f>
        <v>321.45999999999998</v>
      </c>
      <c r="L693" s="1">
        <f>Sales_data[[#This Row],[TotalPrice ]]*(1-Sales_data[[#This Row],[Discount]])</f>
        <v>273.24099999999999</v>
      </c>
      <c r="M693" s="1">
        <f>Sales_data[[#This Row],[Quantity]]*Sales_data[[#This Row],[UnitCost (Assummed)]]</f>
        <v>208.94899999999998</v>
      </c>
      <c r="N693" s="1">
        <f>Sales_data[[#This Row],[ Sales]]-Sales_data[[#This Row],[COGs]]</f>
        <v>64.292000000000002</v>
      </c>
      <c r="O693" s="5">
        <f>Sales_data[[#This Row],[TotalPrice ]]-Sales_data[[#This Row],[ Sales]]</f>
        <v>48.218999999999994</v>
      </c>
      <c r="P693" t="s">
        <v>63</v>
      </c>
      <c r="Q693" t="s">
        <v>24</v>
      </c>
      <c r="R693">
        <v>0</v>
      </c>
      <c r="S693" t="s">
        <v>2323</v>
      </c>
      <c r="T693" t="s">
        <v>2324</v>
      </c>
      <c r="U693" s="1">
        <v>20.18</v>
      </c>
      <c r="V693" s="2">
        <v>45354</v>
      </c>
      <c r="W693" s="2">
        <v>45362</v>
      </c>
      <c r="X693" s="7">
        <f t="shared" si="10"/>
        <v>8</v>
      </c>
      <c r="Y693" t="s">
        <v>43</v>
      </c>
    </row>
    <row r="694" spans="1:25" x14ac:dyDescent="0.3">
      <c r="A694" s="2">
        <v>45355</v>
      </c>
      <c r="B694" t="s">
        <v>38</v>
      </c>
      <c r="C694" t="s">
        <v>39</v>
      </c>
      <c r="D694">
        <v>2</v>
      </c>
      <c r="E694" s="1">
        <v>239.04</v>
      </c>
      <c r="F694" s="1">
        <f>Sales_data[[#This Row],[UnitPrice]]*(1-0.35)</f>
        <v>155.376</v>
      </c>
      <c r="G694" t="s">
        <v>30</v>
      </c>
      <c r="H694" t="s">
        <v>21</v>
      </c>
      <c r="I694" s="6">
        <v>0</v>
      </c>
      <c r="J694" t="s">
        <v>66</v>
      </c>
      <c r="K694" s="1">
        <f>Sales_data[[#This Row],[Quantity]]*Sales_data[[#This Row],[UnitPrice]]</f>
        <v>478.08</v>
      </c>
      <c r="L694" s="1">
        <f>Sales_data[[#This Row],[TotalPrice ]]*(1-Sales_data[[#This Row],[Discount]])</f>
        <v>478.08</v>
      </c>
      <c r="M694" s="1">
        <f>Sales_data[[#This Row],[Quantity]]*Sales_data[[#This Row],[UnitCost (Assummed)]]</f>
        <v>310.75200000000001</v>
      </c>
      <c r="N694" s="1">
        <f>Sales_data[[#This Row],[ Sales]]-Sales_data[[#This Row],[COGs]]</f>
        <v>167.32799999999997</v>
      </c>
      <c r="O694" s="5">
        <f>Sales_data[[#This Row],[TotalPrice ]]-Sales_data[[#This Row],[ Sales]]</f>
        <v>0</v>
      </c>
      <c r="P694" t="s">
        <v>60</v>
      </c>
      <c r="Q694" t="s">
        <v>34</v>
      </c>
      <c r="R694">
        <v>1</v>
      </c>
      <c r="S694" t="s">
        <v>1967</v>
      </c>
      <c r="T694" t="s">
        <v>1968</v>
      </c>
      <c r="U694" s="1">
        <v>43.84</v>
      </c>
      <c r="V694" s="2">
        <v>45355</v>
      </c>
      <c r="W694" s="2">
        <v>45362</v>
      </c>
      <c r="X694" s="7">
        <f t="shared" si="10"/>
        <v>7</v>
      </c>
      <c r="Y694" t="s">
        <v>43</v>
      </c>
    </row>
    <row r="695" spans="1:25" x14ac:dyDescent="0.3">
      <c r="A695" s="2">
        <v>45355</v>
      </c>
      <c r="B695" t="s">
        <v>69</v>
      </c>
      <c r="C695" t="s">
        <v>79</v>
      </c>
      <c r="D695">
        <v>11</v>
      </c>
      <c r="E695" s="1">
        <v>97.84</v>
      </c>
      <c r="F695" s="1">
        <f>Sales_data[[#This Row],[UnitPrice]]*(1-0.35)</f>
        <v>63.596000000000004</v>
      </c>
      <c r="G695" t="s">
        <v>20</v>
      </c>
      <c r="H695" t="s">
        <v>31</v>
      </c>
      <c r="I695" s="6">
        <v>0.05</v>
      </c>
      <c r="J695" t="s">
        <v>32</v>
      </c>
      <c r="K695" s="1">
        <f>Sales_data[[#This Row],[Quantity]]*Sales_data[[#This Row],[UnitPrice]]</f>
        <v>1076.24</v>
      </c>
      <c r="L695" s="1">
        <f>Sales_data[[#This Row],[TotalPrice ]]*(1-Sales_data[[#This Row],[Discount]])</f>
        <v>1022.428</v>
      </c>
      <c r="M695" s="1">
        <f>Sales_data[[#This Row],[Quantity]]*Sales_data[[#This Row],[UnitCost (Assummed)]]</f>
        <v>699.55600000000004</v>
      </c>
      <c r="N695" s="1">
        <f>Sales_data[[#This Row],[ Sales]]-Sales_data[[#This Row],[COGs]]</f>
        <v>322.87199999999996</v>
      </c>
      <c r="O695" s="5">
        <f>Sales_data[[#This Row],[TotalPrice ]]-Sales_data[[#This Row],[ Sales]]</f>
        <v>53.812000000000012</v>
      </c>
      <c r="P695" t="s">
        <v>60</v>
      </c>
      <c r="Q695" t="s">
        <v>34</v>
      </c>
      <c r="R695">
        <v>1</v>
      </c>
      <c r="S695" t="s">
        <v>2317</v>
      </c>
      <c r="T695" t="s">
        <v>2318</v>
      </c>
      <c r="U695" s="1">
        <v>45.97</v>
      </c>
      <c r="V695" s="2">
        <v>45355</v>
      </c>
      <c r="W695" s="2">
        <v>45363</v>
      </c>
      <c r="X695" s="7">
        <f t="shared" si="10"/>
        <v>8</v>
      </c>
      <c r="Y695" t="s">
        <v>72</v>
      </c>
    </row>
    <row r="696" spans="1:25" x14ac:dyDescent="0.3">
      <c r="A696" s="2">
        <v>45356</v>
      </c>
      <c r="B696" t="s">
        <v>44</v>
      </c>
      <c r="C696" t="s">
        <v>54</v>
      </c>
      <c r="D696">
        <v>1</v>
      </c>
      <c r="E696" s="1">
        <v>8.1999999999999993</v>
      </c>
      <c r="F696" s="1">
        <f>Sales_data[[#This Row],[UnitPrice]]*(1-0.35)</f>
        <v>5.33</v>
      </c>
      <c r="G696" t="s">
        <v>50</v>
      </c>
      <c r="H696" t="s">
        <v>21</v>
      </c>
      <c r="I696" s="6">
        <v>0.15</v>
      </c>
      <c r="J696" t="s">
        <v>46</v>
      </c>
      <c r="K696" s="1">
        <f>Sales_data[[#This Row],[Quantity]]*Sales_data[[#This Row],[UnitPrice]]</f>
        <v>8.1999999999999993</v>
      </c>
      <c r="L696" s="1">
        <f>Sales_data[[#This Row],[TotalPrice ]]*(1-Sales_data[[#This Row],[Discount]])</f>
        <v>6.9699999999999989</v>
      </c>
      <c r="M696" s="1">
        <f>Sales_data[[#This Row],[Quantity]]*Sales_data[[#This Row],[UnitCost (Assummed)]]</f>
        <v>5.33</v>
      </c>
      <c r="N696" s="1">
        <f>Sales_data[[#This Row],[ Sales]]-Sales_data[[#This Row],[COGs]]</f>
        <v>1.6399999999999988</v>
      </c>
      <c r="O696" s="5">
        <f>Sales_data[[#This Row],[TotalPrice ]]-Sales_data[[#This Row],[ Sales]]</f>
        <v>1.2300000000000004</v>
      </c>
      <c r="P696" t="s">
        <v>60</v>
      </c>
      <c r="Q696" t="s">
        <v>2930</v>
      </c>
      <c r="R696">
        <v>0</v>
      </c>
      <c r="S696" t="s">
        <v>882</v>
      </c>
      <c r="T696" t="s">
        <v>883</v>
      </c>
      <c r="U696" s="1">
        <v>30.35</v>
      </c>
      <c r="V696" s="2">
        <v>45356</v>
      </c>
      <c r="W696" s="2">
        <v>45366</v>
      </c>
      <c r="X696" s="7">
        <f t="shared" si="10"/>
        <v>10</v>
      </c>
      <c r="Y696" t="s">
        <v>49</v>
      </c>
    </row>
    <row r="697" spans="1:25" x14ac:dyDescent="0.3">
      <c r="A697" s="2">
        <v>45356</v>
      </c>
      <c r="B697" t="s">
        <v>28</v>
      </c>
      <c r="C697" t="s">
        <v>130</v>
      </c>
      <c r="D697">
        <v>7</v>
      </c>
      <c r="E697" s="1">
        <v>77.69</v>
      </c>
      <c r="F697" s="1">
        <f>Sales_data[[#This Row],[UnitPrice]]*(1-0.35)</f>
        <v>50.4985</v>
      </c>
      <c r="G697" t="s">
        <v>55</v>
      </c>
      <c r="H697" t="s">
        <v>21</v>
      </c>
      <c r="I697" s="6">
        <v>0</v>
      </c>
      <c r="J697" t="s">
        <v>51</v>
      </c>
      <c r="K697" s="1">
        <f>Sales_data[[#This Row],[Quantity]]*Sales_data[[#This Row],[UnitPrice]]</f>
        <v>543.82999999999993</v>
      </c>
      <c r="L697" s="1">
        <f>Sales_data[[#This Row],[TotalPrice ]]*(1-Sales_data[[#This Row],[Discount]])</f>
        <v>543.82999999999993</v>
      </c>
      <c r="M697" s="1">
        <f>Sales_data[[#This Row],[Quantity]]*Sales_data[[#This Row],[UnitCost (Assummed)]]</f>
        <v>353.48950000000002</v>
      </c>
      <c r="N697" s="1">
        <f>Sales_data[[#This Row],[ Sales]]-Sales_data[[#This Row],[COGs]]</f>
        <v>190.34049999999991</v>
      </c>
      <c r="O697" s="5">
        <f>Sales_data[[#This Row],[TotalPrice ]]-Sales_data[[#This Row],[ Sales]]</f>
        <v>0</v>
      </c>
      <c r="P697" t="s">
        <v>57</v>
      </c>
      <c r="Q697" t="s">
        <v>34</v>
      </c>
      <c r="R697">
        <v>0</v>
      </c>
      <c r="S697" t="s">
        <v>1598</v>
      </c>
      <c r="T697" t="s">
        <v>1599</v>
      </c>
      <c r="U697" s="1">
        <v>41.89</v>
      </c>
      <c r="V697" s="2">
        <v>45356</v>
      </c>
      <c r="W697" s="2">
        <v>45363</v>
      </c>
      <c r="X697" s="7">
        <f t="shared" si="10"/>
        <v>7</v>
      </c>
      <c r="Y697" t="s">
        <v>37</v>
      </c>
    </row>
    <row r="698" spans="1:25" x14ac:dyDescent="0.3">
      <c r="A698" s="2">
        <v>45357</v>
      </c>
      <c r="B698" t="s">
        <v>69</v>
      </c>
      <c r="C698" t="s">
        <v>29</v>
      </c>
      <c r="D698">
        <v>1</v>
      </c>
      <c r="E698" s="1">
        <v>381.21</v>
      </c>
      <c r="F698" s="1">
        <f>Sales_data[[#This Row],[UnitPrice]]*(1-0.35)</f>
        <v>247.78649999999999</v>
      </c>
      <c r="G698" t="s">
        <v>55</v>
      </c>
      <c r="H698" t="s">
        <v>21</v>
      </c>
      <c r="I698" s="6">
        <v>0.15</v>
      </c>
      <c r="J698" t="s">
        <v>66</v>
      </c>
      <c r="K698" s="1">
        <f>Sales_data[[#This Row],[Quantity]]*Sales_data[[#This Row],[UnitPrice]]</f>
        <v>381.21</v>
      </c>
      <c r="L698" s="1">
        <f>Sales_data[[#This Row],[TotalPrice ]]*(1-Sales_data[[#This Row],[Discount]])</f>
        <v>324.02849999999995</v>
      </c>
      <c r="M698" s="1">
        <f>Sales_data[[#This Row],[Quantity]]*Sales_data[[#This Row],[UnitCost (Assummed)]]</f>
        <v>247.78649999999999</v>
      </c>
      <c r="N698" s="1">
        <f>Sales_data[[#This Row],[ Sales]]-Sales_data[[#This Row],[COGs]]</f>
        <v>76.241999999999962</v>
      </c>
      <c r="O698" s="5">
        <f>Sales_data[[#This Row],[TotalPrice ]]-Sales_data[[#This Row],[ Sales]]</f>
        <v>57.181500000000028</v>
      </c>
      <c r="P698" t="s">
        <v>23</v>
      </c>
      <c r="Q698" t="s">
        <v>2930</v>
      </c>
      <c r="R698">
        <v>0</v>
      </c>
      <c r="S698" t="s">
        <v>1370</v>
      </c>
      <c r="T698" t="s">
        <v>1371</v>
      </c>
      <c r="U698" s="1">
        <v>9.9499999999999993</v>
      </c>
      <c r="V698" s="2">
        <v>45357</v>
      </c>
      <c r="W698" s="2">
        <v>45362</v>
      </c>
      <c r="X698" s="7">
        <f t="shared" si="10"/>
        <v>5</v>
      </c>
      <c r="Y698" t="s">
        <v>72</v>
      </c>
    </row>
    <row r="699" spans="1:25" x14ac:dyDescent="0.3">
      <c r="A699" s="2">
        <v>45357</v>
      </c>
      <c r="B699" t="s">
        <v>38</v>
      </c>
      <c r="C699" t="s">
        <v>29</v>
      </c>
      <c r="D699">
        <v>7</v>
      </c>
      <c r="E699" s="1">
        <v>374.43</v>
      </c>
      <c r="F699" s="1">
        <f>Sales_data[[#This Row],[UnitPrice]]*(1-0.35)</f>
        <v>243.37950000000001</v>
      </c>
      <c r="G699" t="s">
        <v>30</v>
      </c>
      <c r="H699" t="s">
        <v>31</v>
      </c>
      <c r="I699" s="6">
        <v>0.15</v>
      </c>
      <c r="J699" t="s">
        <v>51</v>
      </c>
      <c r="K699" s="1">
        <f>Sales_data[[#This Row],[Quantity]]*Sales_data[[#This Row],[UnitPrice]]</f>
        <v>2621.0100000000002</v>
      </c>
      <c r="L699" s="1">
        <f>Sales_data[[#This Row],[TotalPrice ]]*(1-Sales_data[[#This Row],[Discount]])</f>
        <v>2227.8585000000003</v>
      </c>
      <c r="M699" s="1">
        <f>Sales_data[[#This Row],[Quantity]]*Sales_data[[#This Row],[UnitCost (Assummed)]]</f>
        <v>1703.6565000000001</v>
      </c>
      <c r="N699" s="1">
        <f>Sales_data[[#This Row],[ Sales]]-Sales_data[[#This Row],[COGs]]</f>
        <v>524.20200000000023</v>
      </c>
      <c r="O699" s="5">
        <f>Sales_data[[#This Row],[TotalPrice ]]-Sales_data[[#This Row],[ Sales]]</f>
        <v>393.15149999999994</v>
      </c>
      <c r="P699" t="s">
        <v>63</v>
      </c>
      <c r="Q699" t="s">
        <v>34</v>
      </c>
      <c r="R699">
        <v>0</v>
      </c>
      <c r="S699" t="s">
        <v>1759</v>
      </c>
      <c r="T699" t="s">
        <v>1760</v>
      </c>
      <c r="U699" s="1">
        <v>28.97</v>
      </c>
      <c r="V699" s="2">
        <v>45357</v>
      </c>
      <c r="W699" s="2">
        <v>45363</v>
      </c>
      <c r="X699" s="7">
        <f t="shared" si="10"/>
        <v>6</v>
      </c>
      <c r="Y699" t="s">
        <v>43</v>
      </c>
    </row>
    <row r="700" spans="1:25" x14ac:dyDescent="0.3">
      <c r="A700" s="2">
        <v>45358</v>
      </c>
      <c r="B700" t="s">
        <v>44</v>
      </c>
      <c r="C700" t="s">
        <v>45</v>
      </c>
      <c r="D700">
        <v>9</v>
      </c>
      <c r="E700" s="1">
        <v>313.29000000000002</v>
      </c>
      <c r="F700" s="1">
        <f>Sales_data[[#This Row],[UnitPrice]]*(1-0.35)</f>
        <v>203.63850000000002</v>
      </c>
      <c r="G700" t="s">
        <v>55</v>
      </c>
      <c r="H700" t="s">
        <v>31</v>
      </c>
      <c r="I700" s="6">
        <v>0</v>
      </c>
      <c r="J700" t="s">
        <v>51</v>
      </c>
      <c r="K700" s="1">
        <f>Sales_data[[#This Row],[Quantity]]*Sales_data[[#This Row],[UnitPrice]]</f>
        <v>2819.61</v>
      </c>
      <c r="L700" s="1">
        <f>Sales_data[[#This Row],[TotalPrice ]]*(1-Sales_data[[#This Row],[Discount]])</f>
        <v>2819.61</v>
      </c>
      <c r="M700" s="1">
        <f>Sales_data[[#This Row],[Quantity]]*Sales_data[[#This Row],[UnitCost (Assummed)]]</f>
        <v>1832.7465000000002</v>
      </c>
      <c r="N700" s="1">
        <f>Sales_data[[#This Row],[ Sales]]-Sales_data[[#This Row],[COGs]]</f>
        <v>986.86349999999993</v>
      </c>
      <c r="O700" s="5">
        <f>Sales_data[[#This Row],[TotalPrice ]]-Sales_data[[#This Row],[ Sales]]</f>
        <v>0</v>
      </c>
      <c r="P700" t="s">
        <v>23</v>
      </c>
      <c r="Q700" t="s">
        <v>24</v>
      </c>
      <c r="R700">
        <v>0</v>
      </c>
      <c r="S700" t="s">
        <v>297</v>
      </c>
      <c r="T700" t="s">
        <v>298</v>
      </c>
      <c r="U700" s="1">
        <v>14.04</v>
      </c>
      <c r="V700" s="2">
        <v>45358</v>
      </c>
      <c r="W700" s="2">
        <v>45364</v>
      </c>
      <c r="X700" s="7">
        <f t="shared" si="10"/>
        <v>6</v>
      </c>
      <c r="Y700" t="s">
        <v>49</v>
      </c>
    </row>
    <row r="701" spans="1:25" x14ac:dyDescent="0.3">
      <c r="A701" s="2">
        <v>45360</v>
      </c>
      <c r="B701" t="s">
        <v>18</v>
      </c>
      <c r="C701" t="s">
        <v>29</v>
      </c>
      <c r="D701">
        <v>20</v>
      </c>
      <c r="E701" s="1">
        <v>312.43</v>
      </c>
      <c r="F701" s="1">
        <f>Sales_data[[#This Row],[UnitPrice]]*(1-0.35)</f>
        <v>203.07950000000002</v>
      </c>
      <c r="G701" t="s">
        <v>50</v>
      </c>
      <c r="H701" t="s">
        <v>31</v>
      </c>
      <c r="I701" s="6">
        <v>0</v>
      </c>
      <c r="J701" t="s">
        <v>51</v>
      </c>
      <c r="K701" s="1">
        <f>Sales_data[[#This Row],[Quantity]]*Sales_data[[#This Row],[UnitPrice]]</f>
        <v>6248.6</v>
      </c>
      <c r="L701" s="1">
        <f>Sales_data[[#This Row],[TotalPrice ]]*(1-Sales_data[[#This Row],[Discount]])</f>
        <v>6248.6</v>
      </c>
      <c r="M701" s="1">
        <f>Sales_data[[#This Row],[Quantity]]*Sales_data[[#This Row],[UnitCost (Assummed)]]</f>
        <v>4061.5900000000006</v>
      </c>
      <c r="N701" s="1">
        <f>Sales_data[[#This Row],[ Sales]]-Sales_data[[#This Row],[COGs]]</f>
        <v>2187.0099999999998</v>
      </c>
      <c r="O701" s="5">
        <f>Sales_data[[#This Row],[TotalPrice ]]-Sales_data[[#This Row],[ Sales]]</f>
        <v>0</v>
      </c>
      <c r="P701" t="s">
        <v>57</v>
      </c>
      <c r="Q701" t="s">
        <v>34</v>
      </c>
      <c r="R701">
        <v>0</v>
      </c>
      <c r="S701" t="s">
        <v>1600</v>
      </c>
      <c r="T701" t="s">
        <v>1601</v>
      </c>
      <c r="U701" s="1">
        <v>28.11</v>
      </c>
      <c r="V701" s="2">
        <v>45360</v>
      </c>
      <c r="W701" s="2">
        <v>45362</v>
      </c>
      <c r="X701" s="7">
        <f t="shared" si="10"/>
        <v>2</v>
      </c>
      <c r="Y701" t="s">
        <v>27</v>
      </c>
    </row>
    <row r="702" spans="1:25" x14ac:dyDescent="0.3">
      <c r="A702" s="2">
        <v>45360</v>
      </c>
      <c r="B702" t="s">
        <v>44</v>
      </c>
      <c r="C702" t="s">
        <v>54</v>
      </c>
      <c r="D702">
        <v>17</v>
      </c>
      <c r="E702" s="1">
        <v>376.15</v>
      </c>
      <c r="F702" s="1">
        <f>Sales_data[[#This Row],[UnitPrice]]*(1-0.35)</f>
        <v>244.4975</v>
      </c>
      <c r="G702" t="s">
        <v>50</v>
      </c>
      <c r="H702" t="s">
        <v>31</v>
      </c>
      <c r="I702" s="6">
        <v>0.05</v>
      </c>
      <c r="J702" t="s">
        <v>56</v>
      </c>
      <c r="K702" s="1">
        <f>Sales_data[[#This Row],[Quantity]]*Sales_data[[#This Row],[UnitPrice]]</f>
        <v>6394.5499999999993</v>
      </c>
      <c r="L702" s="1">
        <f>Sales_data[[#This Row],[TotalPrice ]]*(1-Sales_data[[#This Row],[Discount]])</f>
        <v>6074.8224999999993</v>
      </c>
      <c r="M702" s="1">
        <f>Sales_data[[#This Row],[Quantity]]*Sales_data[[#This Row],[UnitCost (Assummed)]]</f>
        <v>4156.4575000000004</v>
      </c>
      <c r="N702" s="1">
        <f>Sales_data[[#This Row],[ Sales]]-Sales_data[[#This Row],[COGs]]</f>
        <v>1918.3649999999989</v>
      </c>
      <c r="O702" s="5">
        <f>Sales_data[[#This Row],[TotalPrice ]]-Sales_data[[#This Row],[ Sales]]</f>
        <v>319.72749999999996</v>
      </c>
      <c r="P702" t="s">
        <v>33</v>
      </c>
      <c r="Q702" t="s">
        <v>40</v>
      </c>
      <c r="R702">
        <v>1</v>
      </c>
      <c r="S702" t="s">
        <v>2436</v>
      </c>
      <c r="T702" t="s">
        <v>2437</v>
      </c>
      <c r="U702" s="1">
        <v>31.96</v>
      </c>
      <c r="V702" s="2">
        <v>45360</v>
      </c>
      <c r="W702" s="2">
        <v>45363</v>
      </c>
      <c r="X702" s="7">
        <f t="shared" si="10"/>
        <v>3</v>
      </c>
      <c r="Y702" t="s">
        <v>49</v>
      </c>
    </row>
    <row r="703" spans="1:25" x14ac:dyDescent="0.3">
      <c r="A703" s="2">
        <v>45363</v>
      </c>
      <c r="B703" t="s">
        <v>44</v>
      </c>
      <c r="C703" t="s">
        <v>79</v>
      </c>
      <c r="D703">
        <v>1</v>
      </c>
      <c r="E703" s="1">
        <v>534.61</v>
      </c>
      <c r="F703" s="1">
        <f>Sales_data[[#This Row],[UnitPrice]]*(1-0.35)</f>
        <v>347.49650000000003</v>
      </c>
      <c r="G703" t="s">
        <v>55</v>
      </c>
      <c r="H703" t="s">
        <v>31</v>
      </c>
      <c r="I703" s="6">
        <v>0.05</v>
      </c>
      <c r="J703" t="s">
        <v>46</v>
      </c>
      <c r="K703" s="1">
        <f>Sales_data[[#This Row],[Quantity]]*Sales_data[[#This Row],[UnitPrice]]</f>
        <v>534.61</v>
      </c>
      <c r="L703" s="1">
        <f>Sales_data[[#This Row],[TotalPrice ]]*(1-Sales_data[[#This Row],[Discount]])</f>
        <v>507.87950000000001</v>
      </c>
      <c r="M703" s="1">
        <f>Sales_data[[#This Row],[Quantity]]*Sales_data[[#This Row],[UnitCost (Assummed)]]</f>
        <v>347.49650000000003</v>
      </c>
      <c r="N703" s="1">
        <f>Sales_data[[#This Row],[ Sales]]-Sales_data[[#This Row],[COGs]]</f>
        <v>160.38299999999998</v>
      </c>
      <c r="O703" s="5">
        <f>Sales_data[[#This Row],[TotalPrice ]]-Sales_data[[#This Row],[ Sales]]</f>
        <v>26.730500000000006</v>
      </c>
      <c r="P703" t="s">
        <v>23</v>
      </c>
      <c r="Q703" t="s">
        <v>34</v>
      </c>
      <c r="R703">
        <v>0</v>
      </c>
      <c r="S703" t="s">
        <v>2491</v>
      </c>
      <c r="T703" t="s">
        <v>2492</v>
      </c>
      <c r="U703" s="1">
        <v>22.68</v>
      </c>
      <c r="V703" s="2">
        <v>45363</v>
      </c>
      <c r="W703" s="2">
        <v>45372</v>
      </c>
      <c r="X703" s="7">
        <f t="shared" si="10"/>
        <v>9</v>
      </c>
      <c r="Y703" t="s">
        <v>49</v>
      </c>
    </row>
    <row r="704" spans="1:25" x14ac:dyDescent="0.3">
      <c r="A704" s="2">
        <v>45365</v>
      </c>
      <c r="B704" t="s">
        <v>38</v>
      </c>
      <c r="C704" t="s">
        <v>39</v>
      </c>
      <c r="D704">
        <v>5</v>
      </c>
      <c r="E704" s="1">
        <v>165.15</v>
      </c>
      <c r="F704" s="1">
        <f>Sales_data[[#This Row],[UnitPrice]]*(1-0.35)</f>
        <v>107.34750000000001</v>
      </c>
      <c r="G704" t="s">
        <v>30</v>
      </c>
      <c r="H704" t="s">
        <v>31</v>
      </c>
      <c r="I704" s="6">
        <v>0.1</v>
      </c>
      <c r="J704" t="s">
        <v>22</v>
      </c>
      <c r="K704" s="1">
        <f>Sales_data[[#This Row],[Quantity]]*Sales_data[[#This Row],[UnitPrice]]</f>
        <v>825.75</v>
      </c>
      <c r="L704" s="1">
        <f>Sales_data[[#This Row],[TotalPrice ]]*(1-Sales_data[[#This Row],[Discount]])</f>
        <v>743.17500000000007</v>
      </c>
      <c r="M704" s="1">
        <f>Sales_data[[#This Row],[Quantity]]*Sales_data[[#This Row],[UnitCost (Assummed)]]</f>
        <v>536.73750000000007</v>
      </c>
      <c r="N704" s="1">
        <f>Sales_data[[#This Row],[ Sales]]-Sales_data[[#This Row],[COGs]]</f>
        <v>206.4375</v>
      </c>
      <c r="O704" s="5">
        <f>Sales_data[[#This Row],[TotalPrice ]]-Sales_data[[#This Row],[ Sales]]</f>
        <v>82.574999999999932</v>
      </c>
      <c r="P704" t="s">
        <v>33</v>
      </c>
      <c r="Q704" t="s">
        <v>2930</v>
      </c>
      <c r="R704">
        <v>0</v>
      </c>
      <c r="S704" t="s">
        <v>151</v>
      </c>
      <c r="T704" t="s">
        <v>152</v>
      </c>
      <c r="U704" s="1">
        <v>20.57</v>
      </c>
      <c r="V704" s="2">
        <v>45365</v>
      </c>
      <c r="W704" s="2">
        <v>45367</v>
      </c>
      <c r="X704" s="7">
        <f t="shared" si="10"/>
        <v>2</v>
      </c>
      <c r="Y704" t="s">
        <v>43</v>
      </c>
    </row>
    <row r="705" spans="1:25" x14ac:dyDescent="0.3">
      <c r="A705" s="2">
        <v>45365</v>
      </c>
      <c r="B705" t="s">
        <v>38</v>
      </c>
      <c r="C705" t="s">
        <v>39</v>
      </c>
      <c r="D705">
        <v>13</v>
      </c>
      <c r="E705" s="1">
        <v>588.79999999999995</v>
      </c>
      <c r="F705" s="1">
        <f>Sales_data[[#This Row],[UnitPrice]]*(1-0.35)</f>
        <v>382.71999999999997</v>
      </c>
      <c r="G705" t="s">
        <v>55</v>
      </c>
      <c r="H705" t="s">
        <v>21</v>
      </c>
      <c r="I705" s="6">
        <v>0.15</v>
      </c>
      <c r="J705" t="s">
        <v>46</v>
      </c>
      <c r="K705" s="1">
        <f>Sales_data[[#This Row],[Quantity]]*Sales_data[[#This Row],[UnitPrice]]</f>
        <v>7654.4</v>
      </c>
      <c r="L705" s="1">
        <f>Sales_data[[#This Row],[TotalPrice ]]*(1-Sales_data[[#This Row],[Discount]])</f>
        <v>6506.24</v>
      </c>
      <c r="M705" s="1">
        <f>Sales_data[[#This Row],[Quantity]]*Sales_data[[#This Row],[UnitCost (Assummed)]]</f>
        <v>4975.3599999999997</v>
      </c>
      <c r="N705" s="1">
        <f>Sales_data[[#This Row],[ Sales]]-Sales_data[[#This Row],[COGs]]</f>
        <v>1530.88</v>
      </c>
      <c r="O705" s="5">
        <f>Sales_data[[#This Row],[TotalPrice ]]-Sales_data[[#This Row],[ Sales]]</f>
        <v>1148.1599999999999</v>
      </c>
      <c r="P705" t="s">
        <v>63</v>
      </c>
      <c r="Q705" t="s">
        <v>34</v>
      </c>
      <c r="R705">
        <v>0</v>
      </c>
      <c r="S705" t="s">
        <v>968</v>
      </c>
      <c r="T705" t="s">
        <v>969</v>
      </c>
      <c r="U705" s="1">
        <v>45.03</v>
      </c>
      <c r="V705" s="2">
        <v>45365</v>
      </c>
      <c r="W705" s="2">
        <v>45372</v>
      </c>
      <c r="X705" s="7">
        <f t="shared" si="10"/>
        <v>7</v>
      </c>
      <c r="Y705" t="s">
        <v>43</v>
      </c>
    </row>
    <row r="706" spans="1:25" x14ac:dyDescent="0.3">
      <c r="A706" s="2">
        <v>45365</v>
      </c>
      <c r="B706" t="s">
        <v>69</v>
      </c>
      <c r="C706" t="s">
        <v>29</v>
      </c>
      <c r="D706">
        <v>8</v>
      </c>
      <c r="E706" s="1">
        <v>142.09</v>
      </c>
      <c r="F706" s="1">
        <f>Sales_data[[#This Row],[UnitPrice]]*(1-0.35)</f>
        <v>92.358500000000006</v>
      </c>
      <c r="G706" t="s">
        <v>30</v>
      </c>
      <c r="H706" t="s">
        <v>21</v>
      </c>
      <c r="I706" s="6">
        <v>0</v>
      </c>
      <c r="J706" t="s">
        <v>22</v>
      </c>
      <c r="K706" s="1">
        <f>Sales_data[[#This Row],[Quantity]]*Sales_data[[#This Row],[UnitPrice]]</f>
        <v>1136.72</v>
      </c>
      <c r="L706" s="1">
        <f>Sales_data[[#This Row],[TotalPrice ]]*(1-Sales_data[[#This Row],[Discount]])</f>
        <v>1136.72</v>
      </c>
      <c r="M706" s="1">
        <f>Sales_data[[#This Row],[Quantity]]*Sales_data[[#This Row],[UnitCost (Assummed)]]</f>
        <v>738.86800000000005</v>
      </c>
      <c r="N706" s="1">
        <f>Sales_data[[#This Row],[ Sales]]-Sales_data[[#This Row],[COGs]]</f>
        <v>397.85199999999998</v>
      </c>
      <c r="O706" s="5">
        <f>Sales_data[[#This Row],[TotalPrice ]]-Sales_data[[#This Row],[ Sales]]</f>
        <v>0</v>
      </c>
      <c r="P706" t="s">
        <v>57</v>
      </c>
      <c r="Q706" t="s">
        <v>40</v>
      </c>
      <c r="R706">
        <v>0</v>
      </c>
      <c r="S706" t="s">
        <v>1180</v>
      </c>
      <c r="T706" t="s">
        <v>1181</v>
      </c>
      <c r="U706" s="1">
        <v>38.97</v>
      </c>
      <c r="V706" s="2">
        <v>45365</v>
      </c>
      <c r="W706" s="2">
        <v>45371</v>
      </c>
      <c r="X706" s="7">
        <f t="shared" ref="X706:X769" si="11">DATEDIF( V706,W706,"d")</f>
        <v>6</v>
      </c>
      <c r="Y706" t="s">
        <v>72</v>
      </c>
    </row>
    <row r="707" spans="1:25" x14ac:dyDescent="0.3">
      <c r="A707" s="2">
        <v>45365</v>
      </c>
      <c r="B707" t="s">
        <v>18</v>
      </c>
      <c r="C707" t="s">
        <v>39</v>
      </c>
      <c r="D707">
        <v>16</v>
      </c>
      <c r="E707" s="1">
        <v>544.91</v>
      </c>
      <c r="F707" s="1">
        <f>Sales_data[[#This Row],[UnitPrice]]*(1-0.35)</f>
        <v>354.19150000000002</v>
      </c>
      <c r="G707" t="s">
        <v>20</v>
      </c>
      <c r="H707" t="s">
        <v>31</v>
      </c>
      <c r="I707" s="6">
        <v>0.1</v>
      </c>
      <c r="J707" t="s">
        <v>46</v>
      </c>
      <c r="K707" s="1">
        <f>Sales_data[[#This Row],[Quantity]]*Sales_data[[#This Row],[UnitPrice]]</f>
        <v>8718.56</v>
      </c>
      <c r="L707" s="1">
        <f>Sales_data[[#This Row],[TotalPrice ]]*(1-Sales_data[[#This Row],[Discount]])</f>
        <v>7846.7039999999997</v>
      </c>
      <c r="M707" s="1">
        <f>Sales_data[[#This Row],[Quantity]]*Sales_data[[#This Row],[UnitCost (Assummed)]]</f>
        <v>5667.0640000000003</v>
      </c>
      <c r="N707" s="1">
        <f>Sales_data[[#This Row],[ Sales]]-Sales_data[[#This Row],[COGs]]</f>
        <v>2179.6399999999994</v>
      </c>
      <c r="O707" s="5">
        <f>Sales_data[[#This Row],[TotalPrice ]]-Sales_data[[#This Row],[ Sales]]</f>
        <v>871.85599999999977</v>
      </c>
      <c r="P707" t="s">
        <v>57</v>
      </c>
      <c r="Q707" t="s">
        <v>24</v>
      </c>
      <c r="R707">
        <v>0</v>
      </c>
      <c r="S707" t="s">
        <v>2204</v>
      </c>
      <c r="T707" t="s">
        <v>2205</v>
      </c>
      <c r="U707" s="1">
        <v>39.26</v>
      </c>
      <c r="V707" s="2">
        <v>45365</v>
      </c>
      <c r="W707" s="2">
        <v>45372</v>
      </c>
      <c r="X707" s="7">
        <f t="shared" si="11"/>
        <v>7</v>
      </c>
      <c r="Y707" t="s">
        <v>27</v>
      </c>
    </row>
    <row r="708" spans="1:25" x14ac:dyDescent="0.3">
      <c r="A708" s="2">
        <v>45366</v>
      </c>
      <c r="B708" t="s">
        <v>28</v>
      </c>
      <c r="C708" t="s">
        <v>79</v>
      </c>
      <c r="D708">
        <v>17</v>
      </c>
      <c r="E708" s="1">
        <v>78.58</v>
      </c>
      <c r="F708" s="1">
        <f>Sales_data[[#This Row],[UnitPrice]]*(1-0.35)</f>
        <v>51.076999999999998</v>
      </c>
      <c r="G708" t="s">
        <v>30</v>
      </c>
      <c r="H708" t="s">
        <v>21</v>
      </c>
      <c r="I708" s="6">
        <v>0.1</v>
      </c>
      <c r="J708" t="s">
        <v>66</v>
      </c>
      <c r="K708" s="1">
        <f>Sales_data[[#This Row],[Quantity]]*Sales_data[[#This Row],[UnitPrice]]</f>
        <v>1335.86</v>
      </c>
      <c r="L708" s="1">
        <f>Sales_data[[#This Row],[TotalPrice ]]*(1-Sales_data[[#This Row],[Discount]])</f>
        <v>1202.2739999999999</v>
      </c>
      <c r="M708" s="1">
        <f>Sales_data[[#This Row],[Quantity]]*Sales_data[[#This Row],[UnitCost (Assummed)]]</f>
        <v>868.30899999999997</v>
      </c>
      <c r="N708" s="1">
        <f>Sales_data[[#This Row],[ Sales]]-Sales_data[[#This Row],[COGs]]</f>
        <v>333.96499999999992</v>
      </c>
      <c r="O708" s="5">
        <f>Sales_data[[#This Row],[TotalPrice ]]-Sales_data[[#This Row],[ Sales]]</f>
        <v>133.58600000000001</v>
      </c>
      <c r="P708" t="s">
        <v>33</v>
      </c>
      <c r="Q708" t="s">
        <v>40</v>
      </c>
      <c r="R708">
        <v>0</v>
      </c>
      <c r="S708" t="s">
        <v>277</v>
      </c>
      <c r="T708" t="s">
        <v>278</v>
      </c>
      <c r="U708" s="1">
        <v>8.02</v>
      </c>
      <c r="V708" s="2">
        <v>45366</v>
      </c>
      <c r="W708" s="2">
        <v>45376</v>
      </c>
      <c r="X708" s="7">
        <f t="shared" si="11"/>
        <v>10</v>
      </c>
      <c r="Y708" t="s">
        <v>37</v>
      </c>
    </row>
    <row r="709" spans="1:25" x14ac:dyDescent="0.3">
      <c r="A709" s="2">
        <v>45366</v>
      </c>
      <c r="B709" t="s">
        <v>69</v>
      </c>
      <c r="C709" t="s">
        <v>45</v>
      </c>
      <c r="D709">
        <v>14</v>
      </c>
      <c r="E709" s="1">
        <v>476.28</v>
      </c>
      <c r="F709" s="1">
        <f>Sales_data[[#This Row],[UnitPrice]]*(1-0.35)</f>
        <v>309.58199999999999</v>
      </c>
      <c r="G709" t="s">
        <v>30</v>
      </c>
      <c r="H709" t="s">
        <v>21</v>
      </c>
      <c r="I709" s="6">
        <v>0.1</v>
      </c>
      <c r="J709" t="s">
        <v>22</v>
      </c>
      <c r="K709" s="1">
        <f>Sales_data[[#This Row],[Quantity]]*Sales_data[[#This Row],[UnitPrice]]</f>
        <v>6667.92</v>
      </c>
      <c r="L709" s="1">
        <f>Sales_data[[#This Row],[TotalPrice ]]*(1-Sales_data[[#This Row],[Discount]])</f>
        <v>6001.1280000000006</v>
      </c>
      <c r="M709" s="1">
        <f>Sales_data[[#This Row],[Quantity]]*Sales_data[[#This Row],[UnitCost (Assummed)]]</f>
        <v>4334.1480000000001</v>
      </c>
      <c r="N709" s="1">
        <f>Sales_data[[#This Row],[ Sales]]-Sales_data[[#This Row],[COGs]]</f>
        <v>1666.9800000000005</v>
      </c>
      <c r="O709" s="5">
        <f>Sales_data[[#This Row],[TotalPrice ]]-Sales_data[[#This Row],[ Sales]]</f>
        <v>666.79199999999946</v>
      </c>
      <c r="P709" t="s">
        <v>57</v>
      </c>
      <c r="Q709" t="s">
        <v>24</v>
      </c>
      <c r="R709">
        <v>0</v>
      </c>
      <c r="S709" t="s">
        <v>1521</v>
      </c>
      <c r="T709" t="s">
        <v>1522</v>
      </c>
      <c r="U709" s="1">
        <v>22.11</v>
      </c>
      <c r="V709" s="2">
        <v>45366</v>
      </c>
      <c r="W709" s="2">
        <v>45371</v>
      </c>
      <c r="X709" s="7">
        <f t="shared" si="11"/>
        <v>5</v>
      </c>
      <c r="Y709" t="s">
        <v>72</v>
      </c>
    </row>
    <row r="710" spans="1:25" x14ac:dyDescent="0.3">
      <c r="A710" s="2">
        <v>45368</v>
      </c>
      <c r="B710" t="s">
        <v>28</v>
      </c>
      <c r="C710" t="s">
        <v>29</v>
      </c>
      <c r="D710">
        <v>18</v>
      </c>
      <c r="E710" s="1">
        <v>32.229999999999997</v>
      </c>
      <c r="F710" s="1">
        <f>Sales_data[[#This Row],[UnitPrice]]*(1-0.35)</f>
        <v>20.9495</v>
      </c>
      <c r="G710" t="s">
        <v>20</v>
      </c>
      <c r="H710" t="s">
        <v>31</v>
      </c>
      <c r="I710" s="6">
        <v>0.05</v>
      </c>
      <c r="J710" t="s">
        <v>66</v>
      </c>
      <c r="K710" s="1">
        <f>Sales_data[[#This Row],[Quantity]]*Sales_data[[#This Row],[UnitPrice]]</f>
        <v>580.14</v>
      </c>
      <c r="L710" s="1">
        <f>Sales_data[[#This Row],[TotalPrice ]]*(1-Sales_data[[#This Row],[Discount]])</f>
        <v>551.13299999999992</v>
      </c>
      <c r="M710" s="1">
        <f>Sales_data[[#This Row],[Quantity]]*Sales_data[[#This Row],[UnitCost (Assummed)]]</f>
        <v>377.09100000000001</v>
      </c>
      <c r="N710" s="1">
        <f>Sales_data[[#This Row],[ Sales]]-Sales_data[[#This Row],[COGs]]</f>
        <v>174.04199999999992</v>
      </c>
      <c r="O710" s="5">
        <f>Sales_data[[#This Row],[TotalPrice ]]-Sales_data[[#This Row],[ Sales]]</f>
        <v>29.007000000000062</v>
      </c>
      <c r="P710" t="s">
        <v>57</v>
      </c>
      <c r="Q710" t="s">
        <v>24</v>
      </c>
      <c r="R710">
        <v>0</v>
      </c>
      <c r="S710" t="s">
        <v>364</v>
      </c>
      <c r="T710" t="s">
        <v>365</v>
      </c>
      <c r="U710" s="1">
        <v>6.04</v>
      </c>
      <c r="V710" s="2">
        <v>45368</v>
      </c>
      <c r="W710" s="2">
        <v>45372</v>
      </c>
      <c r="X710" s="7">
        <f t="shared" si="11"/>
        <v>4</v>
      </c>
      <c r="Y710" t="s">
        <v>37</v>
      </c>
    </row>
    <row r="711" spans="1:25" x14ac:dyDescent="0.3">
      <c r="A711" s="2">
        <v>45368</v>
      </c>
      <c r="B711" t="s">
        <v>28</v>
      </c>
      <c r="C711" t="s">
        <v>39</v>
      </c>
      <c r="D711">
        <v>10</v>
      </c>
      <c r="E711" s="1">
        <v>68.27</v>
      </c>
      <c r="F711" s="1">
        <f>Sales_data[[#This Row],[UnitPrice]]*(1-0.35)</f>
        <v>44.375500000000002</v>
      </c>
      <c r="G711" t="s">
        <v>30</v>
      </c>
      <c r="H711" t="s">
        <v>21</v>
      </c>
      <c r="I711" s="6">
        <v>0.15</v>
      </c>
      <c r="J711" t="s">
        <v>56</v>
      </c>
      <c r="K711" s="1">
        <f>Sales_data[[#This Row],[Quantity]]*Sales_data[[#This Row],[UnitPrice]]</f>
        <v>682.69999999999993</v>
      </c>
      <c r="L711" s="1">
        <f>Sales_data[[#This Row],[TotalPrice ]]*(1-Sales_data[[#This Row],[Discount]])</f>
        <v>580.29499999999996</v>
      </c>
      <c r="M711" s="1">
        <f>Sales_data[[#This Row],[Quantity]]*Sales_data[[#This Row],[UnitCost (Assummed)]]</f>
        <v>443.755</v>
      </c>
      <c r="N711" s="1">
        <f>Sales_data[[#This Row],[ Sales]]-Sales_data[[#This Row],[COGs]]</f>
        <v>136.53999999999996</v>
      </c>
      <c r="O711" s="5">
        <f>Sales_data[[#This Row],[TotalPrice ]]-Sales_data[[#This Row],[ Sales]]</f>
        <v>102.40499999999997</v>
      </c>
      <c r="P711" t="s">
        <v>57</v>
      </c>
      <c r="Q711" t="s">
        <v>2930</v>
      </c>
      <c r="R711">
        <v>0</v>
      </c>
      <c r="S711" t="s">
        <v>2652</v>
      </c>
      <c r="T711" t="s">
        <v>1896</v>
      </c>
      <c r="U711" s="1">
        <v>24.33</v>
      </c>
      <c r="V711" s="2">
        <v>45368</v>
      </c>
      <c r="W711" s="2">
        <v>45378</v>
      </c>
      <c r="X711" s="7">
        <f t="shared" si="11"/>
        <v>10</v>
      </c>
      <c r="Y711" t="s">
        <v>37</v>
      </c>
    </row>
    <row r="712" spans="1:25" x14ac:dyDescent="0.3">
      <c r="A712" s="2">
        <v>45370</v>
      </c>
      <c r="B712" t="s">
        <v>69</v>
      </c>
      <c r="C712" t="s">
        <v>45</v>
      </c>
      <c r="D712">
        <v>7</v>
      </c>
      <c r="E712" s="1">
        <v>15.65</v>
      </c>
      <c r="F712" s="1">
        <f>Sales_data[[#This Row],[UnitPrice]]*(1-0.35)</f>
        <v>10.172500000000001</v>
      </c>
      <c r="G712" t="s">
        <v>55</v>
      </c>
      <c r="H712" t="s">
        <v>21</v>
      </c>
      <c r="I712" s="6">
        <v>0</v>
      </c>
      <c r="J712" t="s">
        <v>51</v>
      </c>
      <c r="K712" s="1">
        <f>Sales_data[[#This Row],[Quantity]]*Sales_data[[#This Row],[UnitPrice]]</f>
        <v>109.55</v>
      </c>
      <c r="L712" s="1">
        <f>Sales_data[[#This Row],[TotalPrice ]]*(1-Sales_data[[#This Row],[Discount]])</f>
        <v>109.55</v>
      </c>
      <c r="M712" s="1">
        <f>Sales_data[[#This Row],[Quantity]]*Sales_data[[#This Row],[UnitCost (Assummed)]]</f>
        <v>71.20750000000001</v>
      </c>
      <c r="N712" s="1">
        <f>Sales_data[[#This Row],[ Sales]]-Sales_data[[#This Row],[COGs]]</f>
        <v>38.342499999999987</v>
      </c>
      <c r="O712" s="5">
        <f>Sales_data[[#This Row],[TotalPrice ]]-Sales_data[[#This Row],[ Sales]]</f>
        <v>0</v>
      </c>
      <c r="P712" t="s">
        <v>60</v>
      </c>
      <c r="Q712" t="s">
        <v>2930</v>
      </c>
      <c r="R712">
        <v>0</v>
      </c>
      <c r="S712" t="s">
        <v>1142</v>
      </c>
      <c r="T712" t="s">
        <v>1143</v>
      </c>
      <c r="U712" s="1">
        <v>13.28</v>
      </c>
      <c r="V712" s="2">
        <v>45370</v>
      </c>
      <c r="W712" s="2">
        <v>45376</v>
      </c>
      <c r="X712" s="7">
        <f t="shared" si="11"/>
        <v>6</v>
      </c>
      <c r="Y712" t="s">
        <v>72</v>
      </c>
    </row>
    <row r="713" spans="1:25" x14ac:dyDescent="0.3">
      <c r="A713" s="2">
        <v>45370</v>
      </c>
      <c r="B713" t="s">
        <v>44</v>
      </c>
      <c r="C713" t="s">
        <v>39</v>
      </c>
      <c r="D713">
        <v>10</v>
      </c>
      <c r="E713" s="1">
        <v>19.73</v>
      </c>
      <c r="F713" s="1">
        <f>Sales_data[[#This Row],[UnitPrice]]*(1-0.35)</f>
        <v>12.8245</v>
      </c>
      <c r="G713" t="s">
        <v>55</v>
      </c>
      <c r="H713" t="s">
        <v>31</v>
      </c>
      <c r="I713" s="6">
        <v>0.1</v>
      </c>
      <c r="J713" t="s">
        <v>51</v>
      </c>
      <c r="K713" s="1">
        <f>Sales_data[[#This Row],[Quantity]]*Sales_data[[#This Row],[UnitPrice]]</f>
        <v>197.3</v>
      </c>
      <c r="L713" s="1">
        <f>Sales_data[[#This Row],[TotalPrice ]]*(1-Sales_data[[#This Row],[Discount]])</f>
        <v>177.57000000000002</v>
      </c>
      <c r="M713" s="1">
        <f>Sales_data[[#This Row],[Quantity]]*Sales_data[[#This Row],[UnitCost (Assummed)]]</f>
        <v>128.245</v>
      </c>
      <c r="N713" s="1">
        <f>Sales_data[[#This Row],[ Sales]]-Sales_data[[#This Row],[COGs]]</f>
        <v>49.325000000000017</v>
      </c>
      <c r="O713" s="5">
        <f>Sales_data[[#This Row],[TotalPrice ]]-Sales_data[[#This Row],[ Sales]]</f>
        <v>19.72999999999999</v>
      </c>
      <c r="P713" t="s">
        <v>60</v>
      </c>
      <c r="Q713" t="s">
        <v>2930</v>
      </c>
      <c r="R713">
        <v>0</v>
      </c>
      <c r="S713" t="s">
        <v>1776</v>
      </c>
      <c r="T713" t="s">
        <v>1777</v>
      </c>
      <c r="U713" s="1">
        <v>16.059999999999999</v>
      </c>
      <c r="V713" s="2">
        <v>45370</v>
      </c>
      <c r="W713" s="2">
        <v>45373</v>
      </c>
      <c r="X713" s="7">
        <f t="shared" si="11"/>
        <v>3</v>
      </c>
      <c r="Y713" t="s">
        <v>49</v>
      </c>
    </row>
    <row r="714" spans="1:25" x14ac:dyDescent="0.3">
      <c r="A714" s="2">
        <v>45370</v>
      </c>
      <c r="B714" t="s">
        <v>18</v>
      </c>
      <c r="C714" t="s">
        <v>19</v>
      </c>
      <c r="D714">
        <v>16</v>
      </c>
      <c r="E714" s="1">
        <v>90.3</v>
      </c>
      <c r="F714" s="1">
        <f>Sales_data[[#This Row],[UnitPrice]]*(1-0.35)</f>
        <v>58.695</v>
      </c>
      <c r="G714" t="s">
        <v>50</v>
      </c>
      <c r="H714" t="s">
        <v>21</v>
      </c>
      <c r="I714" s="6">
        <v>0.05</v>
      </c>
      <c r="J714" t="s">
        <v>56</v>
      </c>
      <c r="K714" s="1">
        <f>Sales_data[[#This Row],[Quantity]]*Sales_data[[#This Row],[UnitPrice]]</f>
        <v>1444.8</v>
      </c>
      <c r="L714" s="1">
        <f>Sales_data[[#This Row],[TotalPrice ]]*(1-Sales_data[[#This Row],[Discount]])</f>
        <v>1372.56</v>
      </c>
      <c r="M714" s="1">
        <f>Sales_data[[#This Row],[Quantity]]*Sales_data[[#This Row],[UnitCost (Assummed)]]</f>
        <v>939.12</v>
      </c>
      <c r="N714" s="1">
        <f>Sales_data[[#This Row],[ Sales]]-Sales_data[[#This Row],[COGs]]</f>
        <v>433.43999999999994</v>
      </c>
      <c r="O714" s="5">
        <f>Sales_data[[#This Row],[TotalPrice ]]-Sales_data[[#This Row],[ Sales]]</f>
        <v>72.240000000000009</v>
      </c>
      <c r="P714" t="s">
        <v>23</v>
      </c>
      <c r="Q714" t="s">
        <v>40</v>
      </c>
      <c r="R714">
        <v>0</v>
      </c>
      <c r="S714" t="s">
        <v>2634</v>
      </c>
      <c r="T714" t="s">
        <v>2635</v>
      </c>
      <c r="U714" s="1">
        <v>25.25</v>
      </c>
      <c r="V714" s="2">
        <v>45370</v>
      </c>
      <c r="W714" s="2">
        <v>45375</v>
      </c>
      <c r="X714" s="7">
        <f t="shared" si="11"/>
        <v>5</v>
      </c>
      <c r="Y714" t="s">
        <v>27</v>
      </c>
    </row>
    <row r="715" spans="1:25" x14ac:dyDescent="0.3">
      <c r="A715" s="2">
        <v>45372</v>
      </c>
      <c r="B715" t="s">
        <v>28</v>
      </c>
      <c r="C715" t="s">
        <v>19</v>
      </c>
      <c r="D715">
        <v>18</v>
      </c>
      <c r="E715" s="1">
        <v>316.89</v>
      </c>
      <c r="F715" s="1">
        <f>Sales_data[[#This Row],[UnitPrice]]*(1-0.35)</f>
        <v>205.9785</v>
      </c>
      <c r="G715" t="s">
        <v>20</v>
      </c>
      <c r="H715" t="s">
        <v>21</v>
      </c>
      <c r="I715" s="6">
        <v>0.05</v>
      </c>
      <c r="J715" t="s">
        <v>66</v>
      </c>
      <c r="K715" s="1">
        <f>Sales_data[[#This Row],[Quantity]]*Sales_data[[#This Row],[UnitPrice]]</f>
        <v>5704.0199999999995</v>
      </c>
      <c r="L715" s="1">
        <f>Sales_data[[#This Row],[TotalPrice ]]*(1-Sales_data[[#This Row],[Discount]])</f>
        <v>5418.8189999999995</v>
      </c>
      <c r="M715" s="1">
        <f>Sales_data[[#This Row],[Quantity]]*Sales_data[[#This Row],[UnitCost (Assummed)]]</f>
        <v>3707.6129999999998</v>
      </c>
      <c r="N715" s="1">
        <f>Sales_data[[#This Row],[ Sales]]-Sales_data[[#This Row],[COGs]]</f>
        <v>1711.2059999999997</v>
      </c>
      <c r="O715" s="5">
        <f>Sales_data[[#This Row],[TotalPrice ]]-Sales_data[[#This Row],[ Sales]]</f>
        <v>285.20100000000002</v>
      </c>
      <c r="P715" t="s">
        <v>63</v>
      </c>
      <c r="Q715" t="s">
        <v>24</v>
      </c>
      <c r="R715">
        <v>0</v>
      </c>
      <c r="S715" t="s">
        <v>173</v>
      </c>
      <c r="T715" t="s">
        <v>174</v>
      </c>
      <c r="U715" s="1">
        <v>15.69</v>
      </c>
      <c r="V715" s="2">
        <v>45372</v>
      </c>
      <c r="W715" s="2">
        <v>45378</v>
      </c>
      <c r="X715" s="7">
        <f t="shared" si="11"/>
        <v>6</v>
      </c>
      <c r="Y715" t="s">
        <v>37</v>
      </c>
    </row>
    <row r="716" spans="1:25" x14ac:dyDescent="0.3">
      <c r="A716" s="2">
        <v>45372</v>
      </c>
      <c r="B716" t="s">
        <v>38</v>
      </c>
      <c r="C716" t="s">
        <v>19</v>
      </c>
      <c r="D716">
        <v>11</v>
      </c>
      <c r="E716" s="1">
        <v>401.76</v>
      </c>
      <c r="F716" s="1">
        <f>Sales_data[[#This Row],[UnitPrice]]*(1-0.35)</f>
        <v>261.14400000000001</v>
      </c>
      <c r="G716" t="s">
        <v>55</v>
      </c>
      <c r="H716" t="s">
        <v>31</v>
      </c>
      <c r="I716" s="6">
        <v>0.15</v>
      </c>
      <c r="J716" t="s">
        <v>46</v>
      </c>
      <c r="K716" s="1">
        <f>Sales_data[[#This Row],[Quantity]]*Sales_data[[#This Row],[UnitPrice]]</f>
        <v>4419.3599999999997</v>
      </c>
      <c r="L716" s="1">
        <f>Sales_data[[#This Row],[TotalPrice ]]*(1-Sales_data[[#This Row],[Discount]])</f>
        <v>3756.4559999999997</v>
      </c>
      <c r="M716" s="1">
        <f>Sales_data[[#This Row],[Quantity]]*Sales_data[[#This Row],[UnitCost (Assummed)]]</f>
        <v>2872.5839999999998</v>
      </c>
      <c r="N716" s="1">
        <f>Sales_data[[#This Row],[ Sales]]-Sales_data[[#This Row],[COGs]]</f>
        <v>883.87199999999984</v>
      </c>
      <c r="O716" s="5">
        <f>Sales_data[[#This Row],[TotalPrice ]]-Sales_data[[#This Row],[ Sales]]</f>
        <v>662.904</v>
      </c>
      <c r="P716" t="s">
        <v>33</v>
      </c>
      <c r="Q716" t="s">
        <v>34</v>
      </c>
      <c r="R716">
        <v>0</v>
      </c>
      <c r="S716" t="s">
        <v>255</v>
      </c>
      <c r="T716" t="s">
        <v>256</v>
      </c>
      <c r="U716" s="1">
        <v>48.03</v>
      </c>
      <c r="V716" s="2">
        <v>45372</v>
      </c>
      <c r="W716" s="2">
        <v>45381</v>
      </c>
      <c r="X716" s="7">
        <f t="shared" si="11"/>
        <v>9</v>
      </c>
      <c r="Y716" t="s">
        <v>43</v>
      </c>
    </row>
    <row r="717" spans="1:25" x14ac:dyDescent="0.3">
      <c r="A717" s="2">
        <v>45372</v>
      </c>
      <c r="B717" t="s">
        <v>38</v>
      </c>
      <c r="C717" t="s">
        <v>54</v>
      </c>
      <c r="D717">
        <v>16</v>
      </c>
      <c r="E717" s="1">
        <v>593</v>
      </c>
      <c r="F717" s="1">
        <f>Sales_data[[#This Row],[UnitPrice]]*(1-0.35)</f>
        <v>385.45</v>
      </c>
      <c r="G717" t="s">
        <v>55</v>
      </c>
      <c r="H717" t="s">
        <v>31</v>
      </c>
      <c r="I717" s="6">
        <v>0.1</v>
      </c>
      <c r="J717" t="s">
        <v>22</v>
      </c>
      <c r="K717" s="1">
        <f>Sales_data[[#This Row],[Quantity]]*Sales_data[[#This Row],[UnitPrice]]</f>
        <v>9488</v>
      </c>
      <c r="L717" s="1">
        <f>Sales_data[[#This Row],[TotalPrice ]]*(1-Sales_data[[#This Row],[Discount]])</f>
        <v>8539.2000000000007</v>
      </c>
      <c r="M717" s="1">
        <f>Sales_data[[#This Row],[Quantity]]*Sales_data[[#This Row],[UnitCost (Assummed)]]</f>
        <v>6167.2</v>
      </c>
      <c r="N717" s="1">
        <f>Sales_data[[#This Row],[ Sales]]-Sales_data[[#This Row],[COGs]]</f>
        <v>2372.0000000000009</v>
      </c>
      <c r="O717" s="5">
        <f>Sales_data[[#This Row],[TotalPrice ]]-Sales_data[[#This Row],[ Sales]]</f>
        <v>948.79999999999927</v>
      </c>
      <c r="P717" t="s">
        <v>33</v>
      </c>
      <c r="Q717" t="s">
        <v>34</v>
      </c>
      <c r="R717">
        <v>0</v>
      </c>
      <c r="S717" t="s">
        <v>669</v>
      </c>
      <c r="T717" t="s">
        <v>670</v>
      </c>
      <c r="U717" s="1">
        <v>18.77</v>
      </c>
      <c r="V717" s="2">
        <v>45372</v>
      </c>
      <c r="W717" s="2">
        <v>45375</v>
      </c>
      <c r="X717" s="7">
        <f t="shared" si="11"/>
        <v>3</v>
      </c>
      <c r="Y717" t="s">
        <v>43</v>
      </c>
    </row>
    <row r="718" spans="1:25" x14ac:dyDescent="0.3">
      <c r="A718" s="2">
        <v>45372</v>
      </c>
      <c r="B718" t="s">
        <v>38</v>
      </c>
      <c r="C718" t="s">
        <v>130</v>
      </c>
      <c r="D718">
        <v>14</v>
      </c>
      <c r="E718" s="1">
        <v>524.9</v>
      </c>
      <c r="F718" s="1">
        <f>Sales_data[[#This Row],[UnitPrice]]*(1-0.35)</f>
        <v>341.185</v>
      </c>
      <c r="G718" t="s">
        <v>50</v>
      </c>
      <c r="H718" t="s">
        <v>21</v>
      </c>
      <c r="I718" s="6">
        <v>0.05</v>
      </c>
      <c r="J718" t="s">
        <v>32</v>
      </c>
      <c r="K718" s="1">
        <f>Sales_data[[#This Row],[Quantity]]*Sales_data[[#This Row],[UnitPrice]]</f>
        <v>7348.5999999999995</v>
      </c>
      <c r="L718" s="1">
        <f>Sales_data[[#This Row],[TotalPrice ]]*(1-Sales_data[[#This Row],[Discount]])</f>
        <v>6981.1699999999992</v>
      </c>
      <c r="M718" s="1">
        <f>Sales_data[[#This Row],[Quantity]]*Sales_data[[#This Row],[UnitCost (Assummed)]]</f>
        <v>4776.59</v>
      </c>
      <c r="N718" s="1">
        <f>Sales_data[[#This Row],[ Sales]]-Sales_data[[#This Row],[COGs]]</f>
        <v>2204.579999999999</v>
      </c>
      <c r="O718" s="5">
        <f>Sales_data[[#This Row],[TotalPrice ]]-Sales_data[[#This Row],[ Sales]]</f>
        <v>367.43000000000029</v>
      </c>
      <c r="P718" t="s">
        <v>63</v>
      </c>
      <c r="Q718" t="s">
        <v>24</v>
      </c>
      <c r="R718">
        <v>1</v>
      </c>
      <c r="S718" t="s">
        <v>2026</v>
      </c>
      <c r="T718" t="s">
        <v>2027</v>
      </c>
      <c r="U718" s="1">
        <v>20.23</v>
      </c>
      <c r="V718" s="2">
        <v>45372</v>
      </c>
      <c r="W718" s="2">
        <v>45381</v>
      </c>
      <c r="X718" s="7">
        <f t="shared" si="11"/>
        <v>9</v>
      </c>
      <c r="Y718" t="s">
        <v>43</v>
      </c>
    </row>
    <row r="719" spans="1:25" x14ac:dyDescent="0.3">
      <c r="A719" s="2">
        <v>45372</v>
      </c>
      <c r="B719" t="s">
        <v>18</v>
      </c>
      <c r="C719" t="s">
        <v>29</v>
      </c>
      <c r="D719">
        <v>3</v>
      </c>
      <c r="E719" s="1">
        <v>105.73</v>
      </c>
      <c r="F719" s="1">
        <f>Sales_data[[#This Row],[UnitPrice]]*(1-0.35)</f>
        <v>68.724500000000006</v>
      </c>
      <c r="G719" t="s">
        <v>55</v>
      </c>
      <c r="H719" t="s">
        <v>31</v>
      </c>
      <c r="I719" s="6">
        <v>0.05</v>
      </c>
      <c r="J719" t="s">
        <v>66</v>
      </c>
      <c r="K719" s="1">
        <f>Sales_data[[#This Row],[Quantity]]*Sales_data[[#This Row],[UnitPrice]]</f>
        <v>317.19</v>
      </c>
      <c r="L719" s="1">
        <f>Sales_data[[#This Row],[TotalPrice ]]*(1-Sales_data[[#This Row],[Discount]])</f>
        <v>301.33049999999997</v>
      </c>
      <c r="M719" s="1">
        <f>Sales_data[[#This Row],[Quantity]]*Sales_data[[#This Row],[UnitCost (Assummed)]]</f>
        <v>206.17350000000002</v>
      </c>
      <c r="N719" s="1">
        <f>Sales_data[[#This Row],[ Sales]]-Sales_data[[#This Row],[COGs]]</f>
        <v>95.156999999999954</v>
      </c>
      <c r="O719" s="5">
        <f>Sales_data[[#This Row],[TotalPrice ]]-Sales_data[[#This Row],[ Sales]]</f>
        <v>15.859500000000025</v>
      </c>
      <c r="P719" t="s">
        <v>60</v>
      </c>
      <c r="Q719" t="s">
        <v>24</v>
      </c>
      <c r="R719">
        <v>1</v>
      </c>
      <c r="S719" t="s">
        <v>2497</v>
      </c>
      <c r="T719" t="s">
        <v>2498</v>
      </c>
      <c r="U719" s="1">
        <v>12.12</v>
      </c>
      <c r="V719" s="2">
        <v>45372</v>
      </c>
      <c r="W719" s="2">
        <v>45379</v>
      </c>
      <c r="X719" s="7">
        <f t="shared" si="11"/>
        <v>7</v>
      </c>
      <c r="Y719" t="s">
        <v>27</v>
      </c>
    </row>
    <row r="720" spans="1:25" x14ac:dyDescent="0.3">
      <c r="A720" s="2">
        <v>45372</v>
      </c>
      <c r="B720" t="s">
        <v>38</v>
      </c>
      <c r="C720" t="s">
        <v>79</v>
      </c>
      <c r="D720">
        <v>20</v>
      </c>
      <c r="E720" s="1">
        <v>336.29</v>
      </c>
      <c r="F720" s="1">
        <f>Sales_data[[#This Row],[UnitPrice]]*(1-0.35)</f>
        <v>218.58850000000001</v>
      </c>
      <c r="G720" t="s">
        <v>50</v>
      </c>
      <c r="H720" t="s">
        <v>31</v>
      </c>
      <c r="I720" s="6">
        <v>0</v>
      </c>
      <c r="J720" t="s">
        <v>22</v>
      </c>
      <c r="K720" s="1">
        <f>Sales_data[[#This Row],[Quantity]]*Sales_data[[#This Row],[UnitPrice]]</f>
        <v>6725.8</v>
      </c>
      <c r="L720" s="1">
        <f>Sales_data[[#This Row],[TotalPrice ]]*(1-Sales_data[[#This Row],[Discount]])</f>
        <v>6725.8</v>
      </c>
      <c r="M720" s="1">
        <f>Sales_data[[#This Row],[Quantity]]*Sales_data[[#This Row],[UnitCost (Assummed)]]</f>
        <v>4371.7700000000004</v>
      </c>
      <c r="N720" s="1">
        <f>Sales_data[[#This Row],[ Sales]]-Sales_data[[#This Row],[COGs]]</f>
        <v>2354.0299999999997</v>
      </c>
      <c r="O720" s="5">
        <f>Sales_data[[#This Row],[TotalPrice ]]-Sales_data[[#This Row],[ Sales]]</f>
        <v>0</v>
      </c>
      <c r="P720" t="s">
        <v>33</v>
      </c>
      <c r="Q720" t="s">
        <v>24</v>
      </c>
      <c r="R720">
        <v>0</v>
      </c>
      <c r="S720" t="s">
        <v>2659</v>
      </c>
      <c r="T720" t="s">
        <v>2660</v>
      </c>
      <c r="U720" s="1">
        <v>25.02</v>
      </c>
      <c r="V720" s="2">
        <v>45372</v>
      </c>
      <c r="W720" s="2">
        <v>45381</v>
      </c>
      <c r="X720" s="7">
        <f t="shared" si="11"/>
        <v>9</v>
      </c>
      <c r="Y720" t="s">
        <v>43</v>
      </c>
    </row>
    <row r="721" spans="1:25" x14ac:dyDescent="0.3">
      <c r="A721" s="2">
        <v>45373</v>
      </c>
      <c r="B721" t="s">
        <v>69</v>
      </c>
      <c r="C721" t="s">
        <v>19</v>
      </c>
      <c r="D721">
        <v>13</v>
      </c>
      <c r="E721" s="1">
        <v>290.93</v>
      </c>
      <c r="F721" s="1">
        <f>Sales_data[[#This Row],[UnitPrice]]*(1-0.35)</f>
        <v>189.1045</v>
      </c>
      <c r="G721" t="s">
        <v>50</v>
      </c>
      <c r="H721" t="s">
        <v>31</v>
      </c>
      <c r="I721" s="6">
        <v>0.05</v>
      </c>
      <c r="J721" t="s">
        <v>56</v>
      </c>
      <c r="K721" s="1">
        <f>Sales_data[[#This Row],[Quantity]]*Sales_data[[#This Row],[UnitPrice]]</f>
        <v>3782.09</v>
      </c>
      <c r="L721" s="1">
        <f>Sales_data[[#This Row],[TotalPrice ]]*(1-Sales_data[[#This Row],[Discount]])</f>
        <v>3592.9854999999998</v>
      </c>
      <c r="M721" s="1">
        <f>Sales_data[[#This Row],[Quantity]]*Sales_data[[#This Row],[UnitCost (Assummed)]]</f>
        <v>2458.3584999999998</v>
      </c>
      <c r="N721" s="1">
        <f>Sales_data[[#This Row],[ Sales]]-Sales_data[[#This Row],[COGs]]</f>
        <v>1134.627</v>
      </c>
      <c r="O721" s="5">
        <f>Sales_data[[#This Row],[TotalPrice ]]-Sales_data[[#This Row],[ Sales]]</f>
        <v>189.10450000000037</v>
      </c>
      <c r="P721" t="s">
        <v>57</v>
      </c>
      <c r="Q721" t="s">
        <v>24</v>
      </c>
      <c r="R721">
        <v>0</v>
      </c>
      <c r="S721" t="s">
        <v>327</v>
      </c>
      <c r="T721" t="s">
        <v>328</v>
      </c>
      <c r="U721" s="1">
        <v>26.09</v>
      </c>
      <c r="V721" s="2">
        <v>45373</v>
      </c>
      <c r="W721" s="2">
        <v>45382</v>
      </c>
      <c r="X721" s="7">
        <f t="shared" si="11"/>
        <v>9</v>
      </c>
      <c r="Y721" t="s">
        <v>72</v>
      </c>
    </row>
    <row r="722" spans="1:25" x14ac:dyDescent="0.3">
      <c r="A722" s="2">
        <v>45373</v>
      </c>
      <c r="B722" t="s">
        <v>69</v>
      </c>
      <c r="C722" t="s">
        <v>19</v>
      </c>
      <c r="D722">
        <v>19</v>
      </c>
      <c r="E722" s="1">
        <v>590</v>
      </c>
      <c r="F722" s="1">
        <f>Sales_data[[#This Row],[UnitPrice]]*(1-0.35)</f>
        <v>383.5</v>
      </c>
      <c r="G722" t="s">
        <v>55</v>
      </c>
      <c r="H722" t="s">
        <v>31</v>
      </c>
      <c r="I722" s="6">
        <v>0.05</v>
      </c>
      <c r="J722" t="s">
        <v>32</v>
      </c>
      <c r="K722" s="1">
        <f>Sales_data[[#This Row],[Quantity]]*Sales_data[[#This Row],[UnitPrice]]</f>
        <v>11210</v>
      </c>
      <c r="L722" s="1">
        <f>Sales_data[[#This Row],[TotalPrice ]]*(1-Sales_data[[#This Row],[Discount]])</f>
        <v>10649.5</v>
      </c>
      <c r="M722" s="1">
        <f>Sales_data[[#This Row],[Quantity]]*Sales_data[[#This Row],[UnitCost (Assummed)]]</f>
        <v>7286.5</v>
      </c>
      <c r="N722" s="1">
        <f>Sales_data[[#This Row],[ Sales]]-Sales_data[[#This Row],[COGs]]</f>
        <v>3363</v>
      </c>
      <c r="O722" s="5">
        <f>Sales_data[[#This Row],[TotalPrice ]]-Sales_data[[#This Row],[ Sales]]</f>
        <v>560.5</v>
      </c>
      <c r="P722" t="s">
        <v>23</v>
      </c>
      <c r="Q722" t="s">
        <v>24</v>
      </c>
      <c r="R722">
        <v>0</v>
      </c>
      <c r="S722" t="s">
        <v>721</v>
      </c>
      <c r="T722" t="s">
        <v>722</v>
      </c>
      <c r="U722" s="1">
        <v>5.91</v>
      </c>
      <c r="V722" s="2">
        <v>45373</v>
      </c>
      <c r="W722" s="2">
        <v>45376</v>
      </c>
      <c r="X722" s="7">
        <f t="shared" si="11"/>
        <v>3</v>
      </c>
      <c r="Y722" t="s">
        <v>72</v>
      </c>
    </row>
    <row r="723" spans="1:25" x14ac:dyDescent="0.3">
      <c r="A723" s="2">
        <v>45373</v>
      </c>
      <c r="B723" t="s">
        <v>44</v>
      </c>
      <c r="C723" t="s">
        <v>19</v>
      </c>
      <c r="D723">
        <v>6</v>
      </c>
      <c r="E723" s="1">
        <v>453.86</v>
      </c>
      <c r="F723" s="1">
        <f>Sales_data[[#This Row],[UnitPrice]]*(1-0.35)</f>
        <v>295.00900000000001</v>
      </c>
      <c r="G723" t="s">
        <v>20</v>
      </c>
      <c r="H723" t="s">
        <v>31</v>
      </c>
      <c r="I723" s="6">
        <v>0.15</v>
      </c>
      <c r="J723" t="s">
        <v>32</v>
      </c>
      <c r="K723" s="1">
        <f>Sales_data[[#This Row],[Quantity]]*Sales_data[[#This Row],[UnitPrice]]</f>
        <v>2723.16</v>
      </c>
      <c r="L723" s="1">
        <f>Sales_data[[#This Row],[TotalPrice ]]*(1-Sales_data[[#This Row],[Discount]])</f>
        <v>2314.6859999999997</v>
      </c>
      <c r="M723" s="1">
        <f>Sales_data[[#This Row],[Quantity]]*Sales_data[[#This Row],[UnitCost (Assummed)]]</f>
        <v>1770.0540000000001</v>
      </c>
      <c r="N723" s="1">
        <f>Sales_data[[#This Row],[ Sales]]-Sales_data[[#This Row],[COGs]]</f>
        <v>544.63199999999961</v>
      </c>
      <c r="O723" s="5">
        <f>Sales_data[[#This Row],[TotalPrice ]]-Sales_data[[#This Row],[ Sales]]</f>
        <v>408.47400000000016</v>
      </c>
      <c r="P723" t="s">
        <v>57</v>
      </c>
      <c r="Q723" t="s">
        <v>2930</v>
      </c>
      <c r="R723">
        <v>0</v>
      </c>
      <c r="S723" t="s">
        <v>1744</v>
      </c>
      <c r="T723" t="s">
        <v>1745</v>
      </c>
      <c r="U723" s="1">
        <v>45.32</v>
      </c>
      <c r="V723" s="2">
        <v>45373</v>
      </c>
      <c r="W723" s="2">
        <v>45382</v>
      </c>
      <c r="X723" s="7">
        <f t="shared" si="11"/>
        <v>9</v>
      </c>
      <c r="Y723" t="s">
        <v>49</v>
      </c>
    </row>
    <row r="724" spans="1:25" x14ac:dyDescent="0.3">
      <c r="A724" s="2">
        <v>45374</v>
      </c>
      <c r="B724" t="s">
        <v>38</v>
      </c>
      <c r="C724" t="s">
        <v>130</v>
      </c>
      <c r="D724">
        <v>14</v>
      </c>
      <c r="E724" s="1">
        <v>37.54</v>
      </c>
      <c r="F724" s="1">
        <f>Sales_data[[#This Row],[UnitPrice]]*(1-0.35)</f>
        <v>24.401</v>
      </c>
      <c r="G724" t="s">
        <v>20</v>
      </c>
      <c r="H724" t="s">
        <v>31</v>
      </c>
      <c r="I724" s="6">
        <v>0.15</v>
      </c>
      <c r="J724" t="s">
        <v>32</v>
      </c>
      <c r="K724" s="1">
        <f>Sales_data[[#This Row],[Quantity]]*Sales_data[[#This Row],[UnitPrice]]</f>
        <v>525.55999999999995</v>
      </c>
      <c r="L724" s="1">
        <f>Sales_data[[#This Row],[TotalPrice ]]*(1-Sales_data[[#This Row],[Discount]])</f>
        <v>446.72599999999994</v>
      </c>
      <c r="M724" s="1">
        <f>Sales_data[[#This Row],[Quantity]]*Sales_data[[#This Row],[UnitCost (Assummed)]]</f>
        <v>341.61399999999998</v>
      </c>
      <c r="N724" s="1">
        <f>Sales_data[[#This Row],[ Sales]]-Sales_data[[#This Row],[COGs]]</f>
        <v>105.11199999999997</v>
      </c>
      <c r="O724" s="5">
        <f>Sales_data[[#This Row],[TotalPrice ]]-Sales_data[[#This Row],[ Sales]]</f>
        <v>78.834000000000003</v>
      </c>
      <c r="P724" t="s">
        <v>57</v>
      </c>
      <c r="Q724" t="s">
        <v>2930</v>
      </c>
      <c r="R724">
        <v>1</v>
      </c>
      <c r="S724" t="s">
        <v>273</v>
      </c>
      <c r="T724" t="s">
        <v>274</v>
      </c>
      <c r="U724" s="1">
        <v>49.6</v>
      </c>
      <c r="V724" s="2">
        <v>45374</v>
      </c>
      <c r="W724" s="2">
        <v>45384</v>
      </c>
      <c r="X724" s="7">
        <f t="shared" si="11"/>
        <v>10</v>
      </c>
      <c r="Y724" t="s">
        <v>43</v>
      </c>
    </row>
    <row r="725" spans="1:25" x14ac:dyDescent="0.3">
      <c r="A725" s="2">
        <v>45374</v>
      </c>
      <c r="B725" t="s">
        <v>69</v>
      </c>
      <c r="C725" t="s">
        <v>54</v>
      </c>
      <c r="D725">
        <v>4</v>
      </c>
      <c r="E725" s="1">
        <v>56.06</v>
      </c>
      <c r="F725" s="1">
        <f>Sales_data[[#This Row],[UnitPrice]]*(1-0.35)</f>
        <v>36.439</v>
      </c>
      <c r="G725" t="s">
        <v>55</v>
      </c>
      <c r="H725" t="s">
        <v>31</v>
      </c>
      <c r="I725" s="6">
        <v>0.15</v>
      </c>
      <c r="J725" t="s">
        <v>51</v>
      </c>
      <c r="K725" s="1">
        <f>Sales_data[[#This Row],[Quantity]]*Sales_data[[#This Row],[UnitPrice]]</f>
        <v>224.24</v>
      </c>
      <c r="L725" s="1">
        <f>Sales_data[[#This Row],[TotalPrice ]]*(1-Sales_data[[#This Row],[Discount]])</f>
        <v>190.60400000000001</v>
      </c>
      <c r="M725" s="1">
        <f>Sales_data[[#This Row],[Quantity]]*Sales_data[[#This Row],[UnitCost (Assummed)]]</f>
        <v>145.756</v>
      </c>
      <c r="N725" s="1">
        <f>Sales_data[[#This Row],[ Sales]]-Sales_data[[#This Row],[COGs]]</f>
        <v>44.848000000000013</v>
      </c>
      <c r="O725" s="5">
        <f>Sales_data[[#This Row],[TotalPrice ]]-Sales_data[[#This Row],[ Sales]]</f>
        <v>33.635999999999996</v>
      </c>
      <c r="P725" t="s">
        <v>63</v>
      </c>
      <c r="Q725" t="s">
        <v>34</v>
      </c>
      <c r="R725">
        <v>0</v>
      </c>
      <c r="S725" t="s">
        <v>1140</v>
      </c>
      <c r="T725" t="s">
        <v>1141</v>
      </c>
      <c r="U725" s="1">
        <v>10.77</v>
      </c>
      <c r="V725" s="2">
        <v>45374</v>
      </c>
      <c r="W725" s="2">
        <v>45383</v>
      </c>
      <c r="X725" s="7">
        <f t="shared" si="11"/>
        <v>9</v>
      </c>
      <c r="Y725" t="s">
        <v>72</v>
      </c>
    </row>
    <row r="726" spans="1:25" x14ac:dyDescent="0.3">
      <c r="A726" s="2">
        <v>45374</v>
      </c>
      <c r="B726" t="s">
        <v>69</v>
      </c>
      <c r="C726" t="s">
        <v>19</v>
      </c>
      <c r="D726">
        <v>5</v>
      </c>
      <c r="E726" s="1">
        <v>132.87</v>
      </c>
      <c r="F726" s="1">
        <f>Sales_data[[#This Row],[UnitPrice]]*(1-0.35)</f>
        <v>86.365500000000011</v>
      </c>
      <c r="G726" t="s">
        <v>20</v>
      </c>
      <c r="H726" t="s">
        <v>31</v>
      </c>
      <c r="I726" s="6">
        <v>0</v>
      </c>
      <c r="J726" t="s">
        <v>66</v>
      </c>
      <c r="K726" s="1">
        <f>Sales_data[[#This Row],[Quantity]]*Sales_data[[#This Row],[UnitPrice]]</f>
        <v>664.35</v>
      </c>
      <c r="L726" s="1">
        <f>Sales_data[[#This Row],[TotalPrice ]]*(1-Sales_data[[#This Row],[Discount]])</f>
        <v>664.35</v>
      </c>
      <c r="M726" s="1">
        <f>Sales_data[[#This Row],[Quantity]]*Sales_data[[#This Row],[UnitCost (Assummed)]]</f>
        <v>431.82750000000004</v>
      </c>
      <c r="N726" s="1">
        <f>Sales_data[[#This Row],[ Sales]]-Sales_data[[#This Row],[COGs]]</f>
        <v>232.52249999999998</v>
      </c>
      <c r="O726" s="5">
        <f>Sales_data[[#This Row],[TotalPrice ]]-Sales_data[[#This Row],[ Sales]]</f>
        <v>0</v>
      </c>
      <c r="P726" t="s">
        <v>60</v>
      </c>
      <c r="Q726" t="s">
        <v>40</v>
      </c>
      <c r="R726">
        <v>0</v>
      </c>
      <c r="S726" t="s">
        <v>2226</v>
      </c>
      <c r="T726" t="s">
        <v>2227</v>
      </c>
      <c r="U726" s="1">
        <v>37.909999999999997</v>
      </c>
      <c r="V726" s="2">
        <v>45374</v>
      </c>
      <c r="W726" s="2">
        <v>45384</v>
      </c>
      <c r="X726" s="7">
        <f t="shared" si="11"/>
        <v>10</v>
      </c>
      <c r="Y726" t="s">
        <v>72</v>
      </c>
    </row>
    <row r="727" spans="1:25" x14ac:dyDescent="0.3">
      <c r="A727" s="2">
        <v>45375</v>
      </c>
      <c r="B727" t="s">
        <v>18</v>
      </c>
      <c r="C727" t="s">
        <v>19</v>
      </c>
      <c r="D727">
        <v>6</v>
      </c>
      <c r="E727" s="1">
        <v>595.11</v>
      </c>
      <c r="F727" s="1">
        <f>Sales_data[[#This Row],[UnitPrice]]*(1-0.35)</f>
        <v>386.82150000000001</v>
      </c>
      <c r="G727" t="s">
        <v>50</v>
      </c>
      <c r="H727" t="s">
        <v>21</v>
      </c>
      <c r="I727" s="6">
        <v>0</v>
      </c>
      <c r="J727" t="s">
        <v>56</v>
      </c>
      <c r="K727" s="1">
        <f>Sales_data[[#This Row],[Quantity]]*Sales_data[[#This Row],[UnitPrice]]</f>
        <v>3570.66</v>
      </c>
      <c r="L727" s="1">
        <f>Sales_data[[#This Row],[TotalPrice ]]*(1-Sales_data[[#This Row],[Discount]])</f>
        <v>3570.66</v>
      </c>
      <c r="M727" s="1">
        <f>Sales_data[[#This Row],[Quantity]]*Sales_data[[#This Row],[UnitCost (Assummed)]]</f>
        <v>2320.9290000000001</v>
      </c>
      <c r="N727" s="1">
        <f>Sales_data[[#This Row],[ Sales]]-Sales_data[[#This Row],[COGs]]</f>
        <v>1249.7309999999998</v>
      </c>
      <c r="O727" s="5">
        <f>Sales_data[[#This Row],[TotalPrice ]]-Sales_data[[#This Row],[ Sales]]</f>
        <v>0</v>
      </c>
      <c r="P727" t="s">
        <v>63</v>
      </c>
      <c r="Q727" t="s">
        <v>34</v>
      </c>
      <c r="R727">
        <v>1</v>
      </c>
      <c r="S727" t="s">
        <v>547</v>
      </c>
      <c r="T727" t="s">
        <v>162</v>
      </c>
      <c r="U727" s="1">
        <v>28.92</v>
      </c>
      <c r="V727" s="2">
        <v>45375</v>
      </c>
      <c r="W727" s="2">
        <v>45382</v>
      </c>
      <c r="X727" s="7">
        <f t="shared" si="11"/>
        <v>7</v>
      </c>
      <c r="Y727" t="s">
        <v>27</v>
      </c>
    </row>
    <row r="728" spans="1:25" x14ac:dyDescent="0.3">
      <c r="A728" s="2">
        <v>45375</v>
      </c>
      <c r="B728" t="s">
        <v>44</v>
      </c>
      <c r="C728" t="s">
        <v>19</v>
      </c>
      <c r="D728">
        <v>7</v>
      </c>
      <c r="E728" s="1">
        <v>140.53</v>
      </c>
      <c r="F728" s="1">
        <f>Sales_data[[#This Row],[UnitPrice]]*(1-0.35)</f>
        <v>91.344500000000011</v>
      </c>
      <c r="G728" t="s">
        <v>55</v>
      </c>
      <c r="H728" t="s">
        <v>31</v>
      </c>
      <c r="I728" s="6">
        <v>0</v>
      </c>
      <c r="J728" t="s">
        <v>46</v>
      </c>
      <c r="K728" s="1">
        <f>Sales_data[[#This Row],[Quantity]]*Sales_data[[#This Row],[UnitPrice]]</f>
        <v>983.71</v>
      </c>
      <c r="L728" s="1">
        <f>Sales_data[[#This Row],[TotalPrice ]]*(1-Sales_data[[#This Row],[Discount]])</f>
        <v>983.71</v>
      </c>
      <c r="M728" s="1">
        <f>Sales_data[[#This Row],[Quantity]]*Sales_data[[#This Row],[UnitCost (Assummed)]]</f>
        <v>639.41150000000005</v>
      </c>
      <c r="N728" s="1">
        <f>Sales_data[[#This Row],[ Sales]]-Sales_data[[#This Row],[COGs]]</f>
        <v>344.29849999999999</v>
      </c>
      <c r="O728" s="5">
        <f>Sales_data[[#This Row],[TotalPrice ]]-Sales_data[[#This Row],[ Sales]]</f>
        <v>0</v>
      </c>
      <c r="P728" t="s">
        <v>60</v>
      </c>
      <c r="Q728" t="s">
        <v>2930</v>
      </c>
      <c r="R728">
        <v>1</v>
      </c>
      <c r="S728" t="s">
        <v>1122</v>
      </c>
      <c r="T728" t="s">
        <v>1123</v>
      </c>
      <c r="U728" s="1">
        <v>24.53</v>
      </c>
      <c r="V728" s="2">
        <v>45375</v>
      </c>
      <c r="W728" s="2">
        <v>45384</v>
      </c>
      <c r="X728" s="7">
        <f t="shared" si="11"/>
        <v>9</v>
      </c>
      <c r="Y728" t="s">
        <v>49</v>
      </c>
    </row>
    <row r="729" spans="1:25" x14ac:dyDescent="0.3">
      <c r="A729" s="2">
        <v>45376</v>
      </c>
      <c r="B729" t="s">
        <v>28</v>
      </c>
      <c r="C729" t="s">
        <v>29</v>
      </c>
      <c r="D729">
        <v>7</v>
      </c>
      <c r="E729" s="1">
        <v>446.32</v>
      </c>
      <c r="F729" s="1">
        <f>Sales_data[[#This Row],[UnitPrice]]*(1-0.35)</f>
        <v>290.108</v>
      </c>
      <c r="G729" t="s">
        <v>20</v>
      </c>
      <c r="H729" t="s">
        <v>21</v>
      </c>
      <c r="I729" s="6">
        <v>0.1</v>
      </c>
      <c r="J729" t="s">
        <v>32</v>
      </c>
      <c r="K729" s="1">
        <f>Sales_data[[#This Row],[Quantity]]*Sales_data[[#This Row],[UnitPrice]]</f>
        <v>3124.24</v>
      </c>
      <c r="L729" s="1">
        <f>Sales_data[[#This Row],[TotalPrice ]]*(1-Sales_data[[#This Row],[Discount]])</f>
        <v>2811.8159999999998</v>
      </c>
      <c r="M729" s="1">
        <f>Sales_data[[#This Row],[Quantity]]*Sales_data[[#This Row],[UnitCost (Assummed)]]</f>
        <v>2030.7560000000001</v>
      </c>
      <c r="N729" s="1">
        <f>Sales_data[[#This Row],[ Sales]]-Sales_data[[#This Row],[COGs]]</f>
        <v>781.05999999999972</v>
      </c>
      <c r="O729" s="5">
        <f>Sales_data[[#This Row],[TotalPrice ]]-Sales_data[[#This Row],[ Sales]]</f>
        <v>312.42399999999998</v>
      </c>
      <c r="P729" t="s">
        <v>60</v>
      </c>
      <c r="Q729" t="s">
        <v>2930</v>
      </c>
      <c r="R729">
        <v>0</v>
      </c>
      <c r="S729" t="s">
        <v>2568</v>
      </c>
      <c r="T729" t="s">
        <v>2569</v>
      </c>
      <c r="U729" s="1">
        <v>47.23</v>
      </c>
      <c r="V729" s="2">
        <v>45376</v>
      </c>
      <c r="W729" s="2">
        <v>45383</v>
      </c>
      <c r="X729" s="7">
        <f t="shared" si="11"/>
        <v>7</v>
      </c>
      <c r="Y729" t="s">
        <v>37</v>
      </c>
    </row>
    <row r="730" spans="1:25" x14ac:dyDescent="0.3">
      <c r="A730" s="2">
        <v>45377</v>
      </c>
      <c r="B730" t="s">
        <v>38</v>
      </c>
      <c r="C730" t="s">
        <v>54</v>
      </c>
      <c r="D730">
        <v>18</v>
      </c>
      <c r="E730" s="1">
        <v>539.98</v>
      </c>
      <c r="F730" s="1">
        <f>Sales_data[[#This Row],[UnitPrice]]*(1-0.35)</f>
        <v>350.98700000000002</v>
      </c>
      <c r="G730" t="s">
        <v>50</v>
      </c>
      <c r="H730" t="s">
        <v>31</v>
      </c>
      <c r="I730" s="6">
        <v>0.15</v>
      </c>
      <c r="J730" t="s">
        <v>22</v>
      </c>
      <c r="K730" s="1">
        <f>Sales_data[[#This Row],[Quantity]]*Sales_data[[#This Row],[UnitPrice]]</f>
        <v>9719.64</v>
      </c>
      <c r="L730" s="1">
        <f>Sales_data[[#This Row],[TotalPrice ]]*(1-Sales_data[[#This Row],[Discount]])</f>
        <v>8261.6939999999995</v>
      </c>
      <c r="M730" s="1">
        <f>Sales_data[[#This Row],[Quantity]]*Sales_data[[#This Row],[UnitCost (Assummed)]]</f>
        <v>6317.7660000000005</v>
      </c>
      <c r="N730" s="1">
        <f>Sales_data[[#This Row],[ Sales]]-Sales_data[[#This Row],[COGs]]</f>
        <v>1943.927999999999</v>
      </c>
      <c r="O730" s="5">
        <f>Sales_data[[#This Row],[TotalPrice ]]-Sales_data[[#This Row],[ Sales]]</f>
        <v>1457.9459999999999</v>
      </c>
      <c r="P730" t="s">
        <v>63</v>
      </c>
      <c r="Q730" t="s">
        <v>24</v>
      </c>
      <c r="R730">
        <v>1</v>
      </c>
      <c r="S730" t="s">
        <v>2172</v>
      </c>
      <c r="T730" t="s">
        <v>2173</v>
      </c>
      <c r="U730" s="1">
        <v>34.44</v>
      </c>
      <c r="V730" s="2">
        <v>45377</v>
      </c>
      <c r="W730" s="2">
        <v>45387</v>
      </c>
      <c r="X730" s="7">
        <f t="shared" si="11"/>
        <v>10</v>
      </c>
      <c r="Y730" t="s">
        <v>43</v>
      </c>
    </row>
    <row r="731" spans="1:25" x14ac:dyDescent="0.3">
      <c r="A731" s="2">
        <v>45380</v>
      </c>
      <c r="B731" t="s">
        <v>18</v>
      </c>
      <c r="C731" t="s">
        <v>54</v>
      </c>
      <c r="D731">
        <v>6</v>
      </c>
      <c r="E731" s="1">
        <v>509.48</v>
      </c>
      <c r="F731" s="1">
        <f>Sales_data[[#This Row],[UnitPrice]]*(1-0.35)</f>
        <v>331.16200000000003</v>
      </c>
      <c r="G731" t="s">
        <v>20</v>
      </c>
      <c r="H731" t="s">
        <v>21</v>
      </c>
      <c r="I731" s="6">
        <v>0</v>
      </c>
      <c r="J731" t="s">
        <v>32</v>
      </c>
      <c r="K731" s="1">
        <f>Sales_data[[#This Row],[Quantity]]*Sales_data[[#This Row],[UnitPrice]]</f>
        <v>3056.88</v>
      </c>
      <c r="L731" s="1">
        <f>Sales_data[[#This Row],[TotalPrice ]]*(1-Sales_data[[#This Row],[Discount]])</f>
        <v>3056.88</v>
      </c>
      <c r="M731" s="1">
        <f>Sales_data[[#This Row],[Quantity]]*Sales_data[[#This Row],[UnitCost (Assummed)]]</f>
        <v>1986.9720000000002</v>
      </c>
      <c r="N731" s="1">
        <f>Sales_data[[#This Row],[ Sales]]-Sales_data[[#This Row],[COGs]]</f>
        <v>1069.9079999999999</v>
      </c>
      <c r="O731" s="5">
        <f>Sales_data[[#This Row],[TotalPrice ]]-Sales_data[[#This Row],[ Sales]]</f>
        <v>0</v>
      </c>
      <c r="P731" t="s">
        <v>60</v>
      </c>
      <c r="Q731" t="s">
        <v>40</v>
      </c>
      <c r="R731">
        <v>0</v>
      </c>
      <c r="S731" t="s">
        <v>1906</v>
      </c>
      <c r="T731" t="s">
        <v>1907</v>
      </c>
      <c r="U731" s="1">
        <v>35.92</v>
      </c>
      <c r="V731" s="2">
        <v>45380</v>
      </c>
      <c r="W731" s="2">
        <v>45388</v>
      </c>
      <c r="X731" s="7">
        <f t="shared" si="11"/>
        <v>8</v>
      </c>
      <c r="Y731" t="s">
        <v>27</v>
      </c>
    </row>
    <row r="732" spans="1:25" x14ac:dyDescent="0.3">
      <c r="A732" s="2">
        <v>45380</v>
      </c>
      <c r="B732" t="s">
        <v>18</v>
      </c>
      <c r="C732" t="s">
        <v>45</v>
      </c>
      <c r="D732">
        <v>1</v>
      </c>
      <c r="E732" s="1">
        <v>378.36</v>
      </c>
      <c r="F732" s="1">
        <f>Sales_data[[#This Row],[UnitPrice]]*(1-0.35)</f>
        <v>245.93400000000003</v>
      </c>
      <c r="G732" t="s">
        <v>30</v>
      </c>
      <c r="H732" t="s">
        <v>31</v>
      </c>
      <c r="I732" s="6">
        <v>0.05</v>
      </c>
      <c r="J732" t="s">
        <v>22</v>
      </c>
      <c r="K732" s="1">
        <f>Sales_data[[#This Row],[Quantity]]*Sales_data[[#This Row],[UnitPrice]]</f>
        <v>378.36</v>
      </c>
      <c r="L732" s="1">
        <f>Sales_data[[#This Row],[TotalPrice ]]*(1-Sales_data[[#This Row],[Discount]])</f>
        <v>359.44200000000001</v>
      </c>
      <c r="M732" s="1">
        <f>Sales_data[[#This Row],[Quantity]]*Sales_data[[#This Row],[UnitCost (Assummed)]]</f>
        <v>245.93400000000003</v>
      </c>
      <c r="N732" s="1">
        <f>Sales_data[[#This Row],[ Sales]]-Sales_data[[#This Row],[COGs]]</f>
        <v>113.50799999999998</v>
      </c>
      <c r="O732" s="5">
        <f>Sales_data[[#This Row],[TotalPrice ]]-Sales_data[[#This Row],[ Sales]]</f>
        <v>18.918000000000006</v>
      </c>
      <c r="P732" t="s">
        <v>63</v>
      </c>
      <c r="Q732" t="s">
        <v>2930</v>
      </c>
      <c r="R732">
        <v>0</v>
      </c>
      <c r="S732" t="s">
        <v>2627</v>
      </c>
      <c r="T732" t="s">
        <v>2608</v>
      </c>
      <c r="U732" s="1">
        <v>7.59</v>
      </c>
      <c r="V732" s="2">
        <v>45380</v>
      </c>
      <c r="W732" s="2">
        <v>45389</v>
      </c>
      <c r="X732" s="7">
        <f t="shared" si="11"/>
        <v>9</v>
      </c>
      <c r="Y732" t="s">
        <v>27</v>
      </c>
    </row>
    <row r="733" spans="1:25" x14ac:dyDescent="0.3">
      <c r="A733" s="2">
        <v>45381</v>
      </c>
      <c r="B733" t="s">
        <v>28</v>
      </c>
      <c r="C733" t="s">
        <v>54</v>
      </c>
      <c r="D733">
        <v>2</v>
      </c>
      <c r="E733" s="1">
        <v>441.18</v>
      </c>
      <c r="F733" s="1">
        <f>Sales_data[[#This Row],[UnitPrice]]*(1-0.35)</f>
        <v>286.767</v>
      </c>
      <c r="G733" t="s">
        <v>20</v>
      </c>
      <c r="H733" t="s">
        <v>31</v>
      </c>
      <c r="I733" s="6">
        <v>0.15</v>
      </c>
      <c r="J733" t="s">
        <v>66</v>
      </c>
      <c r="K733" s="1">
        <f>Sales_data[[#This Row],[Quantity]]*Sales_data[[#This Row],[UnitPrice]]</f>
        <v>882.36</v>
      </c>
      <c r="L733" s="1">
        <f>Sales_data[[#This Row],[TotalPrice ]]*(1-Sales_data[[#This Row],[Discount]])</f>
        <v>750.00599999999997</v>
      </c>
      <c r="M733" s="1">
        <f>Sales_data[[#This Row],[Quantity]]*Sales_data[[#This Row],[UnitCost (Assummed)]]</f>
        <v>573.53399999999999</v>
      </c>
      <c r="N733" s="1">
        <f>Sales_data[[#This Row],[ Sales]]-Sales_data[[#This Row],[COGs]]</f>
        <v>176.47199999999998</v>
      </c>
      <c r="O733" s="5">
        <f>Sales_data[[#This Row],[TotalPrice ]]-Sales_data[[#This Row],[ Sales]]</f>
        <v>132.35400000000004</v>
      </c>
      <c r="P733" t="s">
        <v>63</v>
      </c>
      <c r="Q733" t="s">
        <v>2930</v>
      </c>
      <c r="R733">
        <v>1</v>
      </c>
      <c r="S733" t="s">
        <v>2682</v>
      </c>
      <c r="T733" t="s">
        <v>2683</v>
      </c>
      <c r="U733" s="1">
        <v>23.07</v>
      </c>
      <c r="V733" s="2">
        <v>45381</v>
      </c>
      <c r="W733" s="2">
        <v>45388</v>
      </c>
      <c r="X733" s="7">
        <f t="shared" si="11"/>
        <v>7</v>
      </c>
      <c r="Y733" t="s">
        <v>37</v>
      </c>
    </row>
    <row r="734" spans="1:25" x14ac:dyDescent="0.3">
      <c r="A734" s="2">
        <v>45382</v>
      </c>
      <c r="B734" t="s">
        <v>69</v>
      </c>
      <c r="C734" t="s">
        <v>19</v>
      </c>
      <c r="D734">
        <v>7</v>
      </c>
      <c r="E734" s="1">
        <v>120.6</v>
      </c>
      <c r="F734" s="1">
        <f>Sales_data[[#This Row],[UnitPrice]]*(1-0.35)</f>
        <v>78.39</v>
      </c>
      <c r="G734" t="s">
        <v>20</v>
      </c>
      <c r="H734" t="s">
        <v>21</v>
      </c>
      <c r="I734" s="6">
        <v>0</v>
      </c>
      <c r="J734" t="s">
        <v>56</v>
      </c>
      <c r="K734" s="1">
        <f>Sales_data[[#This Row],[Quantity]]*Sales_data[[#This Row],[UnitPrice]]</f>
        <v>844.19999999999993</v>
      </c>
      <c r="L734" s="1">
        <f>Sales_data[[#This Row],[TotalPrice ]]*(1-Sales_data[[#This Row],[Discount]])</f>
        <v>844.19999999999993</v>
      </c>
      <c r="M734" s="1">
        <f>Sales_data[[#This Row],[Quantity]]*Sales_data[[#This Row],[UnitCost (Assummed)]]</f>
        <v>548.73</v>
      </c>
      <c r="N734" s="1">
        <f>Sales_data[[#This Row],[ Sales]]-Sales_data[[#This Row],[COGs]]</f>
        <v>295.46999999999991</v>
      </c>
      <c r="O734" s="5">
        <f>Sales_data[[#This Row],[TotalPrice ]]-Sales_data[[#This Row],[ Sales]]</f>
        <v>0</v>
      </c>
      <c r="P734" t="s">
        <v>23</v>
      </c>
      <c r="Q734" t="s">
        <v>40</v>
      </c>
      <c r="R734">
        <v>0</v>
      </c>
      <c r="S734" t="s">
        <v>513</v>
      </c>
      <c r="T734" t="s">
        <v>514</v>
      </c>
      <c r="U734" s="1">
        <v>43.8</v>
      </c>
      <c r="V734" s="2">
        <v>45382</v>
      </c>
      <c r="W734" s="2">
        <v>45390</v>
      </c>
      <c r="X734" s="7">
        <f t="shared" si="11"/>
        <v>8</v>
      </c>
      <c r="Y734" t="s">
        <v>72</v>
      </c>
    </row>
    <row r="735" spans="1:25" x14ac:dyDescent="0.3">
      <c r="A735" s="2">
        <v>45382</v>
      </c>
      <c r="B735" t="s">
        <v>28</v>
      </c>
      <c r="C735" t="s">
        <v>19</v>
      </c>
      <c r="D735">
        <v>13</v>
      </c>
      <c r="E735" s="1">
        <v>428.59</v>
      </c>
      <c r="F735" s="1">
        <f>Sales_data[[#This Row],[UnitPrice]]*(1-0.35)</f>
        <v>278.58350000000002</v>
      </c>
      <c r="G735" t="s">
        <v>55</v>
      </c>
      <c r="H735" t="s">
        <v>31</v>
      </c>
      <c r="I735" s="6">
        <v>0</v>
      </c>
      <c r="J735" t="s">
        <v>66</v>
      </c>
      <c r="K735" s="1">
        <f>Sales_data[[#This Row],[Quantity]]*Sales_data[[#This Row],[UnitPrice]]</f>
        <v>5571.67</v>
      </c>
      <c r="L735" s="1">
        <f>Sales_data[[#This Row],[TotalPrice ]]*(1-Sales_data[[#This Row],[Discount]])</f>
        <v>5571.67</v>
      </c>
      <c r="M735" s="1">
        <f>Sales_data[[#This Row],[Quantity]]*Sales_data[[#This Row],[UnitCost (Assummed)]]</f>
        <v>3621.5855000000001</v>
      </c>
      <c r="N735" s="1">
        <f>Sales_data[[#This Row],[ Sales]]-Sales_data[[#This Row],[COGs]]</f>
        <v>1950.0844999999999</v>
      </c>
      <c r="O735" s="5">
        <f>Sales_data[[#This Row],[TotalPrice ]]-Sales_data[[#This Row],[ Sales]]</f>
        <v>0</v>
      </c>
      <c r="P735" t="s">
        <v>63</v>
      </c>
      <c r="Q735" t="s">
        <v>24</v>
      </c>
      <c r="R735">
        <v>0</v>
      </c>
      <c r="S735" t="s">
        <v>2819</v>
      </c>
      <c r="T735" t="s">
        <v>2820</v>
      </c>
      <c r="U735" s="1">
        <v>23.89</v>
      </c>
      <c r="V735" s="2">
        <v>45382</v>
      </c>
      <c r="W735" s="2">
        <v>45390</v>
      </c>
      <c r="X735" s="7">
        <f t="shared" si="11"/>
        <v>8</v>
      </c>
      <c r="Y735" t="s">
        <v>37</v>
      </c>
    </row>
    <row r="736" spans="1:25" x14ac:dyDescent="0.3">
      <c r="A736" s="2">
        <v>45382</v>
      </c>
      <c r="B736" t="s">
        <v>44</v>
      </c>
      <c r="C736" t="s">
        <v>39</v>
      </c>
      <c r="D736">
        <v>2</v>
      </c>
      <c r="E736" s="1">
        <v>55.08</v>
      </c>
      <c r="F736" s="1">
        <f>Sales_data[[#This Row],[UnitPrice]]*(1-0.35)</f>
        <v>35.802</v>
      </c>
      <c r="G736" t="s">
        <v>50</v>
      </c>
      <c r="H736" t="s">
        <v>21</v>
      </c>
      <c r="I736" s="6">
        <v>0</v>
      </c>
      <c r="J736" t="s">
        <v>46</v>
      </c>
      <c r="K736" s="1">
        <f>Sales_data[[#This Row],[Quantity]]*Sales_data[[#This Row],[UnitPrice]]</f>
        <v>110.16</v>
      </c>
      <c r="L736" s="1">
        <f>Sales_data[[#This Row],[TotalPrice ]]*(1-Sales_data[[#This Row],[Discount]])</f>
        <v>110.16</v>
      </c>
      <c r="M736" s="1">
        <f>Sales_data[[#This Row],[Quantity]]*Sales_data[[#This Row],[UnitCost (Assummed)]]</f>
        <v>71.603999999999999</v>
      </c>
      <c r="N736" s="1">
        <f>Sales_data[[#This Row],[ Sales]]-Sales_data[[#This Row],[COGs]]</f>
        <v>38.555999999999997</v>
      </c>
      <c r="O736" s="5">
        <f>Sales_data[[#This Row],[TotalPrice ]]-Sales_data[[#This Row],[ Sales]]</f>
        <v>0</v>
      </c>
      <c r="P736" t="s">
        <v>57</v>
      </c>
      <c r="Q736" t="s">
        <v>24</v>
      </c>
      <c r="R736">
        <v>0</v>
      </c>
      <c r="S736" t="s">
        <v>2853</v>
      </c>
      <c r="T736" t="s">
        <v>2854</v>
      </c>
      <c r="U736" s="1">
        <v>9.85</v>
      </c>
      <c r="V736" s="2">
        <v>45382</v>
      </c>
      <c r="W736" s="2">
        <v>45386</v>
      </c>
      <c r="X736" s="7">
        <f t="shared" si="11"/>
        <v>4</v>
      </c>
      <c r="Y736" t="s">
        <v>49</v>
      </c>
    </row>
    <row r="737" spans="1:25" x14ac:dyDescent="0.3">
      <c r="A737" s="2">
        <v>45383</v>
      </c>
      <c r="B737" t="s">
        <v>44</v>
      </c>
      <c r="C737" t="s">
        <v>39</v>
      </c>
      <c r="D737">
        <v>17</v>
      </c>
      <c r="E737" s="1">
        <v>480.62</v>
      </c>
      <c r="F737" s="1">
        <f>Sales_data[[#This Row],[UnitPrice]]*(1-0.35)</f>
        <v>312.40300000000002</v>
      </c>
      <c r="G737" t="s">
        <v>50</v>
      </c>
      <c r="H737" t="s">
        <v>21</v>
      </c>
      <c r="I737" s="6">
        <v>0.15</v>
      </c>
      <c r="J737" t="s">
        <v>51</v>
      </c>
      <c r="K737" s="1">
        <f>Sales_data[[#This Row],[Quantity]]*Sales_data[[#This Row],[UnitPrice]]</f>
        <v>8170.54</v>
      </c>
      <c r="L737" s="1">
        <f>Sales_data[[#This Row],[TotalPrice ]]*(1-Sales_data[[#This Row],[Discount]])</f>
        <v>6944.9589999999998</v>
      </c>
      <c r="M737" s="1">
        <f>Sales_data[[#This Row],[Quantity]]*Sales_data[[#This Row],[UnitCost (Assummed)]]</f>
        <v>5310.8510000000006</v>
      </c>
      <c r="N737" s="1">
        <f>Sales_data[[#This Row],[ Sales]]-Sales_data[[#This Row],[COGs]]</f>
        <v>1634.1079999999993</v>
      </c>
      <c r="O737" s="5">
        <f>Sales_data[[#This Row],[TotalPrice ]]-Sales_data[[#This Row],[ Sales]]</f>
        <v>1225.5810000000001</v>
      </c>
      <c r="P737" t="s">
        <v>23</v>
      </c>
      <c r="Q737" t="s">
        <v>24</v>
      </c>
      <c r="R737">
        <v>0</v>
      </c>
      <c r="S737" t="s">
        <v>525</v>
      </c>
      <c r="T737" t="s">
        <v>526</v>
      </c>
      <c r="U737" s="1">
        <v>37.090000000000003</v>
      </c>
      <c r="V737" s="2">
        <v>45383</v>
      </c>
      <c r="W737" s="2">
        <v>45391</v>
      </c>
      <c r="X737" s="7">
        <f t="shared" si="11"/>
        <v>8</v>
      </c>
      <c r="Y737" t="s">
        <v>49</v>
      </c>
    </row>
    <row r="738" spans="1:25" x14ac:dyDescent="0.3">
      <c r="A738" s="2">
        <v>45383</v>
      </c>
      <c r="B738" t="s">
        <v>38</v>
      </c>
      <c r="C738" t="s">
        <v>130</v>
      </c>
      <c r="D738">
        <v>18</v>
      </c>
      <c r="E738" s="1">
        <v>155.04</v>
      </c>
      <c r="F738" s="1">
        <f>Sales_data[[#This Row],[UnitPrice]]*(1-0.35)</f>
        <v>100.776</v>
      </c>
      <c r="G738" t="s">
        <v>20</v>
      </c>
      <c r="H738" t="s">
        <v>21</v>
      </c>
      <c r="I738" s="6">
        <v>0.15</v>
      </c>
      <c r="J738" t="s">
        <v>46</v>
      </c>
      <c r="K738" s="1">
        <f>Sales_data[[#This Row],[Quantity]]*Sales_data[[#This Row],[UnitPrice]]</f>
        <v>2790.72</v>
      </c>
      <c r="L738" s="1">
        <f>Sales_data[[#This Row],[TotalPrice ]]*(1-Sales_data[[#This Row],[Discount]])</f>
        <v>2372.1119999999996</v>
      </c>
      <c r="M738" s="1">
        <f>Sales_data[[#This Row],[Quantity]]*Sales_data[[#This Row],[UnitCost (Assummed)]]</f>
        <v>1813.9679999999998</v>
      </c>
      <c r="N738" s="1">
        <f>Sales_data[[#This Row],[ Sales]]-Sales_data[[#This Row],[COGs]]</f>
        <v>558.14399999999978</v>
      </c>
      <c r="O738" s="5">
        <f>Sales_data[[#This Row],[TotalPrice ]]-Sales_data[[#This Row],[ Sales]]</f>
        <v>418.60800000000017</v>
      </c>
      <c r="P738" t="s">
        <v>63</v>
      </c>
      <c r="Q738" t="s">
        <v>40</v>
      </c>
      <c r="R738">
        <v>0</v>
      </c>
      <c r="S738" t="s">
        <v>826</v>
      </c>
      <c r="T738" t="s">
        <v>827</v>
      </c>
      <c r="U738" s="1">
        <v>39.99</v>
      </c>
      <c r="V738" s="2">
        <v>45383</v>
      </c>
      <c r="W738" s="2">
        <v>45386</v>
      </c>
      <c r="X738" s="7">
        <f t="shared" si="11"/>
        <v>3</v>
      </c>
      <c r="Y738" t="s">
        <v>43</v>
      </c>
    </row>
    <row r="739" spans="1:25" x14ac:dyDescent="0.3">
      <c r="A739" s="2">
        <v>45383</v>
      </c>
      <c r="B739" t="s">
        <v>69</v>
      </c>
      <c r="C739" t="s">
        <v>39</v>
      </c>
      <c r="D739">
        <v>7</v>
      </c>
      <c r="E739" s="1">
        <v>241.35</v>
      </c>
      <c r="F739" s="1">
        <f>Sales_data[[#This Row],[UnitPrice]]*(1-0.35)</f>
        <v>156.8775</v>
      </c>
      <c r="G739" t="s">
        <v>20</v>
      </c>
      <c r="H739" t="s">
        <v>21</v>
      </c>
      <c r="I739" s="6">
        <v>0.1</v>
      </c>
      <c r="J739" t="s">
        <v>56</v>
      </c>
      <c r="K739" s="1">
        <f>Sales_data[[#This Row],[Quantity]]*Sales_data[[#This Row],[UnitPrice]]</f>
        <v>1689.45</v>
      </c>
      <c r="L739" s="1">
        <f>Sales_data[[#This Row],[TotalPrice ]]*(1-Sales_data[[#This Row],[Discount]])</f>
        <v>1520.5050000000001</v>
      </c>
      <c r="M739" s="1">
        <f>Sales_data[[#This Row],[Quantity]]*Sales_data[[#This Row],[UnitCost (Assummed)]]</f>
        <v>1098.1424999999999</v>
      </c>
      <c r="N739" s="1">
        <f>Sales_data[[#This Row],[ Sales]]-Sales_data[[#This Row],[COGs]]</f>
        <v>422.36250000000018</v>
      </c>
      <c r="O739" s="5">
        <f>Sales_data[[#This Row],[TotalPrice ]]-Sales_data[[#This Row],[ Sales]]</f>
        <v>168.94499999999994</v>
      </c>
      <c r="P739" t="s">
        <v>57</v>
      </c>
      <c r="Q739" t="s">
        <v>34</v>
      </c>
      <c r="R739">
        <v>0</v>
      </c>
      <c r="S739" t="s">
        <v>2776</v>
      </c>
      <c r="T739" t="s">
        <v>2777</v>
      </c>
      <c r="U739" s="1">
        <v>42.43</v>
      </c>
      <c r="V739" s="2">
        <v>45383</v>
      </c>
      <c r="W739" s="2">
        <v>45392</v>
      </c>
      <c r="X739" s="7">
        <f t="shared" si="11"/>
        <v>9</v>
      </c>
      <c r="Y739" t="s">
        <v>72</v>
      </c>
    </row>
    <row r="740" spans="1:25" x14ac:dyDescent="0.3">
      <c r="A740" s="2">
        <v>45385</v>
      </c>
      <c r="B740" t="s">
        <v>44</v>
      </c>
      <c r="C740" t="s">
        <v>39</v>
      </c>
      <c r="D740">
        <v>5</v>
      </c>
      <c r="E740" s="1">
        <v>84.91</v>
      </c>
      <c r="F740" s="1">
        <f>Sales_data[[#This Row],[UnitPrice]]*(1-0.35)</f>
        <v>55.191499999999998</v>
      </c>
      <c r="G740" t="s">
        <v>30</v>
      </c>
      <c r="H740" t="s">
        <v>31</v>
      </c>
      <c r="I740" s="6">
        <v>0.1</v>
      </c>
      <c r="J740" t="s">
        <v>51</v>
      </c>
      <c r="K740" s="1">
        <f>Sales_data[[#This Row],[Quantity]]*Sales_data[[#This Row],[UnitPrice]]</f>
        <v>424.54999999999995</v>
      </c>
      <c r="L740" s="1">
        <f>Sales_data[[#This Row],[TotalPrice ]]*(1-Sales_data[[#This Row],[Discount]])</f>
        <v>382.09499999999997</v>
      </c>
      <c r="M740" s="1">
        <f>Sales_data[[#This Row],[Quantity]]*Sales_data[[#This Row],[UnitCost (Assummed)]]</f>
        <v>275.95749999999998</v>
      </c>
      <c r="N740" s="1">
        <f>Sales_data[[#This Row],[ Sales]]-Sales_data[[#This Row],[COGs]]</f>
        <v>106.13749999999999</v>
      </c>
      <c r="O740" s="5">
        <f>Sales_data[[#This Row],[TotalPrice ]]-Sales_data[[#This Row],[ Sales]]</f>
        <v>42.454999999999984</v>
      </c>
      <c r="P740" t="s">
        <v>63</v>
      </c>
      <c r="Q740" t="s">
        <v>24</v>
      </c>
      <c r="R740">
        <v>1</v>
      </c>
      <c r="S740" t="s">
        <v>1484</v>
      </c>
      <c r="T740" t="s">
        <v>1485</v>
      </c>
      <c r="U740" s="1">
        <v>29.06</v>
      </c>
      <c r="V740" s="2">
        <v>45385</v>
      </c>
      <c r="W740" s="2">
        <v>45391</v>
      </c>
      <c r="X740" s="7">
        <f t="shared" si="11"/>
        <v>6</v>
      </c>
      <c r="Y740" t="s">
        <v>49</v>
      </c>
    </row>
    <row r="741" spans="1:25" x14ac:dyDescent="0.3">
      <c r="A741" s="2">
        <v>45385</v>
      </c>
      <c r="B741" t="s">
        <v>69</v>
      </c>
      <c r="C741" t="s">
        <v>54</v>
      </c>
      <c r="D741">
        <v>4</v>
      </c>
      <c r="E741" s="1">
        <v>563.05999999999995</v>
      </c>
      <c r="F741" s="1">
        <f>Sales_data[[#This Row],[UnitPrice]]*(1-0.35)</f>
        <v>365.98899999999998</v>
      </c>
      <c r="G741" t="s">
        <v>55</v>
      </c>
      <c r="H741" t="s">
        <v>31</v>
      </c>
      <c r="I741" s="6">
        <v>0.05</v>
      </c>
      <c r="J741" t="s">
        <v>66</v>
      </c>
      <c r="K741" s="1">
        <f>Sales_data[[#This Row],[Quantity]]*Sales_data[[#This Row],[UnitPrice]]</f>
        <v>2252.2399999999998</v>
      </c>
      <c r="L741" s="1">
        <f>Sales_data[[#This Row],[TotalPrice ]]*(1-Sales_data[[#This Row],[Discount]])</f>
        <v>2139.6279999999997</v>
      </c>
      <c r="M741" s="1">
        <f>Sales_data[[#This Row],[Quantity]]*Sales_data[[#This Row],[UnitCost (Assummed)]]</f>
        <v>1463.9559999999999</v>
      </c>
      <c r="N741" s="1">
        <f>Sales_data[[#This Row],[ Sales]]-Sales_data[[#This Row],[COGs]]</f>
        <v>675.6719999999998</v>
      </c>
      <c r="O741" s="5">
        <f>Sales_data[[#This Row],[TotalPrice ]]-Sales_data[[#This Row],[ Sales]]</f>
        <v>112.61200000000008</v>
      </c>
      <c r="P741" t="s">
        <v>63</v>
      </c>
      <c r="Q741" t="s">
        <v>40</v>
      </c>
      <c r="R741">
        <v>0</v>
      </c>
      <c r="S741" t="s">
        <v>1701</v>
      </c>
      <c r="T741" t="s">
        <v>1702</v>
      </c>
      <c r="U741" s="1">
        <v>19.5</v>
      </c>
      <c r="V741" s="2">
        <v>45385</v>
      </c>
      <c r="W741" s="2">
        <v>45389</v>
      </c>
      <c r="X741" s="7">
        <f t="shared" si="11"/>
        <v>4</v>
      </c>
      <c r="Y741" t="s">
        <v>72</v>
      </c>
    </row>
    <row r="742" spans="1:25" x14ac:dyDescent="0.3">
      <c r="A742" s="2">
        <v>45386</v>
      </c>
      <c r="B742" t="s">
        <v>38</v>
      </c>
      <c r="C742" t="s">
        <v>19</v>
      </c>
      <c r="D742">
        <v>14</v>
      </c>
      <c r="E742" s="1">
        <v>117.31</v>
      </c>
      <c r="F742" s="1">
        <f>Sales_data[[#This Row],[UnitPrice]]*(1-0.35)</f>
        <v>76.251500000000007</v>
      </c>
      <c r="G742" t="s">
        <v>30</v>
      </c>
      <c r="H742" t="s">
        <v>21</v>
      </c>
      <c r="I742" s="6">
        <v>0</v>
      </c>
      <c r="J742" t="s">
        <v>56</v>
      </c>
      <c r="K742" s="1">
        <f>Sales_data[[#This Row],[Quantity]]*Sales_data[[#This Row],[UnitPrice]]</f>
        <v>1642.3400000000001</v>
      </c>
      <c r="L742" s="1">
        <f>Sales_data[[#This Row],[TotalPrice ]]*(1-Sales_data[[#This Row],[Discount]])</f>
        <v>1642.3400000000001</v>
      </c>
      <c r="M742" s="1">
        <f>Sales_data[[#This Row],[Quantity]]*Sales_data[[#This Row],[UnitCost (Assummed)]]</f>
        <v>1067.5210000000002</v>
      </c>
      <c r="N742" s="1">
        <f>Sales_data[[#This Row],[ Sales]]-Sales_data[[#This Row],[COGs]]</f>
        <v>574.81899999999996</v>
      </c>
      <c r="O742" s="5">
        <f>Sales_data[[#This Row],[TotalPrice ]]-Sales_data[[#This Row],[ Sales]]</f>
        <v>0</v>
      </c>
      <c r="P742" t="s">
        <v>23</v>
      </c>
      <c r="Q742" t="s">
        <v>40</v>
      </c>
      <c r="R742">
        <v>0</v>
      </c>
      <c r="S742" t="s">
        <v>1663</v>
      </c>
      <c r="T742" t="s">
        <v>1664</v>
      </c>
      <c r="U742" s="1">
        <v>41.24</v>
      </c>
      <c r="V742" s="2">
        <v>45386</v>
      </c>
      <c r="W742" s="2">
        <v>45389</v>
      </c>
      <c r="X742" s="7">
        <f t="shared" si="11"/>
        <v>3</v>
      </c>
      <c r="Y742" t="s">
        <v>43</v>
      </c>
    </row>
    <row r="743" spans="1:25" x14ac:dyDescent="0.3">
      <c r="A743" s="2">
        <v>45387</v>
      </c>
      <c r="B743" t="s">
        <v>18</v>
      </c>
      <c r="C743" t="s">
        <v>54</v>
      </c>
      <c r="D743">
        <v>15</v>
      </c>
      <c r="E743" s="1">
        <v>405.95</v>
      </c>
      <c r="F743" s="1">
        <f>Sales_data[[#This Row],[UnitPrice]]*(1-0.35)</f>
        <v>263.86750000000001</v>
      </c>
      <c r="G743" t="s">
        <v>55</v>
      </c>
      <c r="H743" t="s">
        <v>21</v>
      </c>
      <c r="I743" s="6">
        <v>0.15</v>
      </c>
      <c r="J743" t="s">
        <v>22</v>
      </c>
      <c r="K743" s="1">
        <f>Sales_data[[#This Row],[Quantity]]*Sales_data[[#This Row],[UnitPrice]]</f>
        <v>6089.25</v>
      </c>
      <c r="L743" s="1">
        <f>Sales_data[[#This Row],[TotalPrice ]]*(1-Sales_data[[#This Row],[Discount]])</f>
        <v>5175.8625000000002</v>
      </c>
      <c r="M743" s="1">
        <f>Sales_data[[#This Row],[Quantity]]*Sales_data[[#This Row],[UnitCost (Assummed)]]</f>
        <v>3958.0125000000003</v>
      </c>
      <c r="N743" s="1">
        <f>Sales_data[[#This Row],[ Sales]]-Sales_data[[#This Row],[COGs]]</f>
        <v>1217.8499999999999</v>
      </c>
      <c r="O743" s="5">
        <f>Sales_data[[#This Row],[TotalPrice ]]-Sales_data[[#This Row],[ Sales]]</f>
        <v>913.38749999999982</v>
      </c>
      <c r="P743" t="s">
        <v>33</v>
      </c>
      <c r="Q743" t="s">
        <v>2930</v>
      </c>
      <c r="R743">
        <v>0</v>
      </c>
      <c r="S743" t="s">
        <v>1038</v>
      </c>
      <c r="T743" t="s">
        <v>1039</v>
      </c>
      <c r="U743" s="1">
        <v>32.04</v>
      </c>
      <c r="V743" s="2">
        <v>45387</v>
      </c>
      <c r="W743" s="2">
        <v>45392</v>
      </c>
      <c r="X743" s="7">
        <f t="shared" si="11"/>
        <v>5</v>
      </c>
      <c r="Y743" t="s">
        <v>27</v>
      </c>
    </row>
    <row r="744" spans="1:25" x14ac:dyDescent="0.3">
      <c r="A744" s="2">
        <v>45387</v>
      </c>
      <c r="B744" t="s">
        <v>18</v>
      </c>
      <c r="C744" t="s">
        <v>130</v>
      </c>
      <c r="D744">
        <v>4</v>
      </c>
      <c r="E744" s="1">
        <v>410.59</v>
      </c>
      <c r="F744" s="1">
        <f>Sales_data[[#This Row],[UnitPrice]]*(1-0.35)</f>
        <v>266.88349999999997</v>
      </c>
      <c r="G744" t="s">
        <v>30</v>
      </c>
      <c r="H744" t="s">
        <v>31</v>
      </c>
      <c r="I744" s="6">
        <v>0</v>
      </c>
      <c r="J744" t="s">
        <v>22</v>
      </c>
      <c r="K744" s="1">
        <f>Sales_data[[#This Row],[Quantity]]*Sales_data[[#This Row],[UnitPrice]]</f>
        <v>1642.36</v>
      </c>
      <c r="L744" s="1">
        <f>Sales_data[[#This Row],[TotalPrice ]]*(1-Sales_data[[#This Row],[Discount]])</f>
        <v>1642.36</v>
      </c>
      <c r="M744" s="1">
        <f>Sales_data[[#This Row],[Quantity]]*Sales_data[[#This Row],[UnitCost (Assummed)]]</f>
        <v>1067.5339999999999</v>
      </c>
      <c r="N744" s="1">
        <f>Sales_data[[#This Row],[ Sales]]-Sales_data[[#This Row],[COGs]]</f>
        <v>574.82600000000002</v>
      </c>
      <c r="O744" s="5">
        <f>Sales_data[[#This Row],[TotalPrice ]]-Sales_data[[#This Row],[ Sales]]</f>
        <v>0</v>
      </c>
      <c r="P744" t="s">
        <v>63</v>
      </c>
      <c r="Q744" t="s">
        <v>2930</v>
      </c>
      <c r="R744">
        <v>0</v>
      </c>
      <c r="S744" t="s">
        <v>2047</v>
      </c>
      <c r="T744" t="s">
        <v>2048</v>
      </c>
      <c r="U744" s="1">
        <v>17.36</v>
      </c>
      <c r="V744" s="2">
        <v>45387</v>
      </c>
      <c r="W744" s="2">
        <v>45391</v>
      </c>
      <c r="X744" s="7">
        <f t="shared" si="11"/>
        <v>4</v>
      </c>
      <c r="Y744" t="s">
        <v>27</v>
      </c>
    </row>
    <row r="745" spans="1:25" x14ac:dyDescent="0.3">
      <c r="A745" s="2">
        <v>45387</v>
      </c>
      <c r="B745" t="s">
        <v>44</v>
      </c>
      <c r="C745" t="s">
        <v>45</v>
      </c>
      <c r="D745">
        <v>9</v>
      </c>
      <c r="E745" s="1">
        <v>267.60000000000002</v>
      </c>
      <c r="F745" s="1">
        <f>Sales_data[[#This Row],[UnitPrice]]*(1-0.35)</f>
        <v>173.94000000000003</v>
      </c>
      <c r="G745" t="s">
        <v>55</v>
      </c>
      <c r="H745" t="s">
        <v>31</v>
      </c>
      <c r="I745" s="6">
        <v>0.15</v>
      </c>
      <c r="J745" t="s">
        <v>22</v>
      </c>
      <c r="K745" s="1">
        <f>Sales_data[[#This Row],[Quantity]]*Sales_data[[#This Row],[UnitPrice]]</f>
        <v>2408.4</v>
      </c>
      <c r="L745" s="1">
        <f>Sales_data[[#This Row],[TotalPrice ]]*(1-Sales_data[[#This Row],[Discount]])</f>
        <v>2047.14</v>
      </c>
      <c r="M745" s="1">
        <f>Sales_data[[#This Row],[Quantity]]*Sales_data[[#This Row],[UnitCost (Assummed)]]</f>
        <v>1565.4600000000003</v>
      </c>
      <c r="N745" s="1">
        <f>Sales_data[[#This Row],[ Sales]]-Sales_data[[#This Row],[COGs]]</f>
        <v>481.67999999999984</v>
      </c>
      <c r="O745" s="5">
        <f>Sales_data[[#This Row],[TotalPrice ]]-Sales_data[[#This Row],[ Sales]]</f>
        <v>361.26</v>
      </c>
      <c r="P745" t="s">
        <v>57</v>
      </c>
      <c r="Q745" t="s">
        <v>24</v>
      </c>
      <c r="R745">
        <v>0</v>
      </c>
      <c r="S745" t="s">
        <v>2529</v>
      </c>
      <c r="T745" t="s">
        <v>2530</v>
      </c>
      <c r="U745" s="1">
        <v>8.48</v>
      </c>
      <c r="V745" s="2">
        <v>45387</v>
      </c>
      <c r="W745" s="2">
        <v>45392</v>
      </c>
      <c r="X745" s="7">
        <f t="shared" si="11"/>
        <v>5</v>
      </c>
      <c r="Y745" t="s">
        <v>49</v>
      </c>
    </row>
    <row r="746" spans="1:25" x14ac:dyDescent="0.3">
      <c r="A746" s="2">
        <v>45388</v>
      </c>
      <c r="B746" t="s">
        <v>44</v>
      </c>
      <c r="C746" t="s">
        <v>45</v>
      </c>
      <c r="D746">
        <v>10</v>
      </c>
      <c r="E746" s="1">
        <v>397.39</v>
      </c>
      <c r="F746" s="1">
        <f>Sales_data[[#This Row],[UnitPrice]]*(1-0.35)</f>
        <v>258.30349999999999</v>
      </c>
      <c r="G746" t="s">
        <v>55</v>
      </c>
      <c r="H746" t="s">
        <v>31</v>
      </c>
      <c r="I746" s="6">
        <v>0.15</v>
      </c>
      <c r="J746" t="s">
        <v>32</v>
      </c>
      <c r="K746" s="1">
        <f>Sales_data[[#This Row],[Quantity]]*Sales_data[[#This Row],[UnitPrice]]</f>
        <v>3973.8999999999996</v>
      </c>
      <c r="L746" s="1">
        <f>Sales_data[[#This Row],[TotalPrice ]]*(1-Sales_data[[#This Row],[Discount]])</f>
        <v>3377.8149999999996</v>
      </c>
      <c r="M746" s="1">
        <f>Sales_data[[#This Row],[Quantity]]*Sales_data[[#This Row],[UnitCost (Assummed)]]</f>
        <v>2583.0349999999999</v>
      </c>
      <c r="N746" s="1">
        <f>Sales_data[[#This Row],[ Sales]]-Sales_data[[#This Row],[COGs]]</f>
        <v>794.77999999999975</v>
      </c>
      <c r="O746" s="5">
        <f>Sales_data[[#This Row],[TotalPrice ]]-Sales_data[[#This Row],[ Sales]]</f>
        <v>596.08500000000004</v>
      </c>
      <c r="P746" t="s">
        <v>33</v>
      </c>
      <c r="Q746" t="s">
        <v>2930</v>
      </c>
      <c r="R746">
        <v>0</v>
      </c>
      <c r="S746" t="s">
        <v>1130</v>
      </c>
      <c r="T746" t="s">
        <v>1131</v>
      </c>
      <c r="U746" s="1">
        <v>25.27</v>
      </c>
      <c r="V746" s="2">
        <v>45388</v>
      </c>
      <c r="W746" s="2">
        <v>45398</v>
      </c>
      <c r="X746" s="7">
        <f t="shared" si="11"/>
        <v>10</v>
      </c>
      <c r="Y746" t="s">
        <v>49</v>
      </c>
    </row>
    <row r="747" spans="1:25" x14ac:dyDescent="0.3">
      <c r="A747" s="2">
        <v>45388</v>
      </c>
      <c r="B747" t="s">
        <v>38</v>
      </c>
      <c r="C747" t="s">
        <v>29</v>
      </c>
      <c r="D747">
        <v>1</v>
      </c>
      <c r="E747" s="1">
        <v>256.63</v>
      </c>
      <c r="F747" s="1">
        <f>Sales_data[[#This Row],[UnitPrice]]*(1-0.35)</f>
        <v>166.80950000000001</v>
      </c>
      <c r="G747" t="s">
        <v>55</v>
      </c>
      <c r="H747" t="s">
        <v>21</v>
      </c>
      <c r="I747" s="6">
        <v>0</v>
      </c>
      <c r="J747" t="s">
        <v>51</v>
      </c>
      <c r="K747" s="1">
        <f>Sales_data[[#This Row],[Quantity]]*Sales_data[[#This Row],[UnitPrice]]</f>
        <v>256.63</v>
      </c>
      <c r="L747" s="1">
        <f>Sales_data[[#This Row],[TotalPrice ]]*(1-Sales_data[[#This Row],[Discount]])</f>
        <v>256.63</v>
      </c>
      <c r="M747" s="1">
        <f>Sales_data[[#This Row],[Quantity]]*Sales_data[[#This Row],[UnitCost (Assummed)]]</f>
        <v>166.80950000000001</v>
      </c>
      <c r="N747" s="1">
        <f>Sales_data[[#This Row],[ Sales]]-Sales_data[[#This Row],[COGs]]</f>
        <v>89.820499999999981</v>
      </c>
      <c r="O747" s="5">
        <f>Sales_data[[#This Row],[TotalPrice ]]-Sales_data[[#This Row],[ Sales]]</f>
        <v>0</v>
      </c>
      <c r="P747" t="s">
        <v>33</v>
      </c>
      <c r="Q747" t="s">
        <v>24</v>
      </c>
      <c r="R747">
        <v>0</v>
      </c>
      <c r="S747" t="s">
        <v>2356</v>
      </c>
      <c r="T747" t="s">
        <v>2357</v>
      </c>
      <c r="U747" s="1">
        <v>12.97</v>
      </c>
      <c r="V747" s="2">
        <v>45388</v>
      </c>
      <c r="W747" s="2">
        <v>45390</v>
      </c>
      <c r="X747" s="7">
        <f t="shared" si="11"/>
        <v>2</v>
      </c>
      <c r="Y747" t="s">
        <v>43</v>
      </c>
    </row>
    <row r="748" spans="1:25" x14ac:dyDescent="0.3">
      <c r="A748" s="2">
        <v>45389</v>
      </c>
      <c r="B748" t="s">
        <v>69</v>
      </c>
      <c r="C748" t="s">
        <v>130</v>
      </c>
      <c r="D748">
        <v>18</v>
      </c>
      <c r="E748" s="1">
        <v>587.25</v>
      </c>
      <c r="F748" s="1">
        <f>Sales_data[[#This Row],[UnitPrice]]*(1-0.35)</f>
        <v>381.71250000000003</v>
      </c>
      <c r="G748" t="s">
        <v>50</v>
      </c>
      <c r="H748" t="s">
        <v>21</v>
      </c>
      <c r="I748" s="6">
        <v>0.15</v>
      </c>
      <c r="J748" t="s">
        <v>51</v>
      </c>
      <c r="K748" s="1">
        <f>Sales_data[[#This Row],[Quantity]]*Sales_data[[#This Row],[UnitPrice]]</f>
        <v>10570.5</v>
      </c>
      <c r="L748" s="1">
        <f>Sales_data[[#This Row],[TotalPrice ]]*(1-Sales_data[[#This Row],[Discount]])</f>
        <v>8984.9249999999993</v>
      </c>
      <c r="M748" s="1">
        <f>Sales_data[[#This Row],[Quantity]]*Sales_data[[#This Row],[UnitCost (Assummed)]]</f>
        <v>6870.8250000000007</v>
      </c>
      <c r="N748" s="1">
        <f>Sales_data[[#This Row],[ Sales]]-Sales_data[[#This Row],[COGs]]</f>
        <v>2114.0999999999985</v>
      </c>
      <c r="O748" s="5">
        <f>Sales_data[[#This Row],[TotalPrice ]]-Sales_data[[#This Row],[ Sales]]</f>
        <v>1585.5750000000007</v>
      </c>
      <c r="P748" t="s">
        <v>23</v>
      </c>
      <c r="Q748" t="s">
        <v>2930</v>
      </c>
      <c r="R748">
        <v>0</v>
      </c>
      <c r="S748" t="s">
        <v>2398</v>
      </c>
      <c r="T748" t="s">
        <v>2399</v>
      </c>
      <c r="U748" s="1">
        <v>42.15</v>
      </c>
      <c r="V748" s="2">
        <v>45389</v>
      </c>
      <c r="W748" s="2">
        <v>45391</v>
      </c>
      <c r="X748" s="7">
        <f t="shared" si="11"/>
        <v>2</v>
      </c>
      <c r="Y748" t="s">
        <v>72</v>
      </c>
    </row>
    <row r="749" spans="1:25" x14ac:dyDescent="0.3">
      <c r="A749" s="2">
        <v>45390</v>
      </c>
      <c r="B749" t="s">
        <v>44</v>
      </c>
      <c r="C749" t="s">
        <v>19</v>
      </c>
      <c r="D749">
        <v>10</v>
      </c>
      <c r="E749" s="1">
        <v>100.26</v>
      </c>
      <c r="F749" s="1">
        <f>Sales_data[[#This Row],[UnitPrice]]*(1-0.35)</f>
        <v>65.169000000000011</v>
      </c>
      <c r="G749" t="s">
        <v>55</v>
      </c>
      <c r="H749" t="s">
        <v>21</v>
      </c>
      <c r="I749" s="6">
        <v>0.05</v>
      </c>
      <c r="J749" t="s">
        <v>51</v>
      </c>
      <c r="K749" s="1">
        <f>Sales_data[[#This Row],[Quantity]]*Sales_data[[#This Row],[UnitPrice]]</f>
        <v>1002.6</v>
      </c>
      <c r="L749" s="1">
        <f>Sales_data[[#This Row],[TotalPrice ]]*(1-Sales_data[[#This Row],[Discount]])</f>
        <v>952.47</v>
      </c>
      <c r="M749" s="1">
        <f>Sales_data[[#This Row],[Quantity]]*Sales_data[[#This Row],[UnitCost (Assummed)]]</f>
        <v>651.69000000000005</v>
      </c>
      <c r="N749" s="1">
        <f>Sales_data[[#This Row],[ Sales]]-Sales_data[[#This Row],[COGs]]</f>
        <v>300.77999999999997</v>
      </c>
      <c r="O749" s="5">
        <f>Sales_data[[#This Row],[TotalPrice ]]-Sales_data[[#This Row],[ Sales]]</f>
        <v>50.129999999999995</v>
      </c>
      <c r="P749" t="s">
        <v>33</v>
      </c>
      <c r="Q749" t="s">
        <v>34</v>
      </c>
      <c r="R749">
        <v>0</v>
      </c>
      <c r="S749" t="s">
        <v>1112</v>
      </c>
      <c r="T749" t="s">
        <v>1113</v>
      </c>
      <c r="U749" s="1">
        <v>36.71</v>
      </c>
      <c r="V749" s="2">
        <v>45390</v>
      </c>
      <c r="W749" s="2">
        <v>45397</v>
      </c>
      <c r="X749" s="7">
        <f t="shared" si="11"/>
        <v>7</v>
      </c>
      <c r="Y749" t="s">
        <v>49</v>
      </c>
    </row>
    <row r="750" spans="1:25" x14ac:dyDescent="0.3">
      <c r="A750" s="2">
        <v>45390</v>
      </c>
      <c r="B750" t="s">
        <v>38</v>
      </c>
      <c r="C750" t="s">
        <v>39</v>
      </c>
      <c r="D750">
        <v>6</v>
      </c>
      <c r="E750" s="1">
        <v>126.86</v>
      </c>
      <c r="F750" s="1">
        <f>Sales_data[[#This Row],[UnitPrice]]*(1-0.35)</f>
        <v>82.459000000000003</v>
      </c>
      <c r="G750" t="s">
        <v>50</v>
      </c>
      <c r="H750" t="s">
        <v>21</v>
      </c>
      <c r="I750" s="6">
        <v>0.05</v>
      </c>
      <c r="J750" t="s">
        <v>22</v>
      </c>
      <c r="K750" s="1">
        <f>Sales_data[[#This Row],[Quantity]]*Sales_data[[#This Row],[UnitPrice]]</f>
        <v>761.16</v>
      </c>
      <c r="L750" s="1">
        <f>Sales_data[[#This Row],[TotalPrice ]]*(1-Sales_data[[#This Row],[Discount]])</f>
        <v>723.10199999999998</v>
      </c>
      <c r="M750" s="1">
        <f>Sales_data[[#This Row],[Quantity]]*Sales_data[[#This Row],[UnitCost (Assummed)]]</f>
        <v>494.75400000000002</v>
      </c>
      <c r="N750" s="1">
        <f>Sales_data[[#This Row],[ Sales]]-Sales_data[[#This Row],[COGs]]</f>
        <v>228.34799999999996</v>
      </c>
      <c r="O750" s="5">
        <f>Sales_data[[#This Row],[TotalPrice ]]-Sales_data[[#This Row],[ Sales]]</f>
        <v>38.057999999999993</v>
      </c>
      <c r="P750" t="s">
        <v>60</v>
      </c>
      <c r="Q750" t="s">
        <v>24</v>
      </c>
      <c r="R750">
        <v>0</v>
      </c>
      <c r="S750" t="s">
        <v>1618</v>
      </c>
      <c r="T750" t="s">
        <v>1619</v>
      </c>
      <c r="U750" s="1">
        <v>35.49</v>
      </c>
      <c r="V750" s="2">
        <v>45390</v>
      </c>
      <c r="W750" s="2">
        <v>45399</v>
      </c>
      <c r="X750" s="7">
        <f t="shared" si="11"/>
        <v>9</v>
      </c>
      <c r="Y750" t="s">
        <v>43</v>
      </c>
    </row>
    <row r="751" spans="1:25" x14ac:dyDescent="0.3">
      <c r="A751" s="2">
        <v>45390</v>
      </c>
      <c r="B751" t="s">
        <v>18</v>
      </c>
      <c r="C751" t="s">
        <v>130</v>
      </c>
      <c r="D751">
        <v>12</v>
      </c>
      <c r="E751" s="1">
        <v>434.33</v>
      </c>
      <c r="F751" s="1">
        <f>Sales_data[[#This Row],[UnitPrice]]*(1-0.35)</f>
        <v>282.31450000000001</v>
      </c>
      <c r="G751" t="s">
        <v>30</v>
      </c>
      <c r="H751" t="s">
        <v>21</v>
      </c>
      <c r="I751" s="6">
        <v>0.15</v>
      </c>
      <c r="J751" t="s">
        <v>66</v>
      </c>
      <c r="K751" s="1">
        <f>Sales_data[[#This Row],[Quantity]]*Sales_data[[#This Row],[UnitPrice]]</f>
        <v>5211.96</v>
      </c>
      <c r="L751" s="1">
        <f>Sales_data[[#This Row],[TotalPrice ]]*(1-Sales_data[[#This Row],[Discount]])</f>
        <v>4430.1660000000002</v>
      </c>
      <c r="M751" s="1">
        <f>Sales_data[[#This Row],[Quantity]]*Sales_data[[#This Row],[UnitCost (Assummed)]]</f>
        <v>3387.7740000000003</v>
      </c>
      <c r="N751" s="1">
        <f>Sales_data[[#This Row],[ Sales]]-Sales_data[[#This Row],[COGs]]</f>
        <v>1042.3919999999998</v>
      </c>
      <c r="O751" s="5">
        <f>Sales_data[[#This Row],[TotalPrice ]]-Sales_data[[#This Row],[ Sales]]</f>
        <v>781.79399999999987</v>
      </c>
      <c r="P751" t="s">
        <v>63</v>
      </c>
      <c r="Q751" t="s">
        <v>24</v>
      </c>
      <c r="R751">
        <v>0</v>
      </c>
      <c r="S751" t="s">
        <v>2165</v>
      </c>
      <c r="T751" t="s">
        <v>582</v>
      </c>
      <c r="U751" s="1">
        <v>15.33</v>
      </c>
      <c r="V751" s="2">
        <v>45390</v>
      </c>
      <c r="W751" s="2">
        <v>45398</v>
      </c>
      <c r="X751" s="7">
        <f t="shared" si="11"/>
        <v>8</v>
      </c>
      <c r="Y751" t="s">
        <v>27</v>
      </c>
    </row>
    <row r="752" spans="1:25" x14ac:dyDescent="0.3">
      <c r="A752" s="2">
        <v>45391</v>
      </c>
      <c r="B752" t="s">
        <v>69</v>
      </c>
      <c r="C752" t="s">
        <v>39</v>
      </c>
      <c r="D752">
        <v>2</v>
      </c>
      <c r="E752" s="1">
        <v>117.47</v>
      </c>
      <c r="F752" s="1">
        <f>Sales_data[[#This Row],[UnitPrice]]*(1-0.35)</f>
        <v>76.355500000000006</v>
      </c>
      <c r="G752" t="s">
        <v>50</v>
      </c>
      <c r="H752" t="s">
        <v>21</v>
      </c>
      <c r="I752" s="6">
        <v>0</v>
      </c>
      <c r="J752" t="s">
        <v>22</v>
      </c>
      <c r="K752" s="1">
        <f>Sales_data[[#This Row],[Quantity]]*Sales_data[[#This Row],[UnitPrice]]</f>
        <v>234.94</v>
      </c>
      <c r="L752" s="1">
        <f>Sales_data[[#This Row],[TotalPrice ]]*(1-Sales_data[[#This Row],[Discount]])</f>
        <v>234.94</v>
      </c>
      <c r="M752" s="1">
        <f>Sales_data[[#This Row],[Quantity]]*Sales_data[[#This Row],[UnitCost (Assummed)]]</f>
        <v>152.71100000000001</v>
      </c>
      <c r="N752" s="1">
        <f>Sales_data[[#This Row],[ Sales]]-Sales_data[[#This Row],[COGs]]</f>
        <v>82.228999999999985</v>
      </c>
      <c r="O752" s="5">
        <f>Sales_data[[#This Row],[TotalPrice ]]-Sales_data[[#This Row],[ Sales]]</f>
        <v>0</v>
      </c>
      <c r="P752" t="s">
        <v>57</v>
      </c>
      <c r="Q752" t="s">
        <v>24</v>
      </c>
      <c r="R752">
        <v>0</v>
      </c>
      <c r="S752" t="s">
        <v>456</v>
      </c>
      <c r="T752" t="s">
        <v>457</v>
      </c>
      <c r="U752" s="1">
        <v>6.58</v>
      </c>
      <c r="V752" s="2">
        <v>45391</v>
      </c>
      <c r="W752" s="2">
        <v>45398</v>
      </c>
      <c r="X752" s="7">
        <f t="shared" si="11"/>
        <v>7</v>
      </c>
      <c r="Y752" t="s">
        <v>72</v>
      </c>
    </row>
    <row r="753" spans="1:25" x14ac:dyDescent="0.3">
      <c r="A753" s="2">
        <v>45391</v>
      </c>
      <c r="B753" t="s">
        <v>44</v>
      </c>
      <c r="C753" t="s">
        <v>130</v>
      </c>
      <c r="D753">
        <v>3</v>
      </c>
      <c r="E753" s="1">
        <v>250.11</v>
      </c>
      <c r="F753" s="1">
        <f>Sales_data[[#This Row],[UnitPrice]]*(1-0.35)</f>
        <v>162.57150000000001</v>
      </c>
      <c r="G753" t="s">
        <v>55</v>
      </c>
      <c r="H753" t="s">
        <v>21</v>
      </c>
      <c r="I753" s="6">
        <v>0</v>
      </c>
      <c r="J753" t="s">
        <v>32</v>
      </c>
      <c r="K753" s="1">
        <f>Sales_data[[#This Row],[Quantity]]*Sales_data[[#This Row],[UnitPrice]]</f>
        <v>750.33</v>
      </c>
      <c r="L753" s="1">
        <f>Sales_data[[#This Row],[TotalPrice ]]*(1-Sales_data[[#This Row],[Discount]])</f>
        <v>750.33</v>
      </c>
      <c r="M753" s="1">
        <f>Sales_data[[#This Row],[Quantity]]*Sales_data[[#This Row],[UnitCost (Assummed)]]</f>
        <v>487.71450000000004</v>
      </c>
      <c r="N753" s="1">
        <f>Sales_data[[#This Row],[ Sales]]-Sales_data[[#This Row],[COGs]]</f>
        <v>262.6155</v>
      </c>
      <c r="O753" s="5">
        <f>Sales_data[[#This Row],[TotalPrice ]]-Sales_data[[#This Row],[ Sales]]</f>
        <v>0</v>
      </c>
      <c r="P753" t="s">
        <v>33</v>
      </c>
      <c r="Q753" t="s">
        <v>24</v>
      </c>
      <c r="R753">
        <v>0</v>
      </c>
      <c r="S753" t="s">
        <v>1102</v>
      </c>
      <c r="T753" t="s">
        <v>1103</v>
      </c>
      <c r="U753" s="1">
        <v>36.35</v>
      </c>
      <c r="V753" s="2">
        <v>45391</v>
      </c>
      <c r="W753" s="2">
        <v>45399</v>
      </c>
      <c r="X753" s="7">
        <f t="shared" si="11"/>
        <v>8</v>
      </c>
      <c r="Y753" t="s">
        <v>49</v>
      </c>
    </row>
    <row r="754" spans="1:25" x14ac:dyDescent="0.3">
      <c r="A754" s="2">
        <v>45392</v>
      </c>
      <c r="B754" t="s">
        <v>38</v>
      </c>
      <c r="C754" t="s">
        <v>39</v>
      </c>
      <c r="D754">
        <v>15</v>
      </c>
      <c r="E754" s="1">
        <v>523.29</v>
      </c>
      <c r="F754" s="1">
        <f>Sales_data[[#This Row],[UnitPrice]]*(1-0.35)</f>
        <v>340.13849999999996</v>
      </c>
      <c r="G754" t="s">
        <v>20</v>
      </c>
      <c r="H754" t="s">
        <v>21</v>
      </c>
      <c r="I754" s="6">
        <v>0.15</v>
      </c>
      <c r="J754" t="s">
        <v>22</v>
      </c>
      <c r="K754" s="1">
        <f>Sales_data[[#This Row],[Quantity]]*Sales_data[[#This Row],[UnitPrice]]</f>
        <v>7849.3499999999995</v>
      </c>
      <c r="L754" s="1">
        <f>Sales_data[[#This Row],[TotalPrice ]]*(1-Sales_data[[#This Row],[Discount]])</f>
        <v>6671.9474999999993</v>
      </c>
      <c r="M754" s="1">
        <f>Sales_data[[#This Row],[Quantity]]*Sales_data[[#This Row],[UnitCost (Assummed)]]</f>
        <v>5102.0774999999994</v>
      </c>
      <c r="N754" s="1">
        <f>Sales_data[[#This Row],[ Sales]]-Sales_data[[#This Row],[COGs]]</f>
        <v>1569.87</v>
      </c>
      <c r="O754" s="5">
        <f>Sales_data[[#This Row],[TotalPrice ]]-Sales_data[[#This Row],[ Sales]]</f>
        <v>1177.4025000000001</v>
      </c>
      <c r="P754" t="s">
        <v>60</v>
      </c>
      <c r="Q754" t="s">
        <v>2930</v>
      </c>
      <c r="R754">
        <v>0</v>
      </c>
      <c r="S754" t="s">
        <v>73</v>
      </c>
      <c r="T754" t="s">
        <v>74</v>
      </c>
      <c r="U754" s="1">
        <v>12.14</v>
      </c>
      <c r="V754" s="2">
        <v>45392</v>
      </c>
      <c r="W754" s="2">
        <v>45399</v>
      </c>
      <c r="X754" s="7">
        <f t="shared" si="11"/>
        <v>7</v>
      </c>
      <c r="Y754" t="s">
        <v>43</v>
      </c>
    </row>
    <row r="755" spans="1:25" x14ac:dyDescent="0.3">
      <c r="A755" s="2">
        <v>45392</v>
      </c>
      <c r="B755" t="s">
        <v>38</v>
      </c>
      <c r="C755" t="s">
        <v>29</v>
      </c>
      <c r="D755">
        <v>10</v>
      </c>
      <c r="E755" s="1">
        <v>195.26</v>
      </c>
      <c r="F755" s="1">
        <f>Sales_data[[#This Row],[UnitPrice]]*(1-0.35)</f>
        <v>126.919</v>
      </c>
      <c r="G755" t="s">
        <v>55</v>
      </c>
      <c r="H755" t="s">
        <v>31</v>
      </c>
      <c r="I755" s="6">
        <v>0.05</v>
      </c>
      <c r="J755" t="s">
        <v>32</v>
      </c>
      <c r="K755" s="1">
        <f>Sales_data[[#This Row],[Quantity]]*Sales_data[[#This Row],[UnitPrice]]</f>
        <v>1952.6</v>
      </c>
      <c r="L755" s="1">
        <f>Sales_data[[#This Row],[TotalPrice ]]*(1-Sales_data[[#This Row],[Discount]])</f>
        <v>1854.9699999999998</v>
      </c>
      <c r="M755" s="1">
        <f>Sales_data[[#This Row],[Quantity]]*Sales_data[[#This Row],[UnitCost (Assummed)]]</f>
        <v>1269.19</v>
      </c>
      <c r="N755" s="1">
        <f>Sales_data[[#This Row],[ Sales]]-Sales_data[[#This Row],[COGs]]</f>
        <v>585.77999999999975</v>
      </c>
      <c r="O755" s="5">
        <f>Sales_data[[#This Row],[TotalPrice ]]-Sales_data[[#This Row],[ Sales]]</f>
        <v>97.630000000000109</v>
      </c>
      <c r="P755" t="s">
        <v>57</v>
      </c>
      <c r="Q755" t="s">
        <v>40</v>
      </c>
      <c r="R755">
        <v>0</v>
      </c>
      <c r="S755" t="s">
        <v>372</v>
      </c>
      <c r="T755" t="s">
        <v>373</v>
      </c>
      <c r="U755" s="1">
        <v>46.91</v>
      </c>
      <c r="V755" s="2">
        <v>45392</v>
      </c>
      <c r="W755" s="2">
        <v>45397</v>
      </c>
      <c r="X755" s="7">
        <f t="shared" si="11"/>
        <v>5</v>
      </c>
      <c r="Y755" t="s">
        <v>43</v>
      </c>
    </row>
    <row r="756" spans="1:25" x14ac:dyDescent="0.3">
      <c r="A756" s="2">
        <v>45392</v>
      </c>
      <c r="B756" t="s">
        <v>69</v>
      </c>
      <c r="C756" t="s">
        <v>79</v>
      </c>
      <c r="D756">
        <v>8</v>
      </c>
      <c r="E756" s="1">
        <v>294.76</v>
      </c>
      <c r="F756" s="1">
        <f>Sales_data[[#This Row],[UnitPrice]]*(1-0.35)</f>
        <v>191.59399999999999</v>
      </c>
      <c r="G756" t="s">
        <v>50</v>
      </c>
      <c r="H756" t="s">
        <v>31</v>
      </c>
      <c r="I756" s="6">
        <v>0.1</v>
      </c>
      <c r="J756" t="s">
        <v>56</v>
      </c>
      <c r="K756" s="1">
        <f>Sales_data[[#This Row],[Quantity]]*Sales_data[[#This Row],[UnitPrice]]</f>
        <v>2358.08</v>
      </c>
      <c r="L756" s="1">
        <f>Sales_data[[#This Row],[TotalPrice ]]*(1-Sales_data[[#This Row],[Discount]])</f>
        <v>2122.2719999999999</v>
      </c>
      <c r="M756" s="1">
        <f>Sales_data[[#This Row],[Quantity]]*Sales_data[[#This Row],[UnitCost (Assummed)]]</f>
        <v>1532.752</v>
      </c>
      <c r="N756" s="1">
        <f>Sales_data[[#This Row],[ Sales]]-Sales_data[[#This Row],[COGs]]</f>
        <v>589.52</v>
      </c>
      <c r="O756" s="5">
        <f>Sales_data[[#This Row],[TotalPrice ]]-Sales_data[[#This Row],[ Sales]]</f>
        <v>235.80799999999999</v>
      </c>
      <c r="P756" t="s">
        <v>23</v>
      </c>
      <c r="Q756" t="s">
        <v>34</v>
      </c>
      <c r="R756">
        <v>0</v>
      </c>
      <c r="S756" t="s">
        <v>604</v>
      </c>
      <c r="T756" t="s">
        <v>605</v>
      </c>
      <c r="U756" s="1">
        <v>36.04</v>
      </c>
      <c r="V756" s="2">
        <v>45392</v>
      </c>
      <c r="W756" s="2">
        <v>45395</v>
      </c>
      <c r="X756" s="7">
        <f t="shared" si="11"/>
        <v>3</v>
      </c>
      <c r="Y756" t="s">
        <v>72</v>
      </c>
    </row>
    <row r="757" spans="1:25" x14ac:dyDescent="0.3">
      <c r="A757" s="2">
        <v>45392</v>
      </c>
      <c r="B757" t="s">
        <v>38</v>
      </c>
      <c r="C757" t="s">
        <v>19</v>
      </c>
      <c r="D757">
        <v>19</v>
      </c>
      <c r="E757" s="1">
        <v>9.48</v>
      </c>
      <c r="F757" s="1">
        <f>Sales_data[[#This Row],[UnitPrice]]*(1-0.35)</f>
        <v>6.1620000000000008</v>
      </c>
      <c r="G757" t="s">
        <v>30</v>
      </c>
      <c r="H757" t="s">
        <v>21</v>
      </c>
      <c r="I757" s="6">
        <v>0</v>
      </c>
      <c r="J757" t="s">
        <v>51</v>
      </c>
      <c r="K757" s="1">
        <f>Sales_data[[#This Row],[Quantity]]*Sales_data[[#This Row],[UnitPrice]]</f>
        <v>180.12</v>
      </c>
      <c r="L757" s="1">
        <f>Sales_data[[#This Row],[TotalPrice ]]*(1-Sales_data[[#This Row],[Discount]])</f>
        <v>180.12</v>
      </c>
      <c r="M757" s="1">
        <f>Sales_data[[#This Row],[Quantity]]*Sales_data[[#This Row],[UnitCost (Assummed)]]</f>
        <v>117.07800000000002</v>
      </c>
      <c r="N757" s="1">
        <f>Sales_data[[#This Row],[ Sales]]-Sales_data[[#This Row],[COGs]]</f>
        <v>63.041999999999987</v>
      </c>
      <c r="O757" s="5">
        <f>Sales_data[[#This Row],[TotalPrice ]]-Sales_data[[#This Row],[ Sales]]</f>
        <v>0</v>
      </c>
      <c r="P757" t="s">
        <v>23</v>
      </c>
      <c r="Q757" t="s">
        <v>2930</v>
      </c>
      <c r="R757">
        <v>0</v>
      </c>
      <c r="S757" t="s">
        <v>1184</v>
      </c>
      <c r="T757" t="s">
        <v>1185</v>
      </c>
      <c r="U757" s="1">
        <v>22.33</v>
      </c>
      <c r="V757" s="2">
        <v>45392</v>
      </c>
      <c r="W757" s="2">
        <v>45394</v>
      </c>
      <c r="X757" s="7">
        <f t="shared" si="11"/>
        <v>2</v>
      </c>
      <c r="Y757" t="s">
        <v>43</v>
      </c>
    </row>
    <row r="758" spans="1:25" x14ac:dyDescent="0.3">
      <c r="A758" s="2">
        <v>45393</v>
      </c>
      <c r="B758" t="s">
        <v>69</v>
      </c>
      <c r="C758" t="s">
        <v>45</v>
      </c>
      <c r="D758">
        <v>19</v>
      </c>
      <c r="E758" s="1">
        <v>344.92</v>
      </c>
      <c r="F758" s="1">
        <f>Sales_data[[#This Row],[UnitPrice]]*(1-0.35)</f>
        <v>224.19800000000001</v>
      </c>
      <c r="G758" t="s">
        <v>50</v>
      </c>
      <c r="H758" t="s">
        <v>21</v>
      </c>
      <c r="I758" s="6">
        <v>0</v>
      </c>
      <c r="J758" t="s">
        <v>22</v>
      </c>
      <c r="K758" s="1">
        <f>Sales_data[[#This Row],[Quantity]]*Sales_data[[#This Row],[UnitPrice]]</f>
        <v>6553.4800000000005</v>
      </c>
      <c r="L758" s="1">
        <f>Sales_data[[#This Row],[TotalPrice ]]*(1-Sales_data[[#This Row],[Discount]])</f>
        <v>6553.4800000000005</v>
      </c>
      <c r="M758" s="1">
        <f>Sales_data[[#This Row],[Quantity]]*Sales_data[[#This Row],[UnitCost (Assummed)]]</f>
        <v>4259.7619999999997</v>
      </c>
      <c r="N758" s="1">
        <f>Sales_data[[#This Row],[ Sales]]-Sales_data[[#This Row],[COGs]]</f>
        <v>2293.7180000000008</v>
      </c>
      <c r="O758" s="5">
        <f>Sales_data[[#This Row],[TotalPrice ]]-Sales_data[[#This Row],[ Sales]]</f>
        <v>0</v>
      </c>
      <c r="P758" t="s">
        <v>63</v>
      </c>
      <c r="Q758" t="s">
        <v>40</v>
      </c>
      <c r="R758">
        <v>0</v>
      </c>
      <c r="S758" t="s">
        <v>1939</v>
      </c>
      <c r="T758" t="s">
        <v>1940</v>
      </c>
      <c r="U758" s="1">
        <v>6.91</v>
      </c>
      <c r="V758" s="2">
        <v>45393</v>
      </c>
      <c r="W758" s="2">
        <v>45402</v>
      </c>
      <c r="X758" s="7">
        <f t="shared" si="11"/>
        <v>9</v>
      </c>
      <c r="Y758" t="s">
        <v>72</v>
      </c>
    </row>
    <row r="759" spans="1:25" x14ac:dyDescent="0.3">
      <c r="A759" s="2">
        <v>45393</v>
      </c>
      <c r="B759" t="s">
        <v>28</v>
      </c>
      <c r="C759" t="s">
        <v>29</v>
      </c>
      <c r="D759">
        <v>17</v>
      </c>
      <c r="E759" s="1">
        <v>311.61</v>
      </c>
      <c r="F759" s="1">
        <f>Sales_data[[#This Row],[UnitPrice]]*(1-0.35)</f>
        <v>202.54650000000001</v>
      </c>
      <c r="G759" t="s">
        <v>30</v>
      </c>
      <c r="H759" t="s">
        <v>31</v>
      </c>
      <c r="I759" s="6">
        <v>0.05</v>
      </c>
      <c r="J759" t="s">
        <v>22</v>
      </c>
      <c r="K759" s="1">
        <f>Sales_data[[#This Row],[Quantity]]*Sales_data[[#This Row],[UnitPrice]]</f>
        <v>5297.37</v>
      </c>
      <c r="L759" s="1">
        <f>Sales_data[[#This Row],[TotalPrice ]]*(1-Sales_data[[#This Row],[Discount]])</f>
        <v>5032.5014999999994</v>
      </c>
      <c r="M759" s="1">
        <f>Sales_data[[#This Row],[Quantity]]*Sales_data[[#This Row],[UnitCost (Assummed)]]</f>
        <v>3443.2905000000001</v>
      </c>
      <c r="N759" s="1">
        <f>Sales_data[[#This Row],[ Sales]]-Sales_data[[#This Row],[COGs]]</f>
        <v>1589.2109999999993</v>
      </c>
      <c r="O759" s="5">
        <f>Sales_data[[#This Row],[TotalPrice ]]-Sales_data[[#This Row],[ Sales]]</f>
        <v>264.86850000000049</v>
      </c>
      <c r="P759" t="s">
        <v>23</v>
      </c>
      <c r="Q759" t="s">
        <v>2930</v>
      </c>
      <c r="R759">
        <v>1</v>
      </c>
      <c r="S759" t="s">
        <v>2680</v>
      </c>
      <c r="T759" t="s">
        <v>2681</v>
      </c>
      <c r="U759" s="1">
        <v>29.9</v>
      </c>
      <c r="V759" s="2">
        <v>45393</v>
      </c>
      <c r="W759" s="2">
        <v>45399</v>
      </c>
      <c r="X759" s="7">
        <f t="shared" si="11"/>
        <v>6</v>
      </c>
      <c r="Y759" t="s">
        <v>37</v>
      </c>
    </row>
    <row r="760" spans="1:25" x14ac:dyDescent="0.3">
      <c r="A760" s="2">
        <v>45395</v>
      </c>
      <c r="B760" t="s">
        <v>69</v>
      </c>
      <c r="C760" t="s">
        <v>45</v>
      </c>
      <c r="D760">
        <v>15</v>
      </c>
      <c r="E760" s="1">
        <v>553.01</v>
      </c>
      <c r="F760" s="1">
        <f>Sales_data[[#This Row],[UnitPrice]]*(1-0.35)</f>
        <v>359.45650000000001</v>
      </c>
      <c r="G760" t="s">
        <v>30</v>
      </c>
      <c r="H760" t="s">
        <v>31</v>
      </c>
      <c r="I760" s="6">
        <v>0.1</v>
      </c>
      <c r="J760" t="s">
        <v>51</v>
      </c>
      <c r="K760" s="1">
        <f>Sales_data[[#This Row],[Quantity]]*Sales_data[[#This Row],[UnitPrice]]</f>
        <v>8295.15</v>
      </c>
      <c r="L760" s="1">
        <f>Sales_data[[#This Row],[TotalPrice ]]*(1-Sales_data[[#This Row],[Discount]])</f>
        <v>7465.6350000000002</v>
      </c>
      <c r="M760" s="1">
        <f>Sales_data[[#This Row],[Quantity]]*Sales_data[[#This Row],[UnitCost (Assummed)]]</f>
        <v>5391.8474999999999</v>
      </c>
      <c r="N760" s="1">
        <f>Sales_data[[#This Row],[ Sales]]-Sales_data[[#This Row],[COGs]]</f>
        <v>2073.7875000000004</v>
      </c>
      <c r="O760" s="5">
        <f>Sales_data[[#This Row],[TotalPrice ]]-Sales_data[[#This Row],[ Sales]]</f>
        <v>829.51499999999942</v>
      </c>
      <c r="P760" t="s">
        <v>57</v>
      </c>
      <c r="Q760" t="s">
        <v>34</v>
      </c>
      <c r="R760">
        <v>1</v>
      </c>
      <c r="S760" t="s">
        <v>1395</v>
      </c>
      <c r="T760" t="s">
        <v>1396</v>
      </c>
      <c r="U760" s="1">
        <v>23.3</v>
      </c>
      <c r="V760" s="2">
        <v>45395</v>
      </c>
      <c r="W760" s="2">
        <v>45403</v>
      </c>
      <c r="X760" s="7">
        <f t="shared" si="11"/>
        <v>8</v>
      </c>
      <c r="Y760" t="s">
        <v>72</v>
      </c>
    </row>
    <row r="761" spans="1:25" x14ac:dyDescent="0.3">
      <c r="A761" s="2">
        <v>45397</v>
      </c>
      <c r="B761" t="s">
        <v>69</v>
      </c>
      <c r="C761" t="s">
        <v>19</v>
      </c>
      <c r="D761">
        <v>2</v>
      </c>
      <c r="E761" s="1">
        <v>143.43</v>
      </c>
      <c r="F761" s="1">
        <f>Sales_data[[#This Row],[UnitPrice]]*(1-0.35)</f>
        <v>93.229500000000002</v>
      </c>
      <c r="G761" t="s">
        <v>55</v>
      </c>
      <c r="H761" t="s">
        <v>21</v>
      </c>
      <c r="I761" s="6">
        <v>0</v>
      </c>
      <c r="J761" t="s">
        <v>66</v>
      </c>
      <c r="K761" s="1">
        <f>Sales_data[[#This Row],[Quantity]]*Sales_data[[#This Row],[UnitPrice]]</f>
        <v>286.86</v>
      </c>
      <c r="L761" s="1">
        <f>Sales_data[[#This Row],[TotalPrice ]]*(1-Sales_data[[#This Row],[Discount]])</f>
        <v>286.86</v>
      </c>
      <c r="M761" s="1">
        <f>Sales_data[[#This Row],[Quantity]]*Sales_data[[#This Row],[UnitCost (Assummed)]]</f>
        <v>186.459</v>
      </c>
      <c r="N761" s="1">
        <f>Sales_data[[#This Row],[ Sales]]-Sales_data[[#This Row],[COGs]]</f>
        <v>100.40100000000001</v>
      </c>
      <c r="O761" s="5">
        <f>Sales_data[[#This Row],[TotalPrice ]]-Sales_data[[#This Row],[ Sales]]</f>
        <v>0</v>
      </c>
      <c r="P761" t="s">
        <v>57</v>
      </c>
      <c r="Q761" t="s">
        <v>2930</v>
      </c>
      <c r="R761">
        <v>0</v>
      </c>
      <c r="S761" t="s">
        <v>432</v>
      </c>
      <c r="T761" t="s">
        <v>433</v>
      </c>
      <c r="U761" s="1">
        <v>36.94</v>
      </c>
      <c r="V761" s="2">
        <v>45397</v>
      </c>
      <c r="W761" s="2">
        <v>45404</v>
      </c>
      <c r="X761" s="7">
        <f t="shared" si="11"/>
        <v>7</v>
      </c>
      <c r="Y761" t="s">
        <v>72</v>
      </c>
    </row>
    <row r="762" spans="1:25" x14ac:dyDescent="0.3">
      <c r="A762" s="2">
        <v>45398</v>
      </c>
      <c r="B762" t="s">
        <v>69</v>
      </c>
      <c r="C762" t="s">
        <v>79</v>
      </c>
      <c r="D762">
        <v>7</v>
      </c>
      <c r="E762" s="1">
        <v>129.83000000000001</v>
      </c>
      <c r="F762" s="1">
        <f>Sales_data[[#This Row],[UnitPrice]]*(1-0.35)</f>
        <v>84.389500000000012</v>
      </c>
      <c r="G762" t="s">
        <v>30</v>
      </c>
      <c r="H762" t="s">
        <v>21</v>
      </c>
      <c r="I762" s="6">
        <v>0</v>
      </c>
      <c r="J762" t="s">
        <v>51</v>
      </c>
      <c r="K762" s="1">
        <f>Sales_data[[#This Row],[Quantity]]*Sales_data[[#This Row],[UnitPrice]]</f>
        <v>908.81000000000006</v>
      </c>
      <c r="L762" s="1">
        <f>Sales_data[[#This Row],[TotalPrice ]]*(1-Sales_data[[#This Row],[Discount]])</f>
        <v>908.81000000000006</v>
      </c>
      <c r="M762" s="1">
        <f>Sales_data[[#This Row],[Quantity]]*Sales_data[[#This Row],[UnitCost (Assummed)]]</f>
        <v>590.7265000000001</v>
      </c>
      <c r="N762" s="1">
        <f>Sales_data[[#This Row],[ Sales]]-Sales_data[[#This Row],[COGs]]</f>
        <v>318.08349999999996</v>
      </c>
      <c r="O762" s="5">
        <f>Sales_data[[#This Row],[TotalPrice ]]-Sales_data[[#This Row],[ Sales]]</f>
        <v>0</v>
      </c>
      <c r="P762" t="s">
        <v>33</v>
      </c>
      <c r="Q762" t="s">
        <v>40</v>
      </c>
      <c r="R762">
        <v>0</v>
      </c>
      <c r="S762" t="s">
        <v>2434</v>
      </c>
      <c r="T762" t="s">
        <v>2435</v>
      </c>
      <c r="U762" s="1">
        <v>13.12</v>
      </c>
      <c r="V762" s="2">
        <v>45398</v>
      </c>
      <c r="W762" s="2">
        <v>45402</v>
      </c>
      <c r="X762" s="7">
        <f t="shared" si="11"/>
        <v>4</v>
      </c>
      <c r="Y762" t="s">
        <v>72</v>
      </c>
    </row>
    <row r="763" spans="1:25" x14ac:dyDescent="0.3">
      <c r="A763" s="2">
        <v>45398</v>
      </c>
      <c r="B763" t="s">
        <v>28</v>
      </c>
      <c r="C763" t="s">
        <v>29</v>
      </c>
      <c r="D763">
        <v>6</v>
      </c>
      <c r="E763" s="1">
        <v>524.19000000000005</v>
      </c>
      <c r="F763" s="1">
        <f>Sales_data[[#This Row],[UnitPrice]]*(1-0.35)</f>
        <v>340.72350000000006</v>
      </c>
      <c r="G763" t="s">
        <v>55</v>
      </c>
      <c r="H763" t="s">
        <v>31</v>
      </c>
      <c r="I763" s="6">
        <v>0.15</v>
      </c>
      <c r="J763" t="s">
        <v>46</v>
      </c>
      <c r="K763" s="1">
        <f>Sales_data[[#This Row],[Quantity]]*Sales_data[[#This Row],[UnitPrice]]</f>
        <v>3145.1400000000003</v>
      </c>
      <c r="L763" s="1">
        <f>Sales_data[[#This Row],[TotalPrice ]]*(1-Sales_data[[#This Row],[Discount]])</f>
        <v>2673.3690000000001</v>
      </c>
      <c r="M763" s="1">
        <f>Sales_data[[#This Row],[Quantity]]*Sales_data[[#This Row],[UnitCost (Assummed)]]</f>
        <v>2044.3410000000003</v>
      </c>
      <c r="N763" s="1">
        <f>Sales_data[[#This Row],[ Sales]]-Sales_data[[#This Row],[COGs]]</f>
        <v>629.02799999999979</v>
      </c>
      <c r="O763" s="5">
        <f>Sales_data[[#This Row],[TotalPrice ]]-Sales_data[[#This Row],[ Sales]]</f>
        <v>471.77100000000019</v>
      </c>
      <c r="P763" t="s">
        <v>63</v>
      </c>
      <c r="Q763" t="s">
        <v>40</v>
      </c>
      <c r="R763">
        <v>0</v>
      </c>
      <c r="S763" t="s">
        <v>2786</v>
      </c>
      <c r="T763" t="s">
        <v>1234</v>
      </c>
      <c r="U763" s="1">
        <v>31.04</v>
      </c>
      <c r="V763" s="2">
        <v>45398</v>
      </c>
      <c r="W763" s="2">
        <v>45402</v>
      </c>
      <c r="X763" s="7">
        <f t="shared" si="11"/>
        <v>4</v>
      </c>
      <c r="Y763" t="s">
        <v>37</v>
      </c>
    </row>
    <row r="764" spans="1:25" x14ac:dyDescent="0.3">
      <c r="A764" s="2">
        <v>45399</v>
      </c>
      <c r="B764" t="s">
        <v>69</v>
      </c>
      <c r="C764" t="s">
        <v>79</v>
      </c>
      <c r="D764">
        <v>7</v>
      </c>
      <c r="E764" s="1">
        <v>353.9</v>
      </c>
      <c r="F764" s="1">
        <f>Sales_data[[#This Row],[UnitPrice]]*(1-0.35)</f>
        <v>230.035</v>
      </c>
      <c r="G764" t="s">
        <v>50</v>
      </c>
      <c r="H764" t="s">
        <v>21</v>
      </c>
      <c r="I764" s="6">
        <v>0.15</v>
      </c>
      <c r="J764" t="s">
        <v>32</v>
      </c>
      <c r="K764" s="1">
        <f>Sales_data[[#This Row],[Quantity]]*Sales_data[[#This Row],[UnitPrice]]</f>
        <v>2477.2999999999997</v>
      </c>
      <c r="L764" s="1">
        <f>Sales_data[[#This Row],[TotalPrice ]]*(1-Sales_data[[#This Row],[Discount]])</f>
        <v>2105.7049999999999</v>
      </c>
      <c r="M764" s="1">
        <f>Sales_data[[#This Row],[Quantity]]*Sales_data[[#This Row],[UnitCost (Assummed)]]</f>
        <v>1610.2449999999999</v>
      </c>
      <c r="N764" s="1">
        <f>Sales_data[[#This Row],[ Sales]]-Sales_data[[#This Row],[COGs]]</f>
        <v>495.46000000000004</v>
      </c>
      <c r="O764" s="5">
        <f>Sales_data[[#This Row],[TotalPrice ]]-Sales_data[[#This Row],[ Sales]]</f>
        <v>371.5949999999998</v>
      </c>
      <c r="P764" t="s">
        <v>60</v>
      </c>
      <c r="Q764" t="s">
        <v>34</v>
      </c>
      <c r="R764">
        <v>1</v>
      </c>
      <c r="S764" t="s">
        <v>613</v>
      </c>
      <c r="T764" t="s">
        <v>614</v>
      </c>
      <c r="U764" s="1">
        <v>15.74</v>
      </c>
      <c r="V764" s="2">
        <v>45399</v>
      </c>
      <c r="W764" s="2">
        <v>45409</v>
      </c>
      <c r="X764" s="7">
        <f t="shared" si="11"/>
        <v>10</v>
      </c>
      <c r="Y764" t="s">
        <v>72</v>
      </c>
    </row>
    <row r="765" spans="1:25" x14ac:dyDescent="0.3">
      <c r="A765" s="2">
        <v>45401</v>
      </c>
      <c r="B765" t="s">
        <v>69</v>
      </c>
      <c r="C765" t="s">
        <v>79</v>
      </c>
      <c r="D765">
        <v>11</v>
      </c>
      <c r="E765" s="1">
        <v>288.24</v>
      </c>
      <c r="F765" s="1">
        <f>Sales_data[[#This Row],[UnitPrice]]*(1-0.35)</f>
        <v>187.35600000000002</v>
      </c>
      <c r="G765" t="s">
        <v>30</v>
      </c>
      <c r="H765" t="s">
        <v>21</v>
      </c>
      <c r="I765" s="6">
        <v>0.15</v>
      </c>
      <c r="J765" t="s">
        <v>56</v>
      </c>
      <c r="K765" s="1">
        <f>Sales_data[[#This Row],[Quantity]]*Sales_data[[#This Row],[UnitPrice]]</f>
        <v>3170.6400000000003</v>
      </c>
      <c r="L765" s="1">
        <f>Sales_data[[#This Row],[TotalPrice ]]*(1-Sales_data[[#This Row],[Discount]])</f>
        <v>2695.0440000000003</v>
      </c>
      <c r="M765" s="1">
        <f>Sales_data[[#This Row],[Quantity]]*Sales_data[[#This Row],[UnitCost (Assummed)]]</f>
        <v>2060.9160000000002</v>
      </c>
      <c r="N765" s="1">
        <f>Sales_data[[#This Row],[ Sales]]-Sales_data[[#This Row],[COGs]]</f>
        <v>634.12800000000016</v>
      </c>
      <c r="O765" s="5">
        <f>Sales_data[[#This Row],[TotalPrice ]]-Sales_data[[#This Row],[ Sales]]</f>
        <v>475.596</v>
      </c>
      <c r="P765" t="s">
        <v>23</v>
      </c>
      <c r="Q765" t="s">
        <v>2930</v>
      </c>
      <c r="R765">
        <v>0</v>
      </c>
      <c r="S765" t="s">
        <v>163</v>
      </c>
      <c r="T765" t="s">
        <v>164</v>
      </c>
      <c r="U765" s="1">
        <v>37.39</v>
      </c>
      <c r="V765" s="2">
        <v>45401</v>
      </c>
      <c r="W765" s="2">
        <v>45407</v>
      </c>
      <c r="X765" s="7">
        <f t="shared" si="11"/>
        <v>6</v>
      </c>
      <c r="Y765" t="s">
        <v>72</v>
      </c>
    </row>
    <row r="766" spans="1:25" x14ac:dyDescent="0.3">
      <c r="A766" s="2">
        <v>45401</v>
      </c>
      <c r="B766" t="s">
        <v>69</v>
      </c>
      <c r="C766" t="s">
        <v>79</v>
      </c>
      <c r="D766">
        <v>10</v>
      </c>
      <c r="E766" s="1">
        <v>278.45</v>
      </c>
      <c r="F766" s="1">
        <f>Sales_data[[#This Row],[UnitPrice]]*(1-0.35)</f>
        <v>180.99250000000001</v>
      </c>
      <c r="G766" t="s">
        <v>55</v>
      </c>
      <c r="H766" t="s">
        <v>21</v>
      </c>
      <c r="I766" s="6">
        <v>0</v>
      </c>
      <c r="J766" t="s">
        <v>22</v>
      </c>
      <c r="K766" s="1">
        <f>Sales_data[[#This Row],[Quantity]]*Sales_data[[#This Row],[UnitPrice]]</f>
        <v>2784.5</v>
      </c>
      <c r="L766" s="1">
        <f>Sales_data[[#This Row],[TotalPrice ]]*(1-Sales_data[[#This Row],[Discount]])</f>
        <v>2784.5</v>
      </c>
      <c r="M766" s="1">
        <f>Sales_data[[#This Row],[Quantity]]*Sales_data[[#This Row],[UnitCost (Assummed)]]</f>
        <v>1809.9250000000002</v>
      </c>
      <c r="N766" s="1">
        <f>Sales_data[[#This Row],[ Sales]]-Sales_data[[#This Row],[COGs]]</f>
        <v>974.57499999999982</v>
      </c>
      <c r="O766" s="5">
        <f>Sales_data[[#This Row],[TotalPrice ]]-Sales_data[[#This Row],[ Sales]]</f>
        <v>0</v>
      </c>
      <c r="P766" t="s">
        <v>57</v>
      </c>
      <c r="Q766" t="s">
        <v>34</v>
      </c>
      <c r="R766">
        <v>0</v>
      </c>
      <c r="S766" t="s">
        <v>1206</v>
      </c>
      <c r="T766" t="s">
        <v>1207</v>
      </c>
      <c r="U766" s="1">
        <v>11.13</v>
      </c>
      <c r="V766" s="2">
        <v>45401</v>
      </c>
      <c r="W766" s="2">
        <v>45407</v>
      </c>
      <c r="X766" s="7">
        <f t="shared" si="11"/>
        <v>6</v>
      </c>
      <c r="Y766" t="s">
        <v>72</v>
      </c>
    </row>
    <row r="767" spans="1:25" x14ac:dyDescent="0.3">
      <c r="A767" s="2">
        <v>45402</v>
      </c>
      <c r="B767" t="s">
        <v>69</v>
      </c>
      <c r="C767" t="s">
        <v>79</v>
      </c>
      <c r="D767">
        <v>10</v>
      </c>
      <c r="E767" s="1">
        <v>370.99</v>
      </c>
      <c r="F767" s="1">
        <f>Sales_data[[#This Row],[UnitPrice]]*(1-0.35)</f>
        <v>241.14350000000002</v>
      </c>
      <c r="G767" t="s">
        <v>20</v>
      </c>
      <c r="H767" t="s">
        <v>31</v>
      </c>
      <c r="I767" s="6">
        <v>0.15</v>
      </c>
      <c r="J767" t="s">
        <v>46</v>
      </c>
      <c r="K767" s="1">
        <f>Sales_data[[#This Row],[Quantity]]*Sales_data[[#This Row],[UnitPrice]]</f>
        <v>3709.9</v>
      </c>
      <c r="L767" s="1">
        <f>Sales_data[[#This Row],[TotalPrice ]]*(1-Sales_data[[#This Row],[Discount]])</f>
        <v>3153.415</v>
      </c>
      <c r="M767" s="1">
        <f>Sales_data[[#This Row],[Quantity]]*Sales_data[[#This Row],[UnitCost (Assummed)]]</f>
        <v>2411.4350000000004</v>
      </c>
      <c r="N767" s="1">
        <f>Sales_data[[#This Row],[ Sales]]-Sales_data[[#This Row],[COGs]]</f>
        <v>741.97999999999956</v>
      </c>
      <c r="O767" s="5">
        <f>Sales_data[[#This Row],[TotalPrice ]]-Sales_data[[#This Row],[ Sales]]</f>
        <v>556.48500000000013</v>
      </c>
      <c r="P767" t="s">
        <v>23</v>
      </c>
      <c r="Q767" t="s">
        <v>34</v>
      </c>
      <c r="R767">
        <v>1</v>
      </c>
      <c r="S767" t="s">
        <v>1536</v>
      </c>
      <c r="T767" t="s">
        <v>1537</v>
      </c>
      <c r="U767" s="1">
        <v>11.16</v>
      </c>
      <c r="V767" s="2">
        <v>45402</v>
      </c>
      <c r="W767" s="2">
        <v>45407</v>
      </c>
      <c r="X767" s="7">
        <f t="shared" si="11"/>
        <v>5</v>
      </c>
      <c r="Y767" t="s">
        <v>72</v>
      </c>
    </row>
    <row r="768" spans="1:25" x14ac:dyDescent="0.3">
      <c r="A768" s="2">
        <v>45402</v>
      </c>
      <c r="B768" t="s">
        <v>69</v>
      </c>
      <c r="C768" t="s">
        <v>45</v>
      </c>
      <c r="D768">
        <v>5</v>
      </c>
      <c r="E768" s="1">
        <v>316.76</v>
      </c>
      <c r="F768" s="1">
        <f>Sales_data[[#This Row],[UnitPrice]]*(1-0.35)</f>
        <v>205.89400000000001</v>
      </c>
      <c r="G768" t="s">
        <v>20</v>
      </c>
      <c r="H768" t="s">
        <v>31</v>
      </c>
      <c r="I768" s="6">
        <v>0.05</v>
      </c>
      <c r="J768" t="s">
        <v>32</v>
      </c>
      <c r="K768" s="1">
        <f>Sales_data[[#This Row],[Quantity]]*Sales_data[[#This Row],[UnitPrice]]</f>
        <v>1583.8</v>
      </c>
      <c r="L768" s="1">
        <f>Sales_data[[#This Row],[TotalPrice ]]*(1-Sales_data[[#This Row],[Discount]])</f>
        <v>1504.61</v>
      </c>
      <c r="M768" s="1">
        <f>Sales_data[[#This Row],[Quantity]]*Sales_data[[#This Row],[UnitCost (Assummed)]]</f>
        <v>1029.47</v>
      </c>
      <c r="N768" s="1">
        <f>Sales_data[[#This Row],[ Sales]]-Sales_data[[#This Row],[COGs]]</f>
        <v>475.13999999999987</v>
      </c>
      <c r="O768" s="5">
        <f>Sales_data[[#This Row],[TotalPrice ]]-Sales_data[[#This Row],[ Sales]]</f>
        <v>79.190000000000055</v>
      </c>
      <c r="P768" t="s">
        <v>33</v>
      </c>
      <c r="Q768" t="s">
        <v>24</v>
      </c>
      <c r="R768">
        <v>1</v>
      </c>
      <c r="S768" t="s">
        <v>1608</v>
      </c>
      <c r="T768" t="s">
        <v>1303</v>
      </c>
      <c r="U768" s="1">
        <v>12.7</v>
      </c>
      <c r="V768" s="2">
        <v>45402</v>
      </c>
      <c r="W768" s="2">
        <v>45412</v>
      </c>
      <c r="X768" s="7">
        <f t="shared" si="11"/>
        <v>10</v>
      </c>
      <c r="Y768" t="s">
        <v>72</v>
      </c>
    </row>
    <row r="769" spans="1:25" x14ac:dyDescent="0.3">
      <c r="A769" s="2">
        <v>45402</v>
      </c>
      <c r="B769" t="s">
        <v>28</v>
      </c>
      <c r="C769" t="s">
        <v>19</v>
      </c>
      <c r="D769">
        <v>2</v>
      </c>
      <c r="E769" s="1">
        <v>169.62</v>
      </c>
      <c r="F769" s="1">
        <f>Sales_data[[#This Row],[UnitPrice]]*(1-0.35)</f>
        <v>110.253</v>
      </c>
      <c r="G769" t="s">
        <v>50</v>
      </c>
      <c r="H769" t="s">
        <v>31</v>
      </c>
      <c r="I769" s="6">
        <v>0.1</v>
      </c>
      <c r="J769" t="s">
        <v>32</v>
      </c>
      <c r="K769" s="1">
        <f>Sales_data[[#This Row],[Quantity]]*Sales_data[[#This Row],[UnitPrice]]</f>
        <v>339.24</v>
      </c>
      <c r="L769" s="1">
        <f>Sales_data[[#This Row],[TotalPrice ]]*(1-Sales_data[[#This Row],[Discount]])</f>
        <v>305.31600000000003</v>
      </c>
      <c r="M769" s="1">
        <f>Sales_data[[#This Row],[Quantity]]*Sales_data[[#This Row],[UnitCost (Assummed)]]</f>
        <v>220.506</v>
      </c>
      <c r="N769" s="1">
        <f>Sales_data[[#This Row],[ Sales]]-Sales_data[[#This Row],[COGs]]</f>
        <v>84.810000000000031</v>
      </c>
      <c r="O769" s="5">
        <f>Sales_data[[#This Row],[TotalPrice ]]-Sales_data[[#This Row],[ Sales]]</f>
        <v>33.923999999999978</v>
      </c>
      <c r="P769" t="s">
        <v>60</v>
      </c>
      <c r="Q769" t="s">
        <v>2930</v>
      </c>
      <c r="R769">
        <v>0</v>
      </c>
      <c r="S769" t="s">
        <v>1609</v>
      </c>
      <c r="T769" t="s">
        <v>1610</v>
      </c>
      <c r="U769" s="1">
        <v>45.41</v>
      </c>
      <c r="V769" s="2">
        <v>45402</v>
      </c>
      <c r="W769" s="2">
        <v>45407</v>
      </c>
      <c r="X769" s="7">
        <f t="shared" si="11"/>
        <v>5</v>
      </c>
      <c r="Y769" t="s">
        <v>37</v>
      </c>
    </row>
    <row r="770" spans="1:25" x14ac:dyDescent="0.3">
      <c r="A770" s="2">
        <v>45402</v>
      </c>
      <c r="B770" t="s">
        <v>18</v>
      </c>
      <c r="C770" t="s">
        <v>130</v>
      </c>
      <c r="D770">
        <v>5</v>
      </c>
      <c r="E770" s="1">
        <v>550.65</v>
      </c>
      <c r="F770" s="1">
        <f>Sales_data[[#This Row],[UnitPrice]]*(1-0.35)</f>
        <v>357.92250000000001</v>
      </c>
      <c r="G770" t="s">
        <v>30</v>
      </c>
      <c r="H770" t="s">
        <v>31</v>
      </c>
      <c r="I770" s="6">
        <v>0.15</v>
      </c>
      <c r="J770" t="s">
        <v>66</v>
      </c>
      <c r="K770" s="1">
        <f>Sales_data[[#This Row],[Quantity]]*Sales_data[[#This Row],[UnitPrice]]</f>
        <v>2753.25</v>
      </c>
      <c r="L770" s="1">
        <f>Sales_data[[#This Row],[TotalPrice ]]*(1-Sales_data[[#This Row],[Discount]])</f>
        <v>2340.2624999999998</v>
      </c>
      <c r="M770" s="1">
        <f>Sales_data[[#This Row],[Quantity]]*Sales_data[[#This Row],[UnitCost (Assummed)]]</f>
        <v>1789.6125000000002</v>
      </c>
      <c r="N770" s="1">
        <f>Sales_data[[#This Row],[ Sales]]-Sales_data[[#This Row],[COGs]]</f>
        <v>550.64999999999964</v>
      </c>
      <c r="O770" s="5">
        <f>Sales_data[[#This Row],[TotalPrice ]]-Sales_data[[#This Row],[ Sales]]</f>
        <v>412.98750000000018</v>
      </c>
      <c r="P770" t="s">
        <v>33</v>
      </c>
      <c r="Q770" t="s">
        <v>2930</v>
      </c>
      <c r="R770">
        <v>0</v>
      </c>
      <c r="S770" t="s">
        <v>1670</v>
      </c>
      <c r="T770" t="s">
        <v>1671</v>
      </c>
      <c r="U770" s="1">
        <v>16.82</v>
      </c>
      <c r="V770" s="2">
        <v>45402</v>
      </c>
      <c r="W770" s="2">
        <v>45409</v>
      </c>
      <c r="X770" s="7">
        <f t="shared" ref="X770:X833" si="12">DATEDIF( V770,W770,"d")</f>
        <v>7</v>
      </c>
      <c r="Y770" t="s">
        <v>27</v>
      </c>
    </row>
    <row r="771" spans="1:25" x14ac:dyDescent="0.3">
      <c r="A771" s="2">
        <v>45402</v>
      </c>
      <c r="B771" t="s">
        <v>28</v>
      </c>
      <c r="C771" t="s">
        <v>130</v>
      </c>
      <c r="D771">
        <v>20</v>
      </c>
      <c r="E771" s="1">
        <v>516.42999999999995</v>
      </c>
      <c r="F771" s="1">
        <f>Sales_data[[#This Row],[UnitPrice]]*(1-0.35)</f>
        <v>335.67949999999996</v>
      </c>
      <c r="G771" t="s">
        <v>20</v>
      </c>
      <c r="H771" t="s">
        <v>31</v>
      </c>
      <c r="I771" s="6">
        <v>0</v>
      </c>
      <c r="J771" t="s">
        <v>66</v>
      </c>
      <c r="K771" s="1">
        <f>Sales_data[[#This Row],[Quantity]]*Sales_data[[#This Row],[UnitPrice]]</f>
        <v>10328.599999999999</v>
      </c>
      <c r="L771" s="1">
        <f>Sales_data[[#This Row],[TotalPrice ]]*(1-Sales_data[[#This Row],[Discount]])</f>
        <v>10328.599999999999</v>
      </c>
      <c r="M771" s="1">
        <f>Sales_data[[#This Row],[Quantity]]*Sales_data[[#This Row],[UnitCost (Assummed)]]</f>
        <v>6713.5899999999992</v>
      </c>
      <c r="N771" s="1">
        <f>Sales_data[[#This Row],[ Sales]]-Sales_data[[#This Row],[COGs]]</f>
        <v>3615.0099999999993</v>
      </c>
      <c r="O771" s="5">
        <f>Sales_data[[#This Row],[TotalPrice ]]-Sales_data[[#This Row],[ Sales]]</f>
        <v>0</v>
      </c>
      <c r="P771" t="s">
        <v>23</v>
      </c>
      <c r="Q771" t="s">
        <v>24</v>
      </c>
      <c r="R771">
        <v>0</v>
      </c>
      <c r="S771" t="s">
        <v>2242</v>
      </c>
      <c r="T771" t="s">
        <v>292</v>
      </c>
      <c r="U771" s="1">
        <v>36.229999999999997</v>
      </c>
      <c r="V771" s="2">
        <v>45402</v>
      </c>
      <c r="W771" s="2">
        <v>45404</v>
      </c>
      <c r="X771" s="7">
        <f t="shared" si="12"/>
        <v>2</v>
      </c>
      <c r="Y771" t="s">
        <v>37</v>
      </c>
    </row>
    <row r="772" spans="1:25" x14ac:dyDescent="0.3">
      <c r="A772" s="2">
        <v>45403</v>
      </c>
      <c r="B772" t="s">
        <v>69</v>
      </c>
      <c r="C772" t="s">
        <v>130</v>
      </c>
      <c r="D772">
        <v>17</v>
      </c>
      <c r="E772" s="1">
        <v>309.52</v>
      </c>
      <c r="F772" s="1">
        <f>Sales_data[[#This Row],[UnitPrice]]*(1-0.35)</f>
        <v>201.18799999999999</v>
      </c>
      <c r="G772" t="s">
        <v>20</v>
      </c>
      <c r="H772" t="s">
        <v>21</v>
      </c>
      <c r="I772" s="6">
        <v>0.05</v>
      </c>
      <c r="J772" t="s">
        <v>22</v>
      </c>
      <c r="K772" s="1">
        <f>Sales_data[[#This Row],[Quantity]]*Sales_data[[#This Row],[UnitPrice]]</f>
        <v>5261.84</v>
      </c>
      <c r="L772" s="1">
        <f>Sales_data[[#This Row],[TotalPrice ]]*(1-Sales_data[[#This Row],[Discount]])</f>
        <v>4998.7479999999996</v>
      </c>
      <c r="M772" s="1">
        <f>Sales_data[[#This Row],[Quantity]]*Sales_data[[#This Row],[UnitCost (Assummed)]]</f>
        <v>3420.1959999999999</v>
      </c>
      <c r="N772" s="1">
        <f>Sales_data[[#This Row],[ Sales]]-Sales_data[[#This Row],[COGs]]</f>
        <v>1578.5519999999997</v>
      </c>
      <c r="O772" s="5">
        <f>Sales_data[[#This Row],[TotalPrice ]]-Sales_data[[#This Row],[ Sales]]</f>
        <v>263.09200000000055</v>
      </c>
      <c r="P772" t="s">
        <v>23</v>
      </c>
      <c r="Q772" t="s">
        <v>24</v>
      </c>
      <c r="R772">
        <v>0</v>
      </c>
      <c r="S772" t="s">
        <v>245</v>
      </c>
      <c r="T772" t="s">
        <v>246</v>
      </c>
      <c r="U772" s="1">
        <v>6.11</v>
      </c>
      <c r="V772" s="2">
        <v>45403</v>
      </c>
      <c r="W772" s="2">
        <v>45409</v>
      </c>
      <c r="X772" s="7">
        <f t="shared" si="12"/>
        <v>6</v>
      </c>
      <c r="Y772" t="s">
        <v>72</v>
      </c>
    </row>
    <row r="773" spans="1:25" x14ac:dyDescent="0.3">
      <c r="A773" s="2">
        <v>45403</v>
      </c>
      <c r="B773" t="s">
        <v>38</v>
      </c>
      <c r="C773" t="s">
        <v>19</v>
      </c>
      <c r="D773">
        <v>10</v>
      </c>
      <c r="E773" s="1">
        <v>400.95</v>
      </c>
      <c r="F773" s="1">
        <f>Sales_data[[#This Row],[UnitPrice]]*(1-0.35)</f>
        <v>260.61750000000001</v>
      </c>
      <c r="G773" t="s">
        <v>50</v>
      </c>
      <c r="H773" t="s">
        <v>31</v>
      </c>
      <c r="I773" s="6">
        <v>0.05</v>
      </c>
      <c r="J773" t="s">
        <v>51</v>
      </c>
      <c r="K773" s="1">
        <f>Sales_data[[#This Row],[Quantity]]*Sales_data[[#This Row],[UnitPrice]]</f>
        <v>4009.5</v>
      </c>
      <c r="L773" s="1">
        <f>Sales_data[[#This Row],[TotalPrice ]]*(1-Sales_data[[#This Row],[Discount]])</f>
        <v>3809.0249999999996</v>
      </c>
      <c r="M773" s="1">
        <f>Sales_data[[#This Row],[Quantity]]*Sales_data[[#This Row],[UnitCost (Assummed)]]</f>
        <v>2606.1750000000002</v>
      </c>
      <c r="N773" s="1">
        <f>Sales_data[[#This Row],[ Sales]]-Sales_data[[#This Row],[COGs]]</f>
        <v>1202.8499999999995</v>
      </c>
      <c r="O773" s="5">
        <f>Sales_data[[#This Row],[TotalPrice ]]-Sales_data[[#This Row],[ Sales]]</f>
        <v>200.47500000000036</v>
      </c>
      <c r="P773" t="s">
        <v>23</v>
      </c>
      <c r="Q773" t="s">
        <v>2930</v>
      </c>
      <c r="R773">
        <v>0</v>
      </c>
      <c r="S773" t="s">
        <v>1528</v>
      </c>
      <c r="T773" t="s">
        <v>1529</v>
      </c>
      <c r="U773" s="1">
        <v>17.46</v>
      </c>
      <c r="V773" s="2">
        <v>45403</v>
      </c>
      <c r="W773" s="2">
        <v>45412</v>
      </c>
      <c r="X773" s="7">
        <f t="shared" si="12"/>
        <v>9</v>
      </c>
      <c r="Y773" t="s">
        <v>43</v>
      </c>
    </row>
    <row r="774" spans="1:25" x14ac:dyDescent="0.3">
      <c r="A774" s="2">
        <v>45404</v>
      </c>
      <c r="B774" t="s">
        <v>69</v>
      </c>
      <c r="C774" t="s">
        <v>79</v>
      </c>
      <c r="D774">
        <v>5</v>
      </c>
      <c r="E774" s="1">
        <v>382.17</v>
      </c>
      <c r="F774" s="1">
        <f>Sales_data[[#This Row],[UnitPrice]]*(1-0.35)</f>
        <v>248.41050000000001</v>
      </c>
      <c r="G774" t="s">
        <v>50</v>
      </c>
      <c r="H774" t="s">
        <v>21</v>
      </c>
      <c r="I774" s="6">
        <v>0</v>
      </c>
      <c r="J774" t="s">
        <v>56</v>
      </c>
      <c r="K774" s="1">
        <f>Sales_data[[#This Row],[Quantity]]*Sales_data[[#This Row],[UnitPrice]]</f>
        <v>1910.8500000000001</v>
      </c>
      <c r="L774" s="1">
        <f>Sales_data[[#This Row],[TotalPrice ]]*(1-Sales_data[[#This Row],[Discount]])</f>
        <v>1910.8500000000001</v>
      </c>
      <c r="M774" s="1">
        <f>Sales_data[[#This Row],[Quantity]]*Sales_data[[#This Row],[UnitCost (Assummed)]]</f>
        <v>1242.0525</v>
      </c>
      <c r="N774" s="1">
        <f>Sales_data[[#This Row],[ Sales]]-Sales_data[[#This Row],[COGs]]</f>
        <v>668.79750000000013</v>
      </c>
      <c r="O774" s="5">
        <f>Sales_data[[#This Row],[TotalPrice ]]-Sales_data[[#This Row],[ Sales]]</f>
        <v>0</v>
      </c>
      <c r="P774" t="s">
        <v>57</v>
      </c>
      <c r="Q774" t="s">
        <v>24</v>
      </c>
      <c r="R774">
        <v>0</v>
      </c>
      <c r="S774" t="s">
        <v>1057</v>
      </c>
      <c r="T774" t="s">
        <v>1058</v>
      </c>
      <c r="U774" s="1">
        <v>17.72</v>
      </c>
      <c r="V774" s="2">
        <v>45404</v>
      </c>
      <c r="W774" s="2">
        <v>45407</v>
      </c>
      <c r="X774" s="7">
        <f t="shared" si="12"/>
        <v>3</v>
      </c>
      <c r="Y774" t="s">
        <v>72</v>
      </c>
    </row>
    <row r="775" spans="1:25" x14ac:dyDescent="0.3">
      <c r="A775" s="2">
        <v>45405</v>
      </c>
      <c r="B775" t="s">
        <v>44</v>
      </c>
      <c r="C775" t="s">
        <v>54</v>
      </c>
      <c r="D775">
        <v>13</v>
      </c>
      <c r="E775" s="1">
        <v>439.75</v>
      </c>
      <c r="F775" s="1">
        <f>Sales_data[[#This Row],[UnitPrice]]*(1-0.35)</f>
        <v>285.83750000000003</v>
      </c>
      <c r="G775" t="s">
        <v>30</v>
      </c>
      <c r="H775" t="s">
        <v>21</v>
      </c>
      <c r="I775" s="6">
        <v>0</v>
      </c>
      <c r="J775" t="s">
        <v>46</v>
      </c>
      <c r="K775" s="1">
        <f>Sales_data[[#This Row],[Quantity]]*Sales_data[[#This Row],[UnitPrice]]</f>
        <v>5716.75</v>
      </c>
      <c r="L775" s="1">
        <f>Sales_data[[#This Row],[TotalPrice ]]*(1-Sales_data[[#This Row],[Discount]])</f>
        <v>5716.75</v>
      </c>
      <c r="M775" s="1">
        <f>Sales_data[[#This Row],[Quantity]]*Sales_data[[#This Row],[UnitCost (Assummed)]]</f>
        <v>3715.8875000000003</v>
      </c>
      <c r="N775" s="1">
        <f>Sales_data[[#This Row],[ Sales]]-Sales_data[[#This Row],[COGs]]</f>
        <v>2000.8624999999997</v>
      </c>
      <c r="O775" s="5">
        <f>Sales_data[[#This Row],[TotalPrice ]]-Sales_data[[#This Row],[ Sales]]</f>
        <v>0</v>
      </c>
      <c r="P775" t="s">
        <v>23</v>
      </c>
      <c r="Q775" t="s">
        <v>2930</v>
      </c>
      <c r="R775">
        <v>1</v>
      </c>
      <c r="S775" t="s">
        <v>1431</v>
      </c>
      <c r="T775" t="s">
        <v>656</v>
      </c>
      <c r="U775" s="1">
        <v>12.23</v>
      </c>
      <c r="V775" s="2">
        <v>45405</v>
      </c>
      <c r="W775" s="2">
        <v>45414</v>
      </c>
      <c r="X775" s="7">
        <f t="shared" si="12"/>
        <v>9</v>
      </c>
      <c r="Y775" t="s">
        <v>49</v>
      </c>
    </row>
    <row r="776" spans="1:25" x14ac:dyDescent="0.3">
      <c r="A776" s="2">
        <v>45405</v>
      </c>
      <c r="B776" t="s">
        <v>69</v>
      </c>
      <c r="C776" t="s">
        <v>130</v>
      </c>
      <c r="D776">
        <v>7</v>
      </c>
      <c r="E776" s="1">
        <v>39.53</v>
      </c>
      <c r="F776" s="1">
        <f>Sales_data[[#This Row],[UnitPrice]]*(1-0.35)</f>
        <v>25.694500000000001</v>
      </c>
      <c r="G776" t="s">
        <v>55</v>
      </c>
      <c r="H776" t="s">
        <v>31</v>
      </c>
      <c r="I776" s="6">
        <v>0.1</v>
      </c>
      <c r="J776" t="s">
        <v>51</v>
      </c>
      <c r="K776" s="1">
        <f>Sales_data[[#This Row],[Quantity]]*Sales_data[[#This Row],[UnitPrice]]</f>
        <v>276.71000000000004</v>
      </c>
      <c r="L776" s="1">
        <f>Sales_data[[#This Row],[TotalPrice ]]*(1-Sales_data[[#This Row],[Discount]])</f>
        <v>249.03900000000004</v>
      </c>
      <c r="M776" s="1">
        <f>Sales_data[[#This Row],[Quantity]]*Sales_data[[#This Row],[UnitCost (Assummed)]]</f>
        <v>179.86150000000001</v>
      </c>
      <c r="N776" s="1">
        <f>Sales_data[[#This Row],[ Sales]]-Sales_data[[#This Row],[COGs]]</f>
        <v>69.177500000000038</v>
      </c>
      <c r="O776" s="5">
        <f>Sales_data[[#This Row],[TotalPrice ]]-Sales_data[[#This Row],[ Sales]]</f>
        <v>27.670999999999992</v>
      </c>
      <c r="P776" t="s">
        <v>60</v>
      </c>
      <c r="Q776" t="s">
        <v>40</v>
      </c>
      <c r="R776">
        <v>0</v>
      </c>
      <c r="S776" t="s">
        <v>2060</v>
      </c>
      <c r="T776" t="s">
        <v>2061</v>
      </c>
      <c r="U776" s="1">
        <v>18.16</v>
      </c>
      <c r="V776" s="2">
        <v>45405</v>
      </c>
      <c r="W776" s="2">
        <v>45411</v>
      </c>
      <c r="X776" s="7">
        <f t="shared" si="12"/>
        <v>6</v>
      </c>
      <c r="Y776" t="s">
        <v>72</v>
      </c>
    </row>
    <row r="777" spans="1:25" x14ac:dyDescent="0.3">
      <c r="A777" s="2">
        <v>45406</v>
      </c>
      <c r="B777" t="s">
        <v>38</v>
      </c>
      <c r="C777" t="s">
        <v>79</v>
      </c>
      <c r="D777">
        <v>19</v>
      </c>
      <c r="E777" s="1">
        <v>36.229999999999997</v>
      </c>
      <c r="F777" s="1">
        <f>Sales_data[[#This Row],[UnitPrice]]*(1-0.35)</f>
        <v>23.549499999999998</v>
      </c>
      <c r="G777" t="s">
        <v>20</v>
      </c>
      <c r="H777" t="s">
        <v>21</v>
      </c>
      <c r="I777" s="6">
        <v>0</v>
      </c>
      <c r="J777" t="s">
        <v>56</v>
      </c>
      <c r="K777" s="1">
        <f>Sales_data[[#This Row],[Quantity]]*Sales_data[[#This Row],[UnitPrice]]</f>
        <v>688.36999999999989</v>
      </c>
      <c r="L777" s="1">
        <f>Sales_data[[#This Row],[TotalPrice ]]*(1-Sales_data[[#This Row],[Discount]])</f>
        <v>688.36999999999989</v>
      </c>
      <c r="M777" s="1">
        <f>Sales_data[[#This Row],[Quantity]]*Sales_data[[#This Row],[UnitCost (Assummed)]]</f>
        <v>447.44049999999999</v>
      </c>
      <c r="N777" s="1">
        <f>Sales_data[[#This Row],[ Sales]]-Sales_data[[#This Row],[COGs]]</f>
        <v>240.9294999999999</v>
      </c>
      <c r="O777" s="5">
        <f>Sales_data[[#This Row],[TotalPrice ]]-Sales_data[[#This Row],[ Sales]]</f>
        <v>0</v>
      </c>
      <c r="P777" t="s">
        <v>60</v>
      </c>
      <c r="Q777" t="s">
        <v>40</v>
      </c>
      <c r="R777">
        <v>0</v>
      </c>
      <c r="S777" t="s">
        <v>1308</v>
      </c>
      <c r="T777" t="s">
        <v>1309</v>
      </c>
      <c r="U777" s="1">
        <v>33.94</v>
      </c>
      <c r="V777" s="2">
        <v>45406</v>
      </c>
      <c r="W777" s="2">
        <v>45409</v>
      </c>
      <c r="X777" s="7">
        <f t="shared" si="12"/>
        <v>3</v>
      </c>
      <c r="Y777" t="s">
        <v>43</v>
      </c>
    </row>
    <row r="778" spans="1:25" x14ac:dyDescent="0.3">
      <c r="A778" s="2">
        <v>45407</v>
      </c>
      <c r="B778" t="s">
        <v>18</v>
      </c>
      <c r="C778" t="s">
        <v>54</v>
      </c>
      <c r="D778">
        <v>19</v>
      </c>
      <c r="E778" s="1">
        <v>526.23</v>
      </c>
      <c r="F778" s="1">
        <f>Sales_data[[#This Row],[UnitPrice]]*(1-0.35)</f>
        <v>342.04950000000002</v>
      </c>
      <c r="G778" t="s">
        <v>20</v>
      </c>
      <c r="H778" t="s">
        <v>31</v>
      </c>
      <c r="I778" s="6">
        <v>0</v>
      </c>
      <c r="J778" t="s">
        <v>66</v>
      </c>
      <c r="K778" s="1">
        <f>Sales_data[[#This Row],[Quantity]]*Sales_data[[#This Row],[UnitPrice]]</f>
        <v>9998.3700000000008</v>
      </c>
      <c r="L778" s="1">
        <f>Sales_data[[#This Row],[TotalPrice ]]*(1-Sales_data[[#This Row],[Discount]])</f>
        <v>9998.3700000000008</v>
      </c>
      <c r="M778" s="1">
        <f>Sales_data[[#This Row],[Quantity]]*Sales_data[[#This Row],[UnitCost (Assummed)]]</f>
        <v>6498.9405000000006</v>
      </c>
      <c r="N778" s="1">
        <f>Sales_data[[#This Row],[ Sales]]-Sales_data[[#This Row],[COGs]]</f>
        <v>3499.4295000000002</v>
      </c>
      <c r="O778" s="5">
        <f>Sales_data[[#This Row],[TotalPrice ]]-Sales_data[[#This Row],[ Sales]]</f>
        <v>0</v>
      </c>
      <c r="P778" t="s">
        <v>57</v>
      </c>
      <c r="Q778" t="s">
        <v>40</v>
      </c>
      <c r="R778">
        <v>0</v>
      </c>
      <c r="S778" t="s">
        <v>750</v>
      </c>
      <c r="T778" t="s">
        <v>751</v>
      </c>
      <c r="U778" s="1">
        <v>32.770000000000003</v>
      </c>
      <c r="V778" s="2">
        <v>45407</v>
      </c>
      <c r="W778" s="2">
        <v>45417</v>
      </c>
      <c r="X778" s="7">
        <f t="shared" si="12"/>
        <v>10</v>
      </c>
      <c r="Y778" t="s">
        <v>27</v>
      </c>
    </row>
    <row r="779" spans="1:25" x14ac:dyDescent="0.3">
      <c r="A779" s="2">
        <v>45407</v>
      </c>
      <c r="B779" t="s">
        <v>18</v>
      </c>
      <c r="C779" t="s">
        <v>79</v>
      </c>
      <c r="D779">
        <v>1</v>
      </c>
      <c r="E779" s="1">
        <v>173.56</v>
      </c>
      <c r="F779" s="1">
        <f>Sales_data[[#This Row],[UnitPrice]]*(1-0.35)</f>
        <v>112.81400000000001</v>
      </c>
      <c r="G779" t="s">
        <v>55</v>
      </c>
      <c r="H779" t="s">
        <v>31</v>
      </c>
      <c r="I779" s="6">
        <v>0.1</v>
      </c>
      <c r="J779" t="s">
        <v>22</v>
      </c>
      <c r="K779" s="1">
        <f>Sales_data[[#This Row],[Quantity]]*Sales_data[[#This Row],[UnitPrice]]</f>
        <v>173.56</v>
      </c>
      <c r="L779" s="1">
        <f>Sales_data[[#This Row],[TotalPrice ]]*(1-Sales_data[[#This Row],[Discount]])</f>
        <v>156.20400000000001</v>
      </c>
      <c r="M779" s="1">
        <f>Sales_data[[#This Row],[Quantity]]*Sales_data[[#This Row],[UnitCost (Assummed)]]</f>
        <v>112.81400000000001</v>
      </c>
      <c r="N779" s="1">
        <f>Sales_data[[#This Row],[ Sales]]-Sales_data[[#This Row],[COGs]]</f>
        <v>43.39</v>
      </c>
      <c r="O779" s="5">
        <f>Sales_data[[#This Row],[TotalPrice ]]-Sales_data[[#This Row],[ Sales]]</f>
        <v>17.355999999999995</v>
      </c>
      <c r="P779" t="s">
        <v>60</v>
      </c>
      <c r="Q779" t="s">
        <v>24</v>
      </c>
      <c r="R779">
        <v>0</v>
      </c>
      <c r="S779" t="s">
        <v>796</v>
      </c>
      <c r="T779" t="s">
        <v>797</v>
      </c>
      <c r="U779" s="1">
        <v>39.1</v>
      </c>
      <c r="V779" s="2">
        <v>45407</v>
      </c>
      <c r="W779" s="2">
        <v>45410</v>
      </c>
      <c r="X779" s="7">
        <f t="shared" si="12"/>
        <v>3</v>
      </c>
      <c r="Y779" t="s">
        <v>27</v>
      </c>
    </row>
    <row r="780" spans="1:25" x14ac:dyDescent="0.3">
      <c r="A780" s="2">
        <v>45408</v>
      </c>
      <c r="B780" t="s">
        <v>44</v>
      </c>
      <c r="C780" t="s">
        <v>45</v>
      </c>
      <c r="D780">
        <v>12</v>
      </c>
      <c r="E780" s="1">
        <v>591.91999999999996</v>
      </c>
      <c r="F780" s="1">
        <f>Sales_data[[#This Row],[UnitPrice]]*(1-0.35)</f>
        <v>384.74799999999999</v>
      </c>
      <c r="G780" t="s">
        <v>55</v>
      </c>
      <c r="H780" t="s">
        <v>31</v>
      </c>
      <c r="I780" s="6">
        <v>0</v>
      </c>
      <c r="J780" t="s">
        <v>22</v>
      </c>
      <c r="K780" s="1">
        <f>Sales_data[[#This Row],[Quantity]]*Sales_data[[#This Row],[UnitPrice]]</f>
        <v>7103.0399999999991</v>
      </c>
      <c r="L780" s="1">
        <f>Sales_data[[#This Row],[TotalPrice ]]*(1-Sales_data[[#This Row],[Discount]])</f>
        <v>7103.0399999999991</v>
      </c>
      <c r="M780" s="1">
        <f>Sales_data[[#This Row],[Quantity]]*Sales_data[[#This Row],[UnitCost (Assummed)]]</f>
        <v>4616.9759999999997</v>
      </c>
      <c r="N780" s="1">
        <f>Sales_data[[#This Row],[ Sales]]-Sales_data[[#This Row],[COGs]]</f>
        <v>2486.0639999999994</v>
      </c>
      <c r="O780" s="5">
        <f>Sales_data[[#This Row],[TotalPrice ]]-Sales_data[[#This Row],[ Sales]]</f>
        <v>0</v>
      </c>
      <c r="P780" t="s">
        <v>60</v>
      </c>
      <c r="Q780" t="s">
        <v>34</v>
      </c>
      <c r="R780">
        <v>0</v>
      </c>
      <c r="S780" t="s">
        <v>1327</v>
      </c>
      <c r="T780" t="s">
        <v>1328</v>
      </c>
      <c r="U780" s="1">
        <v>25.2</v>
      </c>
      <c r="V780" s="2">
        <v>45408</v>
      </c>
      <c r="W780" s="2">
        <v>45418</v>
      </c>
      <c r="X780" s="7">
        <f t="shared" si="12"/>
        <v>10</v>
      </c>
      <c r="Y780" t="s">
        <v>49</v>
      </c>
    </row>
    <row r="781" spans="1:25" x14ac:dyDescent="0.3">
      <c r="A781" s="2">
        <v>45408</v>
      </c>
      <c r="B781" t="s">
        <v>28</v>
      </c>
      <c r="C781" t="s">
        <v>19</v>
      </c>
      <c r="D781">
        <v>16</v>
      </c>
      <c r="E781" s="1">
        <v>318.32</v>
      </c>
      <c r="F781" s="1">
        <f>Sales_data[[#This Row],[UnitPrice]]*(1-0.35)</f>
        <v>206.90800000000002</v>
      </c>
      <c r="G781" t="s">
        <v>50</v>
      </c>
      <c r="H781" t="s">
        <v>21</v>
      </c>
      <c r="I781" s="6">
        <v>0.05</v>
      </c>
      <c r="J781" t="s">
        <v>56</v>
      </c>
      <c r="K781" s="1">
        <f>Sales_data[[#This Row],[Quantity]]*Sales_data[[#This Row],[UnitPrice]]</f>
        <v>5093.12</v>
      </c>
      <c r="L781" s="1">
        <f>Sales_data[[#This Row],[TotalPrice ]]*(1-Sales_data[[#This Row],[Discount]])</f>
        <v>4838.4639999999999</v>
      </c>
      <c r="M781" s="1">
        <f>Sales_data[[#This Row],[Quantity]]*Sales_data[[#This Row],[UnitCost (Assummed)]]</f>
        <v>3310.5280000000002</v>
      </c>
      <c r="N781" s="1">
        <f>Sales_data[[#This Row],[ Sales]]-Sales_data[[#This Row],[COGs]]</f>
        <v>1527.9359999999997</v>
      </c>
      <c r="O781" s="5">
        <f>Sales_data[[#This Row],[TotalPrice ]]-Sales_data[[#This Row],[ Sales]]</f>
        <v>254.65599999999995</v>
      </c>
      <c r="P781" t="s">
        <v>57</v>
      </c>
      <c r="Q781" t="s">
        <v>24</v>
      </c>
      <c r="R781">
        <v>0</v>
      </c>
      <c r="S781" t="s">
        <v>1352</v>
      </c>
      <c r="T781" t="s">
        <v>1353</v>
      </c>
      <c r="U781" s="1">
        <v>40.78</v>
      </c>
      <c r="V781" s="2">
        <v>45408</v>
      </c>
      <c r="W781" s="2">
        <v>45413</v>
      </c>
      <c r="X781" s="7">
        <f t="shared" si="12"/>
        <v>5</v>
      </c>
      <c r="Y781" t="s">
        <v>37</v>
      </c>
    </row>
    <row r="782" spans="1:25" x14ac:dyDescent="0.3">
      <c r="A782" s="2">
        <v>45408</v>
      </c>
      <c r="B782" t="s">
        <v>38</v>
      </c>
      <c r="C782" t="s">
        <v>54</v>
      </c>
      <c r="D782">
        <v>4</v>
      </c>
      <c r="E782" s="1">
        <v>303.37</v>
      </c>
      <c r="F782" s="1">
        <f>Sales_data[[#This Row],[UnitPrice]]*(1-0.35)</f>
        <v>197.19050000000001</v>
      </c>
      <c r="G782" t="s">
        <v>30</v>
      </c>
      <c r="H782" t="s">
        <v>31</v>
      </c>
      <c r="I782" s="6">
        <v>0.1</v>
      </c>
      <c r="J782" t="s">
        <v>51</v>
      </c>
      <c r="K782" s="1">
        <f>Sales_data[[#This Row],[Quantity]]*Sales_data[[#This Row],[UnitPrice]]</f>
        <v>1213.48</v>
      </c>
      <c r="L782" s="1">
        <f>Sales_data[[#This Row],[TotalPrice ]]*(1-Sales_data[[#This Row],[Discount]])</f>
        <v>1092.1320000000001</v>
      </c>
      <c r="M782" s="1">
        <f>Sales_data[[#This Row],[Quantity]]*Sales_data[[#This Row],[UnitCost (Assummed)]]</f>
        <v>788.76200000000006</v>
      </c>
      <c r="N782" s="1">
        <f>Sales_data[[#This Row],[ Sales]]-Sales_data[[#This Row],[COGs]]</f>
        <v>303.37</v>
      </c>
      <c r="O782" s="5">
        <f>Sales_data[[#This Row],[TotalPrice ]]-Sales_data[[#This Row],[ Sales]]</f>
        <v>121.34799999999996</v>
      </c>
      <c r="P782" t="s">
        <v>33</v>
      </c>
      <c r="Q782" t="s">
        <v>40</v>
      </c>
      <c r="R782">
        <v>0</v>
      </c>
      <c r="S782" t="s">
        <v>1794</v>
      </c>
      <c r="T782" t="s">
        <v>1795</v>
      </c>
      <c r="U782" s="1">
        <v>30.19</v>
      </c>
      <c r="V782" s="2">
        <v>45408</v>
      </c>
      <c r="W782" s="2">
        <v>45413</v>
      </c>
      <c r="X782" s="7">
        <f t="shared" si="12"/>
        <v>5</v>
      </c>
      <c r="Y782" t="s">
        <v>43</v>
      </c>
    </row>
    <row r="783" spans="1:25" x14ac:dyDescent="0.3">
      <c r="A783" s="2">
        <v>45408</v>
      </c>
      <c r="B783" t="s">
        <v>28</v>
      </c>
      <c r="C783" t="s">
        <v>29</v>
      </c>
      <c r="D783">
        <v>3</v>
      </c>
      <c r="E783" s="1">
        <v>103.09</v>
      </c>
      <c r="F783" s="1">
        <f>Sales_data[[#This Row],[UnitPrice]]*(1-0.35)</f>
        <v>67.008499999999998</v>
      </c>
      <c r="G783" t="s">
        <v>55</v>
      </c>
      <c r="H783" t="s">
        <v>21</v>
      </c>
      <c r="I783" s="6">
        <v>0</v>
      </c>
      <c r="J783" t="s">
        <v>51</v>
      </c>
      <c r="K783" s="1">
        <f>Sales_data[[#This Row],[Quantity]]*Sales_data[[#This Row],[UnitPrice]]</f>
        <v>309.27</v>
      </c>
      <c r="L783" s="1">
        <f>Sales_data[[#This Row],[TotalPrice ]]*(1-Sales_data[[#This Row],[Discount]])</f>
        <v>309.27</v>
      </c>
      <c r="M783" s="1">
        <f>Sales_data[[#This Row],[Quantity]]*Sales_data[[#This Row],[UnitCost (Assummed)]]</f>
        <v>201.02549999999999</v>
      </c>
      <c r="N783" s="1">
        <f>Sales_data[[#This Row],[ Sales]]-Sales_data[[#This Row],[COGs]]</f>
        <v>108.24449999999999</v>
      </c>
      <c r="O783" s="5">
        <f>Sales_data[[#This Row],[TotalPrice ]]-Sales_data[[#This Row],[ Sales]]</f>
        <v>0</v>
      </c>
      <c r="P783" t="s">
        <v>33</v>
      </c>
      <c r="Q783" t="s">
        <v>34</v>
      </c>
      <c r="R783">
        <v>1</v>
      </c>
      <c r="S783" t="s">
        <v>1961</v>
      </c>
      <c r="T783" t="s">
        <v>1962</v>
      </c>
      <c r="U783" s="1">
        <v>46.47</v>
      </c>
      <c r="V783" s="2">
        <v>45408</v>
      </c>
      <c r="W783" s="2">
        <v>45412</v>
      </c>
      <c r="X783" s="7">
        <f t="shared" si="12"/>
        <v>4</v>
      </c>
      <c r="Y783" t="s">
        <v>37</v>
      </c>
    </row>
    <row r="784" spans="1:25" x14ac:dyDescent="0.3">
      <c r="A784" s="2">
        <v>45410</v>
      </c>
      <c r="B784" t="s">
        <v>44</v>
      </c>
      <c r="C784" t="s">
        <v>39</v>
      </c>
      <c r="D784">
        <v>5</v>
      </c>
      <c r="E784" s="1">
        <v>544.66</v>
      </c>
      <c r="F784" s="1">
        <f>Sales_data[[#This Row],[UnitPrice]]*(1-0.35)</f>
        <v>354.029</v>
      </c>
      <c r="G784" t="s">
        <v>20</v>
      </c>
      <c r="H784" t="s">
        <v>31</v>
      </c>
      <c r="I784" s="6">
        <v>0.1</v>
      </c>
      <c r="J784" t="s">
        <v>56</v>
      </c>
      <c r="K784" s="1">
        <f>Sales_data[[#This Row],[Quantity]]*Sales_data[[#This Row],[UnitPrice]]</f>
        <v>2723.2999999999997</v>
      </c>
      <c r="L784" s="1">
        <f>Sales_data[[#This Row],[TotalPrice ]]*(1-Sales_data[[#This Row],[Discount]])</f>
        <v>2450.9699999999998</v>
      </c>
      <c r="M784" s="1">
        <f>Sales_data[[#This Row],[Quantity]]*Sales_data[[#This Row],[UnitCost (Assummed)]]</f>
        <v>1770.145</v>
      </c>
      <c r="N784" s="1">
        <f>Sales_data[[#This Row],[ Sales]]-Sales_data[[#This Row],[COGs]]</f>
        <v>680.82499999999982</v>
      </c>
      <c r="O784" s="5">
        <f>Sales_data[[#This Row],[TotalPrice ]]-Sales_data[[#This Row],[ Sales]]</f>
        <v>272.32999999999993</v>
      </c>
      <c r="P784" t="s">
        <v>23</v>
      </c>
      <c r="Q784" t="s">
        <v>34</v>
      </c>
      <c r="R784">
        <v>0</v>
      </c>
      <c r="S784" t="s">
        <v>1239</v>
      </c>
      <c r="T784" t="s">
        <v>1240</v>
      </c>
      <c r="U784" s="1">
        <v>8.39</v>
      </c>
      <c r="V784" s="2">
        <v>45410</v>
      </c>
      <c r="W784" s="2">
        <v>45416</v>
      </c>
      <c r="X784" s="7">
        <f t="shared" si="12"/>
        <v>6</v>
      </c>
      <c r="Y784" t="s">
        <v>49</v>
      </c>
    </row>
    <row r="785" spans="1:25" x14ac:dyDescent="0.3">
      <c r="A785" s="2">
        <v>45411</v>
      </c>
      <c r="B785" t="s">
        <v>44</v>
      </c>
      <c r="C785" t="s">
        <v>79</v>
      </c>
      <c r="D785">
        <v>4</v>
      </c>
      <c r="E785" s="1">
        <v>163.66</v>
      </c>
      <c r="F785" s="1">
        <f>Sales_data[[#This Row],[UnitPrice]]*(1-0.35)</f>
        <v>106.379</v>
      </c>
      <c r="G785" t="s">
        <v>20</v>
      </c>
      <c r="H785" t="s">
        <v>31</v>
      </c>
      <c r="I785" s="6">
        <v>0</v>
      </c>
      <c r="J785" t="s">
        <v>66</v>
      </c>
      <c r="K785" s="1">
        <f>Sales_data[[#This Row],[Quantity]]*Sales_data[[#This Row],[UnitPrice]]</f>
        <v>654.64</v>
      </c>
      <c r="L785" s="1">
        <f>Sales_data[[#This Row],[TotalPrice ]]*(1-Sales_data[[#This Row],[Discount]])</f>
        <v>654.64</v>
      </c>
      <c r="M785" s="1">
        <f>Sales_data[[#This Row],[Quantity]]*Sales_data[[#This Row],[UnitCost (Assummed)]]</f>
        <v>425.51600000000002</v>
      </c>
      <c r="N785" s="1">
        <f>Sales_data[[#This Row],[ Sales]]-Sales_data[[#This Row],[COGs]]</f>
        <v>229.12399999999997</v>
      </c>
      <c r="O785" s="5">
        <f>Sales_data[[#This Row],[TotalPrice ]]-Sales_data[[#This Row],[ Sales]]</f>
        <v>0</v>
      </c>
      <c r="P785" t="s">
        <v>33</v>
      </c>
      <c r="Q785" t="s">
        <v>40</v>
      </c>
      <c r="R785">
        <v>1</v>
      </c>
      <c r="S785" t="s">
        <v>343</v>
      </c>
      <c r="T785" t="s">
        <v>344</v>
      </c>
      <c r="U785" s="1">
        <v>31.8</v>
      </c>
      <c r="V785" s="2">
        <v>45411</v>
      </c>
      <c r="W785" s="2">
        <v>45413</v>
      </c>
      <c r="X785" s="7">
        <f t="shared" si="12"/>
        <v>2</v>
      </c>
      <c r="Y785" t="s">
        <v>49</v>
      </c>
    </row>
    <row r="786" spans="1:25" x14ac:dyDescent="0.3">
      <c r="A786" s="2">
        <v>45411</v>
      </c>
      <c r="B786" t="s">
        <v>69</v>
      </c>
      <c r="C786" t="s">
        <v>79</v>
      </c>
      <c r="D786">
        <v>20</v>
      </c>
      <c r="E786" s="1">
        <v>367.24</v>
      </c>
      <c r="F786" s="1">
        <f>Sales_data[[#This Row],[UnitPrice]]*(1-0.35)</f>
        <v>238.70600000000002</v>
      </c>
      <c r="G786" t="s">
        <v>30</v>
      </c>
      <c r="H786" t="s">
        <v>21</v>
      </c>
      <c r="I786" s="6">
        <v>0.05</v>
      </c>
      <c r="J786" t="s">
        <v>51</v>
      </c>
      <c r="K786" s="1">
        <f>Sales_data[[#This Row],[Quantity]]*Sales_data[[#This Row],[UnitPrice]]</f>
        <v>7344.8</v>
      </c>
      <c r="L786" s="1">
        <f>Sales_data[[#This Row],[TotalPrice ]]*(1-Sales_data[[#This Row],[Discount]])</f>
        <v>6977.5599999999995</v>
      </c>
      <c r="M786" s="1">
        <f>Sales_data[[#This Row],[Quantity]]*Sales_data[[#This Row],[UnitCost (Assummed)]]</f>
        <v>4774.1200000000008</v>
      </c>
      <c r="N786" s="1">
        <f>Sales_data[[#This Row],[ Sales]]-Sales_data[[#This Row],[COGs]]</f>
        <v>2203.4399999999987</v>
      </c>
      <c r="O786" s="5">
        <f>Sales_data[[#This Row],[TotalPrice ]]-Sales_data[[#This Row],[ Sales]]</f>
        <v>367.24000000000069</v>
      </c>
      <c r="P786" t="s">
        <v>33</v>
      </c>
      <c r="Q786" t="s">
        <v>24</v>
      </c>
      <c r="R786">
        <v>0</v>
      </c>
      <c r="S786" t="s">
        <v>1004</v>
      </c>
      <c r="T786" t="s">
        <v>1005</v>
      </c>
      <c r="U786" s="1">
        <v>45.67</v>
      </c>
      <c r="V786" s="2">
        <v>45411</v>
      </c>
      <c r="W786" s="2">
        <v>45419</v>
      </c>
      <c r="X786" s="7">
        <f t="shared" si="12"/>
        <v>8</v>
      </c>
      <c r="Y786" t="s">
        <v>72</v>
      </c>
    </row>
    <row r="787" spans="1:25" x14ac:dyDescent="0.3">
      <c r="A787" s="2">
        <v>45411</v>
      </c>
      <c r="B787" t="s">
        <v>28</v>
      </c>
      <c r="C787" t="s">
        <v>29</v>
      </c>
      <c r="D787">
        <v>11</v>
      </c>
      <c r="E787" s="1">
        <v>255.95</v>
      </c>
      <c r="F787" s="1">
        <f>Sales_data[[#This Row],[UnitPrice]]*(1-0.35)</f>
        <v>166.36750000000001</v>
      </c>
      <c r="G787" t="s">
        <v>50</v>
      </c>
      <c r="H787" t="s">
        <v>21</v>
      </c>
      <c r="I787" s="6">
        <v>0.1</v>
      </c>
      <c r="J787" t="s">
        <v>32</v>
      </c>
      <c r="K787" s="1">
        <f>Sales_data[[#This Row],[Quantity]]*Sales_data[[#This Row],[UnitPrice]]</f>
        <v>2815.45</v>
      </c>
      <c r="L787" s="1">
        <f>Sales_data[[#This Row],[TotalPrice ]]*(1-Sales_data[[#This Row],[Discount]])</f>
        <v>2533.9049999999997</v>
      </c>
      <c r="M787" s="1">
        <f>Sales_data[[#This Row],[Quantity]]*Sales_data[[#This Row],[UnitCost (Assummed)]]</f>
        <v>1830.0425</v>
      </c>
      <c r="N787" s="1">
        <f>Sales_data[[#This Row],[ Sales]]-Sales_data[[#This Row],[COGs]]</f>
        <v>703.86249999999973</v>
      </c>
      <c r="O787" s="5">
        <f>Sales_data[[#This Row],[TotalPrice ]]-Sales_data[[#This Row],[ Sales]]</f>
        <v>281.54500000000007</v>
      </c>
      <c r="P787" t="s">
        <v>23</v>
      </c>
      <c r="Q787" t="s">
        <v>2930</v>
      </c>
      <c r="R787">
        <v>0</v>
      </c>
      <c r="S787" t="s">
        <v>1653</v>
      </c>
      <c r="T787" t="s">
        <v>1654</v>
      </c>
      <c r="U787" s="1">
        <v>21.99</v>
      </c>
      <c r="V787" s="2">
        <v>45411</v>
      </c>
      <c r="W787" s="2">
        <v>45416</v>
      </c>
      <c r="X787" s="7">
        <f t="shared" si="12"/>
        <v>5</v>
      </c>
      <c r="Y787" t="s">
        <v>37</v>
      </c>
    </row>
    <row r="788" spans="1:25" x14ac:dyDescent="0.3">
      <c r="A788" s="2">
        <v>45412</v>
      </c>
      <c r="B788" t="s">
        <v>28</v>
      </c>
      <c r="C788" t="s">
        <v>19</v>
      </c>
      <c r="D788">
        <v>4</v>
      </c>
      <c r="E788" s="1">
        <v>414.36</v>
      </c>
      <c r="F788" s="1">
        <f>Sales_data[[#This Row],[UnitPrice]]*(1-0.35)</f>
        <v>269.334</v>
      </c>
      <c r="G788" t="s">
        <v>30</v>
      </c>
      <c r="H788" t="s">
        <v>31</v>
      </c>
      <c r="I788" s="6">
        <v>0</v>
      </c>
      <c r="J788" t="s">
        <v>66</v>
      </c>
      <c r="K788" s="1">
        <f>Sales_data[[#This Row],[Quantity]]*Sales_data[[#This Row],[UnitPrice]]</f>
        <v>1657.44</v>
      </c>
      <c r="L788" s="1">
        <f>Sales_data[[#This Row],[TotalPrice ]]*(1-Sales_data[[#This Row],[Discount]])</f>
        <v>1657.44</v>
      </c>
      <c r="M788" s="1">
        <f>Sales_data[[#This Row],[Quantity]]*Sales_data[[#This Row],[UnitCost (Assummed)]]</f>
        <v>1077.336</v>
      </c>
      <c r="N788" s="1">
        <f>Sales_data[[#This Row],[ Sales]]-Sales_data[[#This Row],[COGs]]</f>
        <v>580.10400000000004</v>
      </c>
      <c r="O788" s="5">
        <f>Sales_data[[#This Row],[TotalPrice ]]-Sales_data[[#This Row],[ Sales]]</f>
        <v>0</v>
      </c>
      <c r="P788" t="s">
        <v>60</v>
      </c>
      <c r="Q788" t="s">
        <v>24</v>
      </c>
      <c r="R788">
        <v>0</v>
      </c>
      <c r="S788" t="s">
        <v>1074</v>
      </c>
      <c r="T788" t="s">
        <v>1075</v>
      </c>
      <c r="U788" s="1">
        <v>8.02</v>
      </c>
      <c r="V788" s="2">
        <v>45412</v>
      </c>
      <c r="W788" s="2">
        <v>45419</v>
      </c>
      <c r="X788" s="7">
        <f t="shared" si="12"/>
        <v>7</v>
      </c>
      <c r="Y788" t="s">
        <v>37</v>
      </c>
    </row>
    <row r="789" spans="1:25" x14ac:dyDescent="0.3">
      <c r="A789" s="2">
        <v>45412</v>
      </c>
      <c r="B789" t="s">
        <v>69</v>
      </c>
      <c r="C789" t="s">
        <v>45</v>
      </c>
      <c r="D789">
        <v>19</v>
      </c>
      <c r="E789" s="1">
        <v>433.39</v>
      </c>
      <c r="F789" s="1">
        <f>Sales_data[[#This Row],[UnitPrice]]*(1-0.35)</f>
        <v>281.70350000000002</v>
      </c>
      <c r="G789" t="s">
        <v>50</v>
      </c>
      <c r="H789" t="s">
        <v>31</v>
      </c>
      <c r="I789" s="6">
        <v>0.05</v>
      </c>
      <c r="J789" t="s">
        <v>66</v>
      </c>
      <c r="K789" s="1">
        <f>Sales_data[[#This Row],[Quantity]]*Sales_data[[#This Row],[UnitPrice]]</f>
        <v>8234.41</v>
      </c>
      <c r="L789" s="1">
        <f>Sales_data[[#This Row],[TotalPrice ]]*(1-Sales_data[[#This Row],[Discount]])</f>
        <v>7822.6894999999995</v>
      </c>
      <c r="M789" s="1">
        <f>Sales_data[[#This Row],[Quantity]]*Sales_data[[#This Row],[UnitCost (Assummed)]]</f>
        <v>5352.3665000000001</v>
      </c>
      <c r="N789" s="1">
        <f>Sales_data[[#This Row],[ Sales]]-Sales_data[[#This Row],[COGs]]</f>
        <v>2470.3229999999994</v>
      </c>
      <c r="O789" s="5">
        <f>Sales_data[[#This Row],[TotalPrice ]]-Sales_data[[#This Row],[ Sales]]</f>
        <v>411.72050000000036</v>
      </c>
      <c r="P789" t="s">
        <v>23</v>
      </c>
      <c r="Q789" t="s">
        <v>40</v>
      </c>
      <c r="R789">
        <v>0</v>
      </c>
      <c r="S789" t="s">
        <v>2503</v>
      </c>
      <c r="T789" t="s">
        <v>2504</v>
      </c>
      <c r="U789" s="1">
        <v>7.59</v>
      </c>
      <c r="V789" s="2">
        <v>45412</v>
      </c>
      <c r="W789" s="2">
        <v>45421</v>
      </c>
      <c r="X789" s="7">
        <f t="shared" si="12"/>
        <v>9</v>
      </c>
      <c r="Y789" t="s">
        <v>72</v>
      </c>
    </row>
    <row r="790" spans="1:25" x14ac:dyDescent="0.3">
      <c r="A790" s="2">
        <v>45414</v>
      </c>
      <c r="B790" t="s">
        <v>69</v>
      </c>
      <c r="C790" t="s">
        <v>39</v>
      </c>
      <c r="D790">
        <v>5</v>
      </c>
      <c r="E790" s="1">
        <v>245.2</v>
      </c>
      <c r="F790" s="1">
        <f>Sales_data[[#This Row],[UnitPrice]]*(1-0.35)</f>
        <v>159.38</v>
      </c>
      <c r="G790" t="s">
        <v>20</v>
      </c>
      <c r="H790" t="s">
        <v>31</v>
      </c>
      <c r="I790" s="6">
        <v>0.15</v>
      </c>
      <c r="J790" t="s">
        <v>22</v>
      </c>
      <c r="K790" s="1">
        <f>Sales_data[[#This Row],[Quantity]]*Sales_data[[#This Row],[UnitPrice]]</f>
        <v>1226</v>
      </c>
      <c r="L790" s="1">
        <f>Sales_data[[#This Row],[TotalPrice ]]*(1-Sales_data[[#This Row],[Discount]])</f>
        <v>1042.0999999999999</v>
      </c>
      <c r="M790" s="1">
        <f>Sales_data[[#This Row],[Quantity]]*Sales_data[[#This Row],[UnitCost (Assummed)]]</f>
        <v>796.9</v>
      </c>
      <c r="N790" s="1">
        <f>Sales_data[[#This Row],[ Sales]]-Sales_data[[#This Row],[COGs]]</f>
        <v>245.19999999999993</v>
      </c>
      <c r="O790" s="5">
        <f>Sales_data[[#This Row],[TotalPrice ]]-Sales_data[[#This Row],[ Sales]]</f>
        <v>183.90000000000009</v>
      </c>
      <c r="P790" t="s">
        <v>23</v>
      </c>
      <c r="Q790" t="s">
        <v>2930</v>
      </c>
      <c r="R790">
        <v>0</v>
      </c>
      <c r="S790" t="s">
        <v>894</v>
      </c>
      <c r="T790" t="s">
        <v>895</v>
      </c>
      <c r="U790" s="1">
        <v>46.37</v>
      </c>
      <c r="V790" s="2">
        <v>45414</v>
      </c>
      <c r="W790" s="2">
        <v>45418</v>
      </c>
      <c r="X790" s="7">
        <f t="shared" si="12"/>
        <v>4</v>
      </c>
      <c r="Y790" t="s">
        <v>72</v>
      </c>
    </row>
    <row r="791" spans="1:25" x14ac:dyDescent="0.3">
      <c r="A791" s="2">
        <v>45415</v>
      </c>
      <c r="B791" t="s">
        <v>18</v>
      </c>
      <c r="C791" t="s">
        <v>54</v>
      </c>
      <c r="D791">
        <v>5</v>
      </c>
      <c r="E791" s="1">
        <v>416.95</v>
      </c>
      <c r="F791" s="1">
        <f>Sales_data[[#This Row],[UnitPrice]]*(1-0.35)</f>
        <v>271.01749999999998</v>
      </c>
      <c r="G791" t="s">
        <v>30</v>
      </c>
      <c r="H791" t="s">
        <v>21</v>
      </c>
      <c r="I791" s="6">
        <v>0.15</v>
      </c>
      <c r="J791" t="s">
        <v>46</v>
      </c>
      <c r="K791" s="1">
        <f>Sales_data[[#This Row],[Quantity]]*Sales_data[[#This Row],[UnitPrice]]</f>
        <v>2084.75</v>
      </c>
      <c r="L791" s="1">
        <f>Sales_data[[#This Row],[TotalPrice ]]*(1-Sales_data[[#This Row],[Discount]])</f>
        <v>1772.0374999999999</v>
      </c>
      <c r="M791" s="1">
        <f>Sales_data[[#This Row],[Quantity]]*Sales_data[[#This Row],[UnitCost (Assummed)]]</f>
        <v>1355.0874999999999</v>
      </c>
      <c r="N791" s="1">
        <f>Sales_data[[#This Row],[ Sales]]-Sales_data[[#This Row],[COGs]]</f>
        <v>416.95000000000005</v>
      </c>
      <c r="O791" s="5">
        <f>Sales_data[[#This Row],[TotalPrice ]]-Sales_data[[#This Row],[ Sales]]</f>
        <v>312.71250000000009</v>
      </c>
      <c r="P791" t="s">
        <v>23</v>
      </c>
      <c r="Q791" t="s">
        <v>2930</v>
      </c>
      <c r="R791">
        <v>1</v>
      </c>
      <c r="S791" t="s">
        <v>217</v>
      </c>
      <c r="T791" t="s">
        <v>218</v>
      </c>
      <c r="U791" s="1">
        <v>24.03</v>
      </c>
      <c r="V791" s="2">
        <v>45415</v>
      </c>
      <c r="W791" s="2">
        <v>45424</v>
      </c>
      <c r="X791" s="7">
        <f t="shared" si="12"/>
        <v>9</v>
      </c>
      <c r="Y791" t="s">
        <v>27</v>
      </c>
    </row>
    <row r="792" spans="1:25" x14ac:dyDescent="0.3">
      <c r="A792" s="2">
        <v>45415</v>
      </c>
      <c r="B792" t="s">
        <v>28</v>
      </c>
      <c r="C792" t="s">
        <v>19</v>
      </c>
      <c r="D792">
        <v>6</v>
      </c>
      <c r="E792" s="1">
        <v>266.67</v>
      </c>
      <c r="F792" s="1">
        <f>Sales_data[[#This Row],[UnitPrice]]*(1-0.35)</f>
        <v>173.33550000000002</v>
      </c>
      <c r="G792" t="s">
        <v>20</v>
      </c>
      <c r="H792" t="s">
        <v>21</v>
      </c>
      <c r="I792" s="6">
        <v>0.05</v>
      </c>
      <c r="J792" t="s">
        <v>22</v>
      </c>
      <c r="K792" s="1">
        <f>Sales_data[[#This Row],[Quantity]]*Sales_data[[#This Row],[UnitPrice]]</f>
        <v>1600.02</v>
      </c>
      <c r="L792" s="1">
        <f>Sales_data[[#This Row],[TotalPrice ]]*(1-Sales_data[[#This Row],[Discount]])</f>
        <v>1520.019</v>
      </c>
      <c r="M792" s="1">
        <f>Sales_data[[#This Row],[Quantity]]*Sales_data[[#This Row],[UnitCost (Assummed)]]</f>
        <v>1040.0130000000001</v>
      </c>
      <c r="N792" s="1">
        <f>Sales_data[[#This Row],[ Sales]]-Sales_data[[#This Row],[COGs]]</f>
        <v>480.00599999999986</v>
      </c>
      <c r="O792" s="5">
        <f>Sales_data[[#This Row],[TotalPrice ]]-Sales_data[[#This Row],[ Sales]]</f>
        <v>80.000999999999976</v>
      </c>
      <c r="P792" t="s">
        <v>60</v>
      </c>
      <c r="Q792" t="s">
        <v>2930</v>
      </c>
      <c r="R792">
        <v>0</v>
      </c>
      <c r="S792" t="s">
        <v>1218</v>
      </c>
      <c r="T792" t="s">
        <v>1219</v>
      </c>
      <c r="U792" s="1">
        <v>48.49</v>
      </c>
      <c r="V792" s="2">
        <v>45415</v>
      </c>
      <c r="W792" s="2">
        <v>45423</v>
      </c>
      <c r="X792" s="7">
        <f t="shared" si="12"/>
        <v>8</v>
      </c>
      <c r="Y792" t="s">
        <v>37</v>
      </c>
    </row>
    <row r="793" spans="1:25" x14ac:dyDescent="0.3">
      <c r="A793" s="2">
        <v>45415</v>
      </c>
      <c r="B793" t="s">
        <v>44</v>
      </c>
      <c r="C793" t="s">
        <v>45</v>
      </c>
      <c r="D793">
        <v>7</v>
      </c>
      <c r="E793" s="1">
        <v>511.46</v>
      </c>
      <c r="F793" s="1">
        <f>Sales_data[[#This Row],[UnitPrice]]*(1-0.35)</f>
        <v>332.44900000000001</v>
      </c>
      <c r="G793" t="s">
        <v>50</v>
      </c>
      <c r="H793" t="s">
        <v>31</v>
      </c>
      <c r="I793" s="6">
        <v>0.1</v>
      </c>
      <c r="J793" t="s">
        <v>22</v>
      </c>
      <c r="K793" s="1">
        <f>Sales_data[[#This Row],[Quantity]]*Sales_data[[#This Row],[UnitPrice]]</f>
        <v>3580.22</v>
      </c>
      <c r="L793" s="1">
        <f>Sales_data[[#This Row],[TotalPrice ]]*(1-Sales_data[[#This Row],[Discount]])</f>
        <v>3222.1979999999999</v>
      </c>
      <c r="M793" s="1">
        <f>Sales_data[[#This Row],[Quantity]]*Sales_data[[#This Row],[UnitCost (Assummed)]]</f>
        <v>2327.143</v>
      </c>
      <c r="N793" s="1">
        <f>Sales_data[[#This Row],[ Sales]]-Sales_data[[#This Row],[COGs]]</f>
        <v>895.05499999999984</v>
      </c>
      <c r="O793" s="5">
        <f>Sales_data[[#This Row],[TotalPrice ]]-Sales_data[[#This Row],[ Sales]]</f>
        <v>358.02199999999993</v>
      </c>
      <c r="P793" t="s">
        <v>63</v>
      </c>
      <c r="Q793" t="s">
        <v>24</v>
      </c>
      <c r="R793">
        <v>0</v>
      </c>
      <c r="S793" t="s">
        <v>1941</v>
      </c>
      <c r="T793" t="s">
        <v>1942</v>
      </c>
      <c r="U793" s="1">
        <v>19.2</v>
      </c>
      <c r="V793" s="2">
        <v>45415</v>
      </c>
      <c r="W793" s="2">
        <v>45424</v>
      </c>
      <c r="X793" s="7">
        <f t="shared" si="12"/>
        <v>9</v>
      </c>
      <c r="Y793" t="s">
        <v>49</v>
      </c>
    </row>
    <row r="794" spans="1:25" x14ac:dyDescent="0.3">
      <c r="A794" s="2">
        <v>45416</v>
      </c>
      <c r="B794" t="s">
        <v>69</v>
      </c>
      <c r="C794" t="s">
        <v>54</v>
      </c>
      <c r="D794">
        <v>13</v>
      </c>
      <c r="E794" s="1">
        <v>198.44</v>
      </c>
      <c r="F794" s="1">
        <f>Sales_data[[#This Row],[UnitPrice]]*(1-0.35)</f>
        <v>128.98599999999999</v>
      </c>
      <c r="G794" t="s">
        <v>55</v>
      </c>
      <c r="H794" t="s">
        <v>21</v>
      </c>
      <c r="I794" s="6">
        <v>0</v>
      </c>
      <c r="J794" t="s">
        <v>51</v>
      </c>
      <c r="K794" s="1">
        <f>Sales_data[[#This Row],[Quantity]]*Sales_data[[#This Row],[UnitPrice]]</f>
        <v>2579.7199999999998</v>
      </c>
      <c r="L794" s="1">
        <f>Sales_data[[#This Row],[TotalPrice ]]*(1-Sales_data[[#This Row],[Discount]])</f>
        <v>2579.7199999999998</v>
      </c>
      <c r="M794" s="1">
        <f>Sales_data[[#This Row],[Quantity]]*Sales_data[[#This Row],[UnitCost (Assummed)]]</f>
        <v>1676.8179999999998</v>
      </c>
      <c r="N794" s="1">
        <f>Sales_data[[#This Row],[ Sales]]-Sales_data[[#This Row],[COGs]]</f>
        <v>902.90200000000004</v>
      </c>
      <c r="O794" s="5">
        <f>Sales_data[[#This Row],[TotalPrice ]]-Sales_data[[#This Row],[ Sales]]</f>
        <v>0</v>
      </c>
      <c r="P794" t="s">
        <v>63</v>
      </c>
      <c r="Q794" t="s">
        <v>34</v>
      </c>
      <c r="R794">
        <v>1</v>
      </c>
      <c r="S794" t="s">
        <v>970</v>
      </c>
      <c r="T794" t="s">
        <v>971</v>
      </c>
      <c r="U794" s="1">
        <v>31.51</v>
      </c>
      <c r="V794" s="2">
        <v>45416</v>
      </c>
      <c r="W794" s="2">
        <v>45421</v>
      </c>
      <c r="X794" s="7">
        <f t="shared" si="12"/>
        <v>5</v>
      </c>
      <c r="Y794" t="s">
        <v>72</v>
      </c>
    </row>
    <row r="795" spans="1:25" x14ac:dyDescent="0.3">
      <c r="A795" s="2">
        <v>45417</v>
      </c>
      <c r="B795" t="s">
        <v>44</v>
      </c>
      <c r="C795" t="s">
        <v>79</v>
      </c>
      <c r="D795">
        <v>19</v>
      </c>
      <c r="E795" s="1">
        <v>401.68</v>
      </c>
      <c r="F795" s="1">
        <f>Sales_data[[#This Row],[UnitPrice]]*(1-0.35)</f>
        <v>261.09200000000004</v>
      </c>
      <c r="G795" t="s">
        <v>50</v>
      </c>
      <c r="H795" t="s">
        <v>21</v>
      </c>
      <c r="I795" s="6">
        <v>0.05</v>
      </c>
      <c r="J795" t="s">
        <v>32</v>
      </c>
      <c r="K795" s="1">
        <f>Sales_data[[#This Row],[Quantity]]*Sales_data[[#This Row],[UnitPrice]]</f>
        <v>7631.92</v>
      </c>
      <c r="L795" s="1">
        <f>Sales_data[[#This Row],[TotalPrice ]]*(1-Sales_data[[#This Row],[Discount]])</f>
        <v>7250.3239999999996</v>
      </c>
      <c r="M795" s="1">
        <f>Sales_data[[#This Row],[Quantity]]*Sales_data[[#This Row],[UnitCost (Assummed)]]</f>
        <v>4960.7480000000005</v>
      </c>
      <c r="N795" s="1">
        <f>Sales_data[[#This Row],[ Sales]]-Sales_data[[#This Row],[COGs]]</f>
        <v>2289.5759999999991</v>
      </c>
      <c r="O795" s="5">
        <f>Sales_data[[#This Row],[TotalPrice ]]-Sales_data[[#This Row],[ Sales]]</f>
        <v>381.59600000000046</v>
      </c>
      <c r="P795" t="s">
        <v>60</v>
      </c>
      <c r="Q795" t="s">
        <v>40</v>
      </c>
      <c r="R795">
        <v>1</v>
      </c>
      <c r="S795" t="s">
        <v>1267</v>
      </c>
      <c r="T795" t="s">
        <v>1268</v>
      </c>
      <c r="U795" s="1">
        <v>37.770000000000003</v>
      </c>
      <c r="V795" s="2">
        <v>45417</v>
      </c>
      <c r="W795" s="2">
        <v>45423</v>
      </c>
      <c r="X795" s="7">
        <f t="shared" si="12"/>
        <v>6</v>
      </c>
      <c r="Y795" t="s">
        <v>49</v>
      </c>
    </row>
    <row r="796" spans="1:25" x14ac:dyDescent="0.3">
      <c r="A796" s="2">
        <v>45417</v>
      </c>
      <c r="B796" t="s">
        <v>69</v>
      </c>
      <c r="C796" t="s">
        <v>39</v>
      </c>
      <c r="D796">
        <v>16</v>
      </c>
      <c r="E796" s="1">
        <v>301.07</v>
      </c>
      <c r="F796" s="1">
        <f>Sales_data[[#This Row],[UnitPrice]]*(1-0.35)</f>
        <v>195.69550000000001</v>
      </c>
      <c r="G796" t="s">
        <v>20</v>
      </c>
      <c r="H796" t="s">
        <v>31</v>
      </c>
      <c r="I796" s="6">
        <v>0.1</v>
      </c>
      <c r="J796" t="s">
        <v>51</v>
      </c>
      <c r="K796" s="1">
        <f>Sales_data[[#This Row],[Quantity]]*Sales_data[[#This Row],[UnitPrice]]</f>
        <v>4817.12</v>
      </c>
      <c r="L796" s="1">
        <f>Sales_data[[#This Row],[TotalPrice ]]*(1-Sales_data[[#This Row],[Discount]])</f>
        <v>4335.4080000000004</v>
      </c>
      <c r="M796" s="1">
        <f>Sales_data[[#This Row],[Quantity]]*Sales_data[[#This Row],[UnitCost (Assummed)]]</f>
        <v>3131.1280000000002</v>
      </c>
      <c r="N796" s="1">
        <f>Sales_data[[#This Row],[ Sales]]-Sales_data[[#This Row],[COGs]]</f>
        <v>1204.2800000000002</v>
      </c>
      <c r="O796" s="5">
        <f>Sales_data[[#This Row],[TotalPrice ]]-Sales_data[[#This Row],[ Sales]]</f>
        <v>481.71199999999953</v>
      </c>
      <c r="P796" t="s">
        <v>33</v>
      </c>
      <c r="Q796" t="s">
        <v>40</v>
      </c>
      <c r="R796">
        <v>0</v>
      </c>
      <c r="S796" t="s">
        <v>1819</v>
      </c>
      <c r="T796" t="s">
        <v>1820</v>
      </c>
      <c r="U796" s="1">
        <v>5.58</v>
      </c>
      <c r="V796" s="2">
        <v>45417</v>
      </c>
      <c r="W796" s="2">
        <v>45426</v>
      </c>
      <c r="X796" s="7">
        <f t="shared" si="12"/>
        <v>9</v>
      </c>
      <c r="Y796" t="s">
        <v>72</v>
      </c>
    </row>
    <row r="797" spans="1:25" x14ac:dyDescent="0.3">
      <c r="A797" s="2">
        <v>45417</v>
      </c>
      <c r="B797" t="s">
        <v>28</v>
      </c>
      <c r="C797" t="s">
        <v>130</v>
      </c>
      <c r="D797">
        <v>3</v>
      </c>
      <c r="E797" s="1">
        <v>89.72</v>
      </c>
      <c r="F797" s="1">
        <f>Sales_data[[#This Row],[UnitPrice]]*(1-0.35)</f>
        <v>58.317999999999998</v>
      </c>
      <c r="G797" t="s">
        <v>55</v>
      </c>
      <c r="H797" t="s">
        <v>21</v>
      </c>
      <c r="I797" s="6">
        <v>0.1</v>
      </c>
      <c r="J797" t="s">
        <v>32</v>
      </c>
      <c r="K797" s="1">
        <f>Sales_data[[#This Row],[Quantity]]*Sales_data[[#This Row],[UnitPrice]]</f>
        <v>269.15999999999997</v>
      </c>
      <c r="L797" s="1">
        <f>Sales_data[[#This Row],[TotalPrice ]]*(1-Sales_data[[#This Row],[Discount]])</f>
        <v>242.24399999999997</v>
      </c>
      <c r="M797" s="1">
        <f>Sales_data[[#This Row],[Quantity]]*Sales_data[[#This Row],[UnitCost (Assummed)]]</f>
        <v>174.95400000000001</v>
      </c>
      <c r="N797" s="1">
        <f>Sales_data[[#This Row],[ Sales]]-Sales_data[[#This Row],[COGs]]</f>
        <v>67.289999999999964</v>
      </c>
      <c r="O797" s="5">
        <f>Sales_data[[#This Row],[TotalPrice ]]-Sales_data[[#This Row],[ Sales]]</f>
        <v>26.915999999999997</v>
      </c>
      <c r="P797" t="s">
        <v>33</v>
      </c>
      <c r="Q797" t="s">
        <v>40</v>
      </c>
      <c r="R797">
        <v>0</v>
      </c>
      <c r="S797" t="s">
        <v>1888</v>
      </c>
      <c r="T797" t="s">
        <v>1889</v>
      </c>
      <c r="U797" s="1">
        <v>32.67</v>
      </c>
      <c r="V797" s="2">
        <v>45417</v>
      </c>
      <c r="W797" s="2">
        <v>45425</v>
      </c>
      <c r="X797" s="7">
        <f t="shared" si="12"/>
        <v>8</v>
      </c>
      <c r="Y797" t="s">
        <v>37</v>
      </c>
    </row>
    <row r="798" spans="1:25" x14ac:dyDescent="0.3">
      <c r="A798" s="2">
        <v>45418</v>
      </c>
      <c r="B798" t="s">
        <v>18</v>
      </c>
      <c r="C798" t="s">
        <v>45</v>
      </c>
      <c r="D798">
        <v>18</v>
      </c>
      <c r="E798" s="1">
        <v>343.68</v>
      </c>
      <c r="F798" s="1">
        <f>Sales_data[[#This Row],[UnitPrice]]*(1-0.35)</f>
        <v>223.39200000000002</v>
      </c>
      <c r="G798" t="s">
        <v>20</v>
      </c>
      <c r="H798" t="s">
        <v>31</v>
      </c>
      <c r="I798" s="6">
        <v>0</v>
      </c>
      <c r="J798" t="s">
        <v>22</v>
      </c>
      <c r="K798" s="1">
        <f>Sales_data[[#This Row],[Quantity]]*Sales_data[[#This Row],[UnitPrice]]</f>
        <v>6186.24</v>
      </c>
      <c r="L798" s="1">
        <f>Sales_data[[#This Row],[TotalPrice ]]*(1-Sales_data[[#This Row],[Discount]])</f>
        <v>6186.24</v>
      </c>
      <c r="M798" s="1">
        <f>Sales_data[[#This Row],[Quantity]]*Sales_data[[#This Row],[UnitCost (Assummed)]]</f>
        <v>4021.0560000000005</v>
      </c>
      <c r="N798" s="1">
        <f>Sales_data[[#This Row],[ Sales]]-Sales_data[[#This Row],[COGs]]</f>
        <v>2165.1839999999993</v>
      </c>
      <c r="O798" s="5">
        <f>Sales_data[[#This Row],[TotalPrice ]]-Sales_data[[#This Row],[ Sales]]</f>
        <v>0</v>
      </c>
      <c r="P798" t="s">
        <v>33</v>
      </c>
      <c r="Q798" t="s">
        <v>34</v>
      </c>
      <c r="R798">
        <v>0</v>
      </c>
      <c r="S798" t="s">
        <v>1715</v>
      </c>
      <c r="T798" t="s">
        <v>1716</v>
      </c>
      <c r="U798" s="1">
        <v>20.37</v>
      </c>
      <c r="V798" s="2">
        <v>45418</v>
      </c>
      <c r="W798" s="2">
        <v>45426</v>
      </c>
      <c r="X798" s="7">
        <f t="shared" si="12"/>
        <v>8</v>
      </c>
      <c r="Y798" t="s">
        <v>27</v>
      </c>
    </row>
    <row r="799" spans="1:25" x14ac:dyDescent="0.3">
      <c r="A799" s="2">
        <v>45418</v>
      </c>
      <c r="B799" t="s">
        <v>28</v>
      </c>
      <c r="C799" t="s">
        <v>130</v>
      </c>
      <c r="D799">
        <v>20</v>
      </c>
      <c r="E799" s="1">
        <v>270.2</v>
      </c>
      <c r="F799" s="1">
        <f>Sales_data[[#This Row],[UnitPrice]]*(1-0.35)</f>
        <v>175.63</v>
      </c>
      <c r="G799" t="s">
        <v>30</v>
      </c>
      <c r="H799" t="s">
        <v>21</v>
      </c>
      <c r="I799" s="6">
        <v>0</v>
      </c>
      <c r="J799" t="s">
        <v>56</v>
      </c>
      <c r="K799" s="1">
        <f>Sales_data[[#This Row],[Quantity]]*Sales_data[[#This Row],[UnitPrice]]</f>
        <v>5404</v>
      </c>
      <c r="L799" s="1">
        <f>Sales_data[[#This Row],[TotalPrice ]]*(1-Sales_data[[#This Row],[Discount]])</f>
        <v>5404</v>
      </c>
      <c r="M799" s="1">
        <f>Sales_data[[#This Row],[Quantity]]*Sales_data[[#This Row],[UnitCost (Assummed)]]</f>
        <v>3512.6</v>
      </c>
      <c r="N799" s="1">
        <f>Sales_data[[#This Row],[ Sales]]-Sales_data[[#This Row],[COGs]]</f>
        <v>1891.4</v>
      </c>
      <c r="O799" s="5">
        <f>Sales_data[[#This Row],[TotalPrice ]]-Sales_data[[#This Row],[ Sales]]</f>
        <v>0</v>
      </c>
      <c r="P799" t="s">
        <v>57</v>
      </c>
      <c r="Q799" t="s">
        <v>40</v>
      </c>
      <c r="R799">
        <v>0</v>
      </c>
      <c r="S799" t="s">
        <v>1932</v>
      </c>
      <c r="T799" t="s">
        <v>1933</v>
      </c>
      <c r="U799" s="1">
        <v>6.8</v>
      </c>
      <c r="V799" s="2">
        <v>45418</v>
      </c>
      <c r="W799" s="2">
        <v>45427</v>
      </c>
      <c r="X799" s="7">
        <f t="shared" si="12"/>
        <v>9</v>
      </c>
      <c r="Y799" t="s">
        <v>37</v>
      </c>
    </row>
    <row r="800" spans="1:25" x14ac:dyDescent="0.3">
      <c r="A800" s="2">
        <v>45420</v>
      </c>
      <c r="B800" t="s">
        <v>69</v>
      </c>
      <c r="C800" t="s">
        <v>54</v>
      </c>
      <c r="D800">
        <v>16</v>
      </c>
      <c r="E800" s="1">
        <v>170.77</v>
      </c>
      <c r="F800" s="1">
        <f>Sales_data[[#This Row],[UnitPrice]]*(1-0.35)</f>
        <v>111.00050000000002</v>
      </c>
      <c r="G800" t="s">
        <v>50</v>
      </c>
      <c r="H800" t="s">
        <v>31</v>
      </c>
      <c r="I800" s="6">
        <v>0.1</v>
      </c>
      <c r="J800" t="s">
        <v>46</v>
      </c>
      <c r="K800" s="1">
        <f>Sales_data[[#This Row],[Quantity]]*Sales_data[[#This Row],[UnitPrice]]</f>
        <v>2732.32</v>
      </c>
      <c r="L800" s="1">
        <f>Sales_data[[#This Row],[TotalPrice ]]*(1-Sales_data[[#This Row],[Discount]])</f>
        <v>2459.0880000000002</v>
      </c>
      <c r="M800" s="1">
        <f>Sales_data[[#This Row],[Quantity]]*Sales_data[[#This Row],[UnitCost (Assummed)]]</f>
        <v>1776.0080000000003</v>
      </c>
      <c r="N800" s="1">
        <f>Sales_data[[#This Row],[ Sales]]-Sales_data[[#This Row],[COGs]]</f>
        <v>683.07999999999993</v>
      </c>
      <c r="O800" s="5">
        <f>Sales_data[[#This Row],[TotalPrice ]]-Sales_data[[#This Row],[ Sales]]</f>
        <v>273.23199999999997</v>
      </c>
      <c r="P800" t="s">
        <v>23</v>
      </c>
      <c r="Q800" t="s">
        <v>34</v>
      </c>
      <c r="R800">
        <v>1</v>
      </c>
      <c r="S800" t="s">
        <v>880</v>
      </c>
      <c r="T800" t="s">
        <v>881</v>
      </c>
      <c r="U800" s="1">
        <v>45.93</v>
      </c>
      <c r="V800" s="2">
        <v>45420</v>
      </c>
      <c r="W800" s="2">
        <v>45426</v>
      </c>
      <c r="X800" s="7">
        <f t="shared" si="12"/>
        <v>6</v>
      </c>
      <c r="Y800" t="s">
        <v>72</v>
      </c>
    </row>
    <row r="801" spans="1:25" x14ac:dyDescent="0.3">
      <c r="A801" s="2">
        <v>45420</v>
      </c>
      <c r="B801" t="s">
        <v>38</v>
      </c>
      <c r="C801" t="s">
        <v>79</v>
      </c>
      <c r="D801">
        <v>17</v>
      </c>
      <c r="E801" s="1">
        <v>572.29</v>
      </c>
      <c r="F801" s="1">
        <f>Sales_data[[#This Row],[UnitPrice]]*(1-0.35)</f>
        <v>371.98849999999999</v>
      </c>
      <c r="G801" t="s">
        <v>55</v>
      </c>
      <c r="H801" t="s">
        <v>31</v>
      </c>
      <c r="I801" s="6">
        <v>0.15</v>
      </c>
      <c r="J801" t="s">
        <v>22</v>
      </c>
      <c r="K801" s="1">
        <f>Sales_data[[#This Row],[Quantity]]*Sales_data[[#This Row],[UnitPrice]]</f>
        <v>9728.93</v>
      </c>
      <c r="L801" s="1">
        <f>Sales_data[[#This Row],[TotalPrice ]]*(1-Sales_data[[#This Row],[Discount]])</f>
        <v>8269.5905000000002</v>
      </c>
      <c r="M801" s="1">
        <f>Sales_data[[#This Row],[Quantity]]*Sales_data[[#This Row],[UnitCost (Assummed)]]</f>
        <v>6323.8045000000002</v>
      </c>
      <c r="N801" s="1">
        <f>Sales_data[[#This Row],[ Sales]]-Sales_data[[#This Row],[COGs]]</f>
        <v>1945.7860000000001</v>
      </c>
      <c r="O801" s="5">
        <f>Sales_data[[#This Row],[TotalPrice ]]-Sales_data[[#This Row],[ Sales]]</f>
        <v>1459.3395</v>
      </c>
      <c r="P801" t="s">
        <v>23</v>
      </c>
      <c r="Q801" t="s">
        <v>34</v>
      </c>
      <c r="R801">
        <v>1</v>
      </c>
      <c r="S801" t="s">
        <v>1722</v>
      </c>
      <c r="T801" t="s">
        <v>1723</v>
      </c>
      <c r="U801" s="1">
        <v>44.99</v>
      </c>
      <c r="V801" s="2">
        <v>45420</v>
      </c>
      <c r="W801" s="2">
        <v>45424</v>
      </c>
      <c r="X801" s="7">
        <f t="shared" si="12"/>
        <v>4</v>
      </c>
      <c r="Y801" t="s">
        <v>43</v>
      </c>
    </row>
    <row r="802" spans="1:25" x14ac:dyDescent="0.3">
      <c r="A802" s="2">
        <v>45420</v>
      </c>
      <c r="B802" t="s">
        <v>18</v>
      </c>
      <c r="C802" t="s">
        <v>39</v>
      </c>
      <c r="D802">
        <v>15</v>
      </c>
      <c r="E802" s="1">
        <v>31.81</v>
      </c>
      <c r="F802" s="1">
        <f>Sales_data[[#This Row],[UnitPrice]]*(1-0.35)</f>
        <v>20.676500000000001</v>
      </c>
      <c r="G802" t="s">
        <v>50</v>
      </c>
      <c r="H802" t="s">
        <v>21</v>
      </c>
      <c r="I802" s="6">
        <v>0.15</v>
      </c>
      <c r="J802" t="s">
        <v>22</v>
      </c>
      <c r="K802" s="1">
        <f>Sales_data[[#This Row],[Quantity]]*Sales_data[[#This Row],[UnitPrice]]</f>
        <v>477.15</v>
      </c>
      <c r="L802" s="1">
        <f>Sales_data[[#This Row],[TotalPrice ]]*(1-Sales_data[[#This Row],[Discount]])</f>
        <v>405.57749999999999</v>
      </c>
      <c r="M802" s="1">
        <f>Sales_data[[#This Row],[Quantity]]*Sales_data[[#This Row],[UnitCost (Assummed)]]</f>
        <v>310.14750000000004</v>
      </c>
      <c r="N802" s="1">
        <f>Sales_data[[#This Row],[ Sales]]-Sales_data[[#This Row],[COGs]]</f>
        <v>95.42999999999995</v>
      </c>
      <c r="O802" s="5">
        <f>Sales_data[[#This Row],[TotalPrice ]]-Sales_data[[#This Row],[ Sales]]</f>
        <v>71.572499999999991</v>
      </c>
      <c r="P802" t="s">
        <v>63</v>
      </c>
      <c r="Q802" t="s">
        <v>34</v>
      </c>
      <c r="R802">
        <v>0</v>
      </c>
      <c r="S802" t="s">
        <v>2758</v>
      </c>
      <c r="T802" t="s">
        <v>2759</v>
      </c>
      <c r="U802" s="1">
        <v>23.61</v>
      </c>
      <c r="V802" s="2">
        <v>45420</v>
      </c>
      <c r="W802" s="2">
        <v>45422</v>
      </c>
      <c r="X802" s="7">
        <f t="shared" si="12"/>
        <v>2</v>
      </c>
      <c r="Y802" t="s">
        <v>27</v>
      </c>
    </row>
    <row r="803" spans="1:25" x14ac:dyDescent="0.3">
      <c r="A803" s="2">
        <v>45423</v>
      </c>
      <c r="B803" t="s">
        <v>44</v>
      </c>
      <c r="C803" t="s">
        <v>54</v>
      </c>
      <c r="D803">
        <v>12</v>
      </c>
      <c r="E803" s="1">
        <v>438.77</v>
      </c>
      <c r="F803" s="1">
        <f>Sales_data[[#This Row],[UnitPrice]]*(1-0.35)</f>
        <v>285.20049999999998</v>
      </c>
      <c r="G803" t="s">
        <v>50</v>
      </c>
      <c r="H803" t="s">
        <v>31</v>
      </c>
      <c r="I803" s="6">
        <v>0</v>
      </c>
      <c r="J803" t="s">
        <v>22</v>
      </c>
      <c r="K803" s="1">
        <f>Sales_data[[#This Row],[Quantity]]*Sales_data[[#This Row],[UnitPrice]]</f>
        <v>5265.24</v>
      </c>
      <c r="L803" s="1">
        <f>Sales_data[[#This Row],[TotalPrice ]]*(1-Sales_data[[#This Row],[Discount]])</f>
        <v>5265.24</v>
      </c>
      <c r="M803" s="1">
        <f>Sales_data[[#This Row],[Quantity]]*Sales_data[[#This Row],[UnitCost (Assummed)]]</f>
        <v>3422.4059999999999</v>
      </c>
      <c r="N803" s="1">
        <f>Sales_data[[#This Row],[ Sales]]-Sales_data[[#This Row],[COGs]]</f>
        <v>1842.8339999999998</v>
      </c>
      <c r="O803" s="5">
        <f>Sales_data[[#This Row],[TotalPrice ]]-Sales_data[[#This Row],[ Sales]]</f>
        <v>0</v>
      </c>
      <c r="P803" t="s">
        <v>60</v>
      </c>
      <c r="Q803" t="s">
        <v>34</v>
      </c>
      <c r="R803">
        <v>0</v>
      </c>
      <c r="S803" t="s">
        <v>1360</v>
      </c>
      <c r="T803" t="s">
        <v>1361</v>
      </c>
      <c r="U803" s="1">
        <v>9.31</v>
      </c>
      <c r="V803" s="2">
        <v>45423</v>
      </c>
      <c r="W803" s="2">
        <v>45432</v>
      </c>
      <c r="X803" s="7">
        <f t="shared" si="12"/>
        <v>9</v>
      </c>
      <c r="Y803" t="s">
        <v>49</v>
      </c>
    </row>
    <row r="804" spans="1:25" x14ac:dyDescent="0.3">
      <c r="A804" s="2">
        <v>45425</v>
      </c>
      <c r="B804" t="s">
        <v>44</v>
      </c>
      <c r="C804" t="s">
        <v>130</v>
      </c>
      <c r="D804">
        <v>11</v>
      </c>
      <c r="E804" s="1">
        <v>79.63</v>
      </c>
      <c r="F804" s="1">
        <f>Sales_data[[#This Row],[UnitPrice]]*(1-0.35)</f>
        <v>51.759499999999996</v>
      </c>
      <c r="G804" t="s">
        <v>20</v>
      </c>
      <c r="H804" t="s">
        <v>21</v>
      </c>
      <c r="I804" s="6">
        <v>0.05</v>
      </c>
      <c r="J804" t="s">
        <v>46</v>
      </c>
      <c r="K804" s="1">
        <f>Sales_data[[#This Row],[Quantity]]*Sales_data[[#This Row],[UnitPrice]]</f>
        <v>875.93</v>
      </c>
      <c r="L804" s="1">
        <f>Sales_data[[#This Row],[TotalPrice ]]*(1-Sales_data[[#This Row],[Discount]])</f>
        <v>832.13349999999991</v>
      </c>
      <c r="M804" s="1">
        <f>Sales_data[[#This Row],[Quantity]]*Sales_data[[#This Row],[UnitCost (Assummed)]]</f>
        <v>569.35449999999992</v>
      </c>
      <c r="N804" s="1">
        <f>Sales_data[[#This Row],[ Sales]]-Sales_data[[#This Row],[COGs]]</f>
        <v>262.779</v>
      </c>
      <c r="O804" s="5">
        <f>Sales_data[[#This Row],[TotalPrice ]]-Sales_data[[#This Row],[ Sales]]</f>
        <v>43.796500000000037</v>
      </c>
      <c r="P804" t="s">
        <v>23</v>
      </c>
      <c r="Q804" t="s">
        <v>2930</v>
      </c>
      <c r="R804">
        <v>0</v>
      </c>
      <c r="S804" t="s">
        <v>1221</v>
      </c>
      <c r="T804" t="s">
        <v>1222</v>
      </c>
      <c r="U804" s="1">
        <v>43.84</v>
      </c>
      <c r="V804" s="2">
        <v>45425</v>
      </c>
      <c r="W804" s="2">
        <v>45431</v>
      </c>
      <c r="X804" s="7">
        <f t="shared" si="12"/>
        <v>6</v>
      </c>
      <c r="Y804" t="s">
        <v>49</v>
      </c>
    </row>
    <row r="805" spans="1:25" x14ac:dyDescent="0.3">
      <c r="A805" s="2">
        <v>45426</v>
      </c>
      <c r="B805" t="s">
        <v>44</v>
      </c>
      <c r="C805" t="s">
        <v>19</v>
      </c>
      <c r="D805">
        <v>11</v>
      </c>
      <c r="E805" s="1">
        <v>229.49</v>
      </c>
      <c r="F805" s="1">
        <f>Sales_data[[#This Row],[UnitPrice]]*(1-0.35)</f>
        <v>149.16850000000002</v>
      </c>
      <c r="G805" t="s">
        <v>50</v>
      </c>
      <c r="H805" t="s">
        <v>31</v>
      </c>
      <c r="I805" s="6">
        <v>0.1</v>
      </c>
      <c r="J805" t="s">
        <v>66</v>
      </c>
      <c r="K805" s="1">
        <f>Sales_data[[#This Row],[Quantity]]*Sales_data[[#This Row],[UnitPrice]]</f>
        <v>2524.3900000000003</v>
      </c>
      <c r="L805" s="1">
        <f>Sales_data[[#This Row],[TotalPrice ]]*(1-Sales_data[[#This Row],[Discount]])</f>
        <v>2271.9510000000005</v>
      </c>
      <c r="M805" s="1">
        <f>Sales_data[[#This Row],[Quantity]]*Sales_data[[#This Row],[UnitCost (Assummed)]]</f>
        <v>1640.8535000000002</v>
      </c>
      <c r="N805" s="1">
        <f>Sales_data[[#This Row],[ Sales]]-Sales_data[[#This Row],[COGs]]</f>
        <v>631.09750000000031</v>
      </c>
      <c r="O805" s="5">
        <f>Sales_data[[#This Row],[TotalPrice ]]-Sales_data[[#This Row],[ Sales]]</f>
        <v>252.43899999999985</v>
      </c>
      <c r="P805" t="s">
        <v>63</v>
      </c>
      <c r="Q805" t="s">
        <v>2930</v>
      </c>
      <c r="R805">
        <v>0</v>
      </c>
      <c r="S805" t="s">
        <v>329</v>
      </c>
      <c r="T805" t="s">
        <v>330</v>
      </c>
      <c r="U805" s="1">
        <v>35.39</v>
      </c>
      <c r="V805" s="2">
        <v>45426</v>
      </c>
      <c r="W805" s="2">
        <v>45429</v>
      </c>
      <c r="X805" s="7">
        <f t="shared" si="12"/>
        <v>3</v>
      </c>
      <c r="Y805" t="s">
        <v>49</v>
      </c>
    </row>
    <row r="806" spans="1:25" x14ac:dyDescent="0.3">
      <c r="A806" s="2">
        <v>45426</v>
      </c>
      <c r="B806" t="s">
        <v>69</v>
      </c>
      <c r="C806" t="s">
        <v>29</v>
      </c>
      <c r="D806">
        <v>6</v>
      </c>
      <c r="E806" s="1">
        <v>370.08</v>
      </c>
      <c r="F806" s="1">
        <f>Sales_data[[#This Row],[UnitPrice]]*(1-0.35)</f>
        <v>240.55199999999999</v>
      </c>
      <c r="G806" t="s">
        <v>55</v>
      </c>
      <c r="H806" t="s">
        <v>31</v>
      </c>
      <c r="I806" s="6">
        <v>0.15</v>
      </c>
      <c r="J806" t="s">
        <v>32</v>
      </c>
      <c r="K806" s="1">
        <f>Sales_data[[#This Row],[Quantity]]*Sales_data[[#This Row],[UnitPrice]]</f>
        <v>2220.48</v>
      </c>
      <c r="L806" s="1">
        <f>Sales_data[[#This Row],[TotalPrice ]]*(1-Sales_data[[#This Row],[Discount]])</f>
        <v>1887.4079999999999</v>
      </c>
      <c r="M806" s="1">
        <f>Sales_data[[#This Row],[Quantity]]*Sales_data[[#This Row],[UnitCost (Assummed)]]</f>
        <v>1443.3119999999999</v>
      </c>
      <c r="N806" s="1">
        <f>Sales_data[[#This Row],[ Sales]]-Sales_data[[#This Row],[COGs]]</f>
        <v>444.096</v>
      </c>
      <c r="O806" s="5">
        <f>Sales_data[[#This Row],[TotalPrice ]]-Sales_data[[#This Row],[ Sales]]</f>
        <v>333.07200000000012</v>
      </c>
      <c r="P806" t="s">
        <v>23</v>
      </c>
      <c r="Q806" t="s">
        <v>34</v>
      </c>
      <c r="R806">
        <v>0</v>
      </c>
      <c r="S806" t="s">
        <v>1271</v>
      </c>
      <c r="T806" t="s">
        <v>1272</v>
      </c>
      <c r="U806" s="1">
        <v>7.39</v>
      </c>
      <c r="V806" s="2">
        <v>45426</v>
      </c>
      <c r="W806" s="2">
        <v>45434</v>
      </c>
      <c r="X806" s="7">
        <f t="shared" si="12"/>
        <v>8</v>
      </c>
      <c r="Y806" t="s">
        <v>72</v>
      </c>
    </row>
    <row r="807" spans="1:25" x14ac:dyDescent="0.3">
      <c r="A807" s="2">
        <v>45428</v>
      </c>
      <c r="B807" t="s">
        <v>18</v>
      </c>
      <c r="C807" t="s">
        <v>19</v>
      </c>
      <c r="D807">
        <v>11</v>
      </c>
      <c r="E807" s="1">
        <v>222.13</v>
      </c>
      <c r="F807" s="1">
        <f>Sales_data[[#This Row],[UnitPrice]]*(1-0.35)</f>
        <v>144.3845</v>
      </c>
      <c r="G807" t="s">
        <v>55</v>
      </c>
      <c r="H807" t="s">
        <v>21</v>
      </c>
      <c r="I807" s="6">
        <v>0.15</v>
      </c>
      <c r="J807" t="s">
        <v>22</v>
      </c>
      <c r="K807" s="1">
        <f>Sales_data[[#This Row],[Quantity]]*Sales_data[[#This Row],[UnitPrice]]</f>
        <v>2443.4299999999998</v>
      </c>
      <c r="L807" s="1">
        <f>Sales_data[[#This Row],[TotalPrice ]]*(1-Sales_data[[#This Row],[Discount]])</f>
        <v>2076.9154999999996</v>
      </c>
      <c r="M807" s="1">
        <f>Sales_data[[#This Row],[Quantity]]*Sales_data[[#This Row],[UnitCost (Assummed)]]</f>
        <v>1588.2294999999999</v>
      </c>
      <c r="N807" s="1">
        <f>Sales_data[[#This Row],[ Sales]]-Sales_data[[#This Row],[COGs]]</f>
        <v>488.68599999999969</v>
      </c>
      <c r="O807" s="5">
        <f>Sales_data[[#This Row],[TotalPrice ]]-Sales_data[[#This Row],[ Sales]]</f>
        <v>366.51450000000023</v>
      </c>
      <c r="P807" t="s">
        <v>63</v>
      </c>
      <c r="Q807" t="s">
        <v>40</v>
      </c>
      <c r="R807">
        <v>1</v>
      </c>
      <c r="S807" t="s">
        <v>1389</v>
      </c>
      <c r="T807" t="s">
        <v>1390</v>
      </c>
      <c r="U807" s="1">
        <v>9.8800000000000008</v>
      </c>
      <c r="V807" s="2">
        <v>45428</v>
      </c>
      <c r="W807" s="2">
        <v>45430</v>
      </c>
      <c r="X807" s="7">
        <f t="shared" si="12"/>
        <v>2</v>
      </c>
      <c r="Y807" t="s">
        <v>27</v>
      </c>
    </row>
    <row r="808" spans="1:25" x14ac:dyDescent="0.3">
      <c r="A808" s="2">
        <v>45428</v>
      </c>
      <c r="B808" t="s">
        <v>38</v>
      </c>
      <c r="C808" t="s">
        <v>45</v>
      </c>
      <c r="D808">
        <v>19</v>
      </c>
      <c r="E808" s="1">
        <v>368.85</v>
      </c>
      <c r="F808" s="1">
        <f>Sales_data[[#This Row],[UnitPrice]]*(1-0.35)</f>
        <v>239.75250000000003</v>
      </c>
      <c r="G808" t="s">
        <v>50</v>
      </c>
      <c r="H808" t="s">
        <v>31</v>
      </c>
      <c r="I808" s="6">
        <v>0.1</v>
      </c>
      <c r="J808" t="s">
        <v>66</v>
      </c>
      <c r="K808" s="1">
        <f>Sales_data[[#This Row],[Quantity]]*Sales_data[[#This Row],[UnitPrice]]</f>
        <v>7008.1500000000005</v>
      </c>
      <c r="L808" s="1">
        <f>Sales_data[[#This Row],[TotalPrice ]]*(1-Sales_data[[#This Row],[Discount]])</f>
        <v>6307.3350000000009</v>
      </c>
      <c r="M808" s="1">
        <f>Sales_data[[#This Row],[Quantity]]*Sales_data[[#This Row],[UnitCost (Assummed)]]</f>
        <v>4555.2975000000006</v>
      </c>
      <c r="N808" s="1">
        <f>Sales_data[[#This Row],[ Sales]]-Sales_data[[#This Row],[COGs]]</f>
        <v>1752.0375000000004</v>
      </c>
      <c r="O808" s="5">
        <f>Sales_data[[#This Row],[TotalPrice ]]-Sales_data[[#This Row],[ Sales]]</f>
        <v>700.8149999999996</v>
      </c>
      <c r="P808" t="s">
        <v>33</v>
      </c>
      <c r="Q808" t="s">
        <v>24</v>
      </c>
      <c r="R808">
        <v>0</v>
      </c>
      <c r="S808" t="s">
        <v>2860</v>
      </c>
      <c r="T808" t="s">
        <v>2861</v>
      </c>
      <c r="U808" s="1">
        <v>35.369999999999997</v>
      </c>
      <c r="V808" s="2">
        <v>45428</v>
      </c>
      <c r="W808" s="2">
        <v>45433</v>
      </c>
      <c r="X808" s="7">
        <f t="shared" si="12"/>
        <v>5</v>
      </c>
      <c r="Y808" t="s">
        <v>43</v>
      </c>
    </row>
    <row r="809" spans="1:25" x14ac:dyDescent="0.3">
      <c r="A809" s="2">
        <v>45431</v>
      </c>
      <c r="B809" t="s">
        <v>18</v>
      </c>
      <c r="C809" t="s">
        <v>39</v>
      </c>
      <c r="D809">
        <v>17</v>
      </c>
      <c r="E809" s="1">
        <v>238.17</v>
      </c>
      <c r="F809" s="1">
        <f>Sales_data[[#This Row],[UnitPrice]]*(1-0.35)</f>
        <v>154.81049999999999</v>
      </c>
      <c r="G809" t="s">
        <v>55</v>
      </c>
      <c r="H809" t="s">
        <v>21</v>
      </c>
      <c r="I809" s="6">
        <v>0.15</v>
      </c>
      <c r="J809" t="s">
        <v>46</v>
      </c>
      <c r="K809" s="1">
        <f>Sales_data[[#This Row],[Quantity]]*Sales_data[[#This Row],[UnitPrice]]</f>
        <v>4048.89</v>
      </c>
      <c r="L809" s="1">
        <f>Sales_data[[#This Row],[TotalPrice ]]*(1-Sales_data[[#This Row],[Discount]])</f>
        <v>3441.5564999999997</v>
      </c>
      <c r="M809" s="1">
        <f>Sales_data[[#This Row],[Quantity]]*Sales_data[[#This Row],[UnitCost (Assummed)]]</f>
        <v>2631.7784999999999</v>
      </c>
      <c r="N809" s="1">
        <f>Sales_data[[#This Row],[ Sales]]-Sales_data[[#This Row],[COGs]]</f>
        <v>809.77799999999979</v>
      </c>
      <c r="O809" s="5">
        <f>Sales_data[[#This Row],[TotalPrice ]]-Sales_data[[#This Row],[ Sales]]</f>
        <v>607.33350000000019</v>
      </c>
      <c r="P809" t="s">
        <v>63</v>
      </c>
      <c r="Q809" t="s">
        <v>24</v>
      </c>
      <c r="R809">
        <v>0</v>
      </c>
      <c r="S809" t="s">
        <v>1579</v>
      </c>
      <c r="T809" t="s">
        <v>1580</v>
      </c>
      <c r="U809" s="1">
        <v>21.64</v>
      </c>
      <c r="V809" s="2">
        <v>45431</v>
      </c>
      <c r="W809" s="2">
        <v>45441</v>
      </c>
      <c r="X809" s="7">
        <f t="shared" si="12"/>
        <v>10</v>
      </c>
      <c r="Y809" t="s">
        <v>27</v>
      </c>
    </row>
    <row r="810" spans="1:25" x14ac:dyDescent="0.3">
      <c r="A810" s="2">
        <v>45431</v>
      </c>
      <c r="B810" t="s">
        <v>69</v>
      </c>
      <c r="C810" t="s">
        <v>54</v>
      </c>
      <c r="D810">
        <v>18</v>
      </c>
      <c r="E810" s="1">
        <v>369.79</v>
      </c>
      <c r="F810" s="1">
        <f>Sales_data[[#This Row],[UnitPrice]]*(1-0.35)</f>
        <v>240.36350000000002</v>
      </c>
      <c r="G810" t="s">
        <v>30</v>
      </c>
      <c r="H810" t="s">
        <v>21</v>
      </c>
      <c r="I810" s="6">
        <v>0.05</v>
      </c>
      <c r="J810" t="s">
        <v>22</v>
      </c>
      <c r="K810" s="1">
        <f>Sales_data[[#This Row],[Quantity]]*Sales_data[[#This Row],[UnitPrice]]</f>
        <v>6656.22</v>
      </c>
      <c r="L810" s="1">
        <f>Sales_data[[#This Row],[TotalPrice ]]*(1-Sales_data[[#This Row],[Discount]])</f>
        <v>6323.4089999999997</v>
      </c>
      <c r="M810" s="1">
        <f>Sales_data[[#This Row],[Quantity]]*Sales_data[[#This Row],[UnitCost (Assummed)]]</f>
        <v>4326.5430000000006</v>
      </c>
      <c r="N810" s="1">
        <f>Sales_data[[#This Row],[ Sales]]-Sales_data[[#This Row],[COGs]]</f>
        <v>1996.8659999999991</v>
      </c>
      <c r="O810" s="5">
        <f>Sales_data[[#This Row],[TotalPrice ]]-Sales_data[[#This Row],[ Sales]]</f>
        <v>332.8110000000006</v>
      </c>
      <c r="P810" t="s">
        <v>63</v>
      </c>
      <c r="Q810" t="s">
        <v>24</v>
      </c>
      <c r="R810">
        <v>1</v>
      </c>
      <c r="S810" t="s">
        <v>2728</v>
      </c>
      <c r="T810" t="s">
        <v>2729</v>
      </c>
      <c r="U810" s="1">
        <v>16.399999999999999</v>
      </c>
      <c r="V810" s="2">
        <v>45431</v>
      </c>
      <c r="W810" s="2">
        <v>45435</v>
      </c>
      <c r="X810" s="7">
        <f t="shared" si="12"/>
        <v>4</v>
      </c>
      <c r="Y810" t="s">
        <v>72</v>
      </c>
    </row>
    <row r="811" spans="1:25" x14ac:dyDescent="0.3">
      <c r="A811" s="2">
        <v>45432</v>
      </c>
      <c r="B811" t="s">
        <v>38</v>
      </c>
      <c r="C811" t="s">
        <v>79</v>
      </c>
      <c r="D811">
        <v>16</v>
      </c>
      <c r="E811" s="1">
        <v>427.68</v>
      </c>
      <c r="F811" s="1">
        <f>Sales_data[[#This Row],[UnitPrice]]*(1-0.35)</f>
        <v>277.99200000000002</v>
      </c>
      <c r="G811" t="s">
        <v>30</v>
      </c>
      <c r="H811" t="s">
        <v>31</v>
      </c>
      <c r="I811" s="6">
        <v>0.1</v>
      </c>
      <c r="J811" t="s">
        <v>51</v>
      </c>
      <c r="K811" s="1">
        <f>Sales_data[[#This Row],[Quantity]]*Sales_data[[#This Row],[UnitPrice]]</f>
        <v>6842.88</v>
      </c>
      <c r="L811" s="1">
        <f>Sales_data[[#This Row],[TotalPrice ]]*(1-Sales_data[[#This Row],[Discount]])</f>
        <v>6158.5920000000006</v>
      </c>
      <c r="M811" s="1">
        <f>Sales_data[[#This Row],[Quantity]]*Sales_data[[#This Row],[UnitCost (Assummed)]]</f>
        <v>4447.8720000000003</v>
      </c>
      <c r="N811" s="1">
        <f>Sales_data[[#This Row],[ Sales]]-Sales_data[[#This Row],[COGs]]</f>
        <v>1710.7200000000003</v>
      </c>
      <c r="O811" s="5">
        <f>Sales_data[[#This Row],[TotalPrice ]]-Sales_data[[#This Row],[ Sales]]</f>
        <v>684.28799999999956</v>
      </c>
      <c r="P811" t="s">
        <v>60</v>
      </c>
      <c r="Q811" t="s">
        <v>2930</v>
      </c>
      <c r="R811">
        <v>0</v>
      </c>
      <c r="S811" t="s">
        <v>1468</v>
      </c>
      <c r="T811" t="s">
        <v>1469</v>
      </c>
      <c r="U811" s="1">
        <v>18.72</v>
      </c>
      <c r="V811" s="2">
        <v>45432</v>
      </c>
      <c r="W811" s="2">
        <v>45441</v>
      </c>
      <c r="X811" s="7">
        <f t="shared" si="12"/>
        <v>9</v>
      </c>
      <c r="Y811" t="s">
        <v>43</v>
      </c>
    </row>
    <row r="812" spans="1:25" x14ac:dyDescent="0.3">
      <c r="A812" s="2">
        <v>45432</v>
      </c>
      <c r="B812" t="s">
        <v>28</v>
      </c>
      <c r="C812" t="s">
        <v>54</v>
      </c>
      <c r="D812">
        <v>13</v>
      </c>
      <c r="E812" s="1">
        <v>284.3</v>
      </c>
      <c r="F812" s="1">
        <f>Sales_data[[#This Row],[UnitPrice]]*(1-0.35)</f>
        <v>184.79500000000002</v>
      </c>
      <c r="G812" t="s">
        <v>30</v>
      </c>
      <c r="H812" t="s">
        <v>21</v>
      </c>
      <c r="I812" s="6">
        <v>0.05</v>
      </c>
      <c r="J812" t="s">
        <v>66</v>
      </c>
      <c r="K812" s="1">
        <f>Sales_data[[#This Row],[Quantity]]*Sales_data[[#This Row],[UnitPrice]]</f>
        <v>3695.9</v>
      </c>
      <c r="L812" s="1">
        <f>Sales_data[[#This Row],[TotalPrice ]]*(1-Sales_data[[#This Row],[Discount]])</f>
        <v>3511.105</v>
      </c>
      <c r="M812" s="1">
        <f>Sales_data[[#This Row],[Quantity]]*Sales_data[[#This Row],[UnitCost (Assummed)]]</f>
        <v>2402.335</v>
      </c>
      <c r="N812" s="1">
        <f>Sales_data[[#This Row],[ Sales]]-Sales_data[[#This Row],[COGs]]</f>
        <v>1108.77</v>
      </c>
      <c r="O812" s="5">
        <f>Sales_data[[#This Row],[TotalPrice ]]-Sales_data[[#This Row],[ Sales]]</f>
        <v>184.79500000000007</v>
      </c>
      <c r="P812" t="s">
        <v>23</v>
      </c>
      <c r="Q812" t="s">
        <v>40</v>
      </c>
      <c r="R812">
        <v>0</v>
      </c>
      <c r="S812" t="s">
        <v>1845</v>
      </c>
      <c r="T812" t="s">
        <v>1846</v>
      </c>
      <c r="U812" s="1">
        <v>48.73</v>
      </c>
      <c r="V812" s="2">
        <v>45432</v>
      </c>
      <c r="W812" s="2">
        <v>45439</v>
      </c>
      <c r="X812" s="7">
        <f t="shared" si="12"/>
        <v>7</v>
      </c>
      <c r="Y812" t="s">
        <v>37</v>
      </c>
    </row>
    <row r="813" spans="1:25" x14ac:dyDescent="0.3">
      <c r="A813" s="2">
        <v>45433</v>
      </c>
      <c r="B813" t="s">
        <v>44</v>
      </c>
      <c r="C813" t="s">
        <v>54</v>
      </c>
      <c r="D813">
        <v>18</v>
      </c>
      <c r="E813" s="1">
        <v>139.13999999999999</v>
      </c>
      <c r="F813" s="1">
        <f>Sales_data[[#This Row],[UnitPrice]]*(1-0.35)</f>
        <v>90.440999999999988</v>
      </c>
      <c r="G813" t="s">
        <v>30</v>
      </c>
      <c r="H813" t="s">
        <v>21</v>
      </c>
      <c r="I813" s="6">
        <v>0</v>
      </c>
      <c r="J813" t="s">
        <v>51</v>
      </c>
      <c r="K813" s="1">
        <f>Sales_data[[#This Row],[Quantity]]*Sales_data[[#This Row],[UnitPrice]]</f>
        <v>2504.5199999999995</v>
      </c>
      <c r="L813" s="1">
        <f>Sales_data[[#This Row],[TotalPrice ]]*(1-Sales_data[[#This Row],[Discount]])</f>
        <v>2504.5199999999995</v>
      </c>
      <c r="M813" s="1">
        <f>Sales_data[[#This Row],[Quantity]]*Sales_data[[#This Row],[UnitCost (Assummed)]]</f>
        <v>1627.9379999999999</v>
      </c>
      <c r="N813" s="1">
        <f>Sales_data[[#This Row],[ Sales]]-Sales_data[[#This Row],[COGs]]</f>
        <v>876.58199999999965</v>
      </c>
      <c r="O813" s="5">
        <f>Sales_data[[#This Row],[TotalPrice ]]-Sales_data[[#This Row],[ Sales]]</f>
        <v>0</v>
      </c>
      <c r="P813" t="s">
        <v>23</v>
      </c>
      <c r="Q813" t="s">
        <v>24</v>
      </c>
      <c r="R813">
        <v>1</v>
      </c>
      <c r="S813" t="s">
        <v>2251</v>
      </c>
      <c r="T813" t="s">
        <v>2252</v>
      </c>
      <c r="U813" s="1">
        <v>10.56</v>
      </c>
      <c r="V813" s="2">
        <v>45433</v>
      </c>
      <c r="W813" s="2">
        <v>45435</v>
      </c>
      <c r="X813" s="7">
        <f t="shared" si="12"/>
        <v>2</v>
      </c>
      <c r="Y813" t="s">
        <v>49</v>
      </c>
    </row>
    <row r="814" spans="1:25" x14ac:dyDescent="0.3">
      <c r="A814" s="2">
        <v>45434</v>
      </c>
      <c r="B814" t="s">
        <v>69</v>
      </c>
      <c r="C814" t="s">
        <v>79</v>
      </c>
      <c r="D814">
        <v>6</v>
      </c>
      <c r="E814" s="1">
        <v>268.33999999999997</v>
      </c>
      <c r="F814" s="1">
        <f>Sales_data[[#This Row],[UnitPrice]]*(1-0.35)</f>
        <v>174.42099999999999</v>
      </c>
      <c r="G814" t="s">
        <v>30</v>
      </c>
      <c r="H814" t="s">
        <v>21</v>
      </c>
      <c r="I814" s="6">
        <v>0.1</v>
      </c>
      <c r="J814" t="s">
        <v>56</v>
      </c>
      <c r="K814" s="1">
        <f>Sales_data[[#This Row],[Quantity]]*Sales_data[[#This Row],[UnitPrice]]</f>
        <v>1610.04</v>
      </c>
      <c r="L814" s="1">
        <f>Sales_data[[#This Row],[TotalPrice ]]*(1-Sales_data[[#This Row],[Discount]])</f>
        <v>1449.0360000000001</v>
      </c>
      <c r="M814" s="1">
        <f>Sales_data[[#This Row],[Quantity]]*Sales_data[[#This Row],[UnitCost (Assummed)]]</f>
        <v>1046.5259999999998</v>
      </c>
      <c r="N814" s="1">
        <f>Sales_data[[#This Row],[ Sales]]-Sales_data[[#This Row],[COGs]]</f>
        <v>402.51000000000022</v>
      </c>
      <c r="O814" s="5">
        <f>Sales_data[[#This Row],[TotalPrice ]]-Sales_data[[#This Row],[ Sales]]</f>
        <v>161.00399999999991</v>
      </c>
      <c r="P814" t="s">
        <v>60</v>
      </c>
      <c r="Q814" t="s">
        <v>40</v>
      </c>
      <c r="R814">
        <v>1</v>
      </c>
      <c r="S814" t="s">
        <v>1500</v>
      </c>
      <c r="T814" t="s">
        <v>1501</v>
      </c>
      <c r="U814" s="1">
        <v>35.69</v>
      </c>
      <c r="V814" s="2">
        <v>45434</v>
      </c>
      <c r="W814" s="2">
        <v>45437</v>
      </c>
      <c r="X814" s="7">
        <f t="shared" si="12"/>
        <v>3</v>
      </c>
      <c r="Y814" t="s">
        <v>72</v>
      </c>
    </row>
    <row r="815" spans="1:25" x14ac:dyDescent="0.3">
      <c r="A815" s="2">
        <v>45434</v>
      </c>
      <c r="B815" t="s">
        <v>18</v>
      </c>
      <c r="C815" t="s">
        <v>54</v>
      </c>
      <c r="D815">
        <v>6</v>
      </c>
      <c r="E815" s="1">
        <v>535.38</v>
      </c>
      <c r="F815" s="1">
        <f>Sales_data[[#This Row],[UnitPrice]]*(1-0.35)</f>
        <v>347.99700000000001</v>
      </c>
      <c r="G815" t="s">
        <v>50</v>
      </c>
      <c r="H815" t="s">
        <v>21</v>
      </c>
      <c r="I815" s="6">
        <v>0.15</v>
      </c>
      <c r="J815" t="s">
        <v>32</v>
      </c>
      <c r="K815" s="1">
        <f>Sales_data[[#This Row],[Quantity]]*Sales_data[[#This Row],[UnitPrice]]</f>
        <v>3212.2799999999997</v>
      </c>
      <c r="L815" s="1">
        <f>Sales_data[[#This Row],[TotalPrice ]]*(1-Sales_data[[#This Row],[Discount]])</f>
        <v>2730.4379999999996</v>
      </c>
      <c r="M815" s="1">
        <f>Sales_data[[#This Row],[Quantity]]*Sales_data[[#This Row],[UnitCost (Assummed)]]</f>
        <v>2087.982</v>
      </c>
      <c r="N815" s="1">
        <f>Sales_data[[#This Row],[ Sales]]-Sales_data[[#This Row],[COGs]]</f>
        <v>642.45599999999968</v>
      </c>
      <c r="O815" s="5">
        <f>Sales_data[[#This Row],[TotalPrice ]]-Sales_data[[#This Row],[ Sales]]</f>
        <v>481.8420000000001</v>
      </c>
      <c r="P815" t="s">
        <v>23</v>
      </c>
      <c r="Q815" t="s">
        <v>2930</v>
      </c>
      <c r="R815">
        <v>0</v>
      </c>
      <c r="S815" t="s">
        <v>2055</v>
      </c>
      <c r="T815" t="s">
        <v>2056</v>
      </c>
      <c r="U815" s="1">
        <v>48.66</v>
      </c>
      <c r="V815" s="2">
        <v>45434</v>
      </c>
      <c r="W815" s="2">
        <v>45441</v>
      </c>
      <c r="X815" s="7">
        <f t="shared" si="12"/>
        <v>7</v>
      </c>
      <c r="Y815" t="s">
        <v>27</v>
      </c>
    </row>
    <row r="816" spans="1:25" x14ac:dyDescent="0.3">
      <c r="A816" s="2">
        <v>45435</v>
      </c>
      <c r="B816" t="s">
        <v>38</v>
      </c>
      <c r="C816" t="s">
        <v>39</v>
      </c>
      <c r="D816">
        <v>5</v>
      </c>
      <c r="E816" s="1">
        <v>288.01</v>
      </c>
      <c r="F816" s="1">
        <f>Sales_data[[#This Row],[UnitPrice]]*(1-0.35)</f>
        <v>187.20650000000001</v>
      </c>
      <c r="G816" t="s">
        <v>30</v>
      </c>
      <c r="H816" t="s">
        <v>21</v>
      </c>
      <c r="I816" s="6">
        <v>0</v>
      </c>
      <c r="J816" t="s">
        <v>22</v>
      </c>
      <c r="K816" s="1">
        <f>Sales_data[[#This Row],[Quantity]]*Sales_data[[#This Row],[UnitPrice]]</f>
        <v>1440.05</v>
      </c>
      <c r="L816" s="1">
        <f>Sales_data[[#This Row],[TotalPrice ]]*(1-Sales_data[[#This Row],[Discount]])</f>
        <v>1440.05</v>
      </c>
      <c r="M816" s="1">
        <f>Sales_data[[#This Row],[Quantity]]*Sales_data[[#This Row],[UnitCost (Assummed)]]</f>
        <v>936.03250000000003</v>
      </c>
      <c r="N816" s="1">
        <f>Sales_data[[#This Row],[ Sales]]-Sales_data[[#This Row],[COGs]]</f>
        <v>504.01749999999993</v>
      </c>
      <c r="O816" s="5">
        <f>Sales_data[[#This Row],[TotalPrice ]]-Sales_data[[#This Row],[ Sales]]</f>
        <v>0</v>
      </c>
      <c r="P816" t="s">
        <v>57</v>
      </c>
      <c r="Q816" t="s">
        <v>24</v>
      </c>
      <c r="R816">
        <v>0</v>
      </c>
      <c r="S816" t="s">
        <v>102</v>
      </c>
      <c r="T816" t="s">
        <v>103</v>
      </c>
      <c r="U816" s="1">
        <v>46.69</v>
      </c>
      <c r="V816" s="2">
        <v>45435</v>
      </c>
      <c r="W816" s="2">
        <v>45442</v>
      </c>
      <c r="X816" s="7">
        <f t="shared" si="12"/>
        <v>7</v>
      </c>
      <c r="Y816" t="s">
        <v>43</v>
      </c>
    </row>
    <row r="817" spans="1:25" x14ac:dyDescent="0.3">
      <c r="A817" s="2">
        <v>45435</v>
      </c>
      <c r="B817" t="s">
        <v>18</v>
      </c>
      <c r="C817" t="s">
        <v>39</v>
      </c>
      <c r="D817">
        <v>4</v>
      </c>
      <c r="E817" s="1">
        <v>20.96</v>
      </c>
      <c r="F817" s="1">
        <f>Sales_data[[#This Row],[UnitPrice]]*(1-0.35)</f>
        <v>13.624000000000001</v>
      </c>
      <c r="G817" t="s">
        <v>55</v>
      </c>
      <c r="H817" t="s">
        <v>21</v>
      </c>
      <c r="I817" s="6">
        <v>0.05</v>
      </c>
      <c r="J817" t="s">
        <v>66</v>
      </c>
      <c r="K817" s="1">
        <f>Sales_data[[#This Row],[Quantity]]*Sales_data[[#This Row],[UnitPrice]]</f>
        <v>83.84</v>
      </c>
      <c r="L817" s="1">
        <f>Sales_data[[#This Row],[TotalPrice ]]*(1-Sales_data[[#This Row],[Discount]])</f>
        <v>79.647999999999996</v>
      </c>
      <c r="M817" s="1">
        <f>Sales_data[[#This Row],[Quantity]]*Sales_data[[#This Row],[UnitCost (Assummed)]]</f>
        <v>54.496000000000002</v>
      </c>
      <c r="N817" s="1">
        <f>Sales_data[[#This Row],[ Sales]]-Sales_data[[#This Row],[COGs]]</f>
        <v>25.151999999999994</v>
      </c>
      <c r="O817" s="5">
        <f>Sales_data[[#This Row],[TotalPrice ]]-Sales_data[[#This Row],[ Sales]]</f>
        <v>4.1920000000000073</v>
      </c>
      <c r="P817" t="s">
        <v>23</v>
      </c>
      <c r="Q817" t="s">
        <v>24</v>
      </c>
      <c r="R817">
        <v>1</v>
      </c>
      <c r="S817" t="s">
        <v>1557</v>
      </c>
      <c r="T817" t="s">
        <v>1558</v>
      </c>
      <c r="U817" s="1">
        <v>33.67</v>
      </c>
      <c r="V817" s="2">
        <v>45435</v>
      </c>
      <c r="W817" s="2">
        <v>45443</v>
      </c>
      <c r="X817" s="7">
        <f t="shared" si="12"/>
        <v>8</v>
      </c>
      <c r="Y817" t="s">
        <v>27</v>
      </c>
    </row>
    <row r="818" spans="1:25" x14ac:dyDescent="0.3">
      <c r="A818" s="2">
        <v>45436</v>
      </c>
      <c r="B818" t="s">
        <v>69</v>
      </c>
      <c r="C818" t="s">
        <v>130</v>
      </c>
      <c r="D818">
        <v>10</v>
      </c>
      <c r="E818" s="1">
        <v>280.8</v>
      </c>
      <c r="F818" s="1">
        <f>Sales_data[[#This Row],[UnitPrice]]*(1-0.35)</f>
        <v>182.52</v>
      </c>
      <c r="G818" t="s">
        <v>50</v>
      </c>
      <c r="H818" t="s">
        <v>31</v>
      </c>
      <c r="I818" s="6">
        <v>0</v>
      </c>
      <c r="J818" t="s">
        <v>32</v>
      </c>
      <c r="K818" s="1">
        <f>Sales_data[[#This Row],[Quantity]]*Sales_data[[#This Row],[UnitPrice]]</f>
        <v>2808</v>
      </c>
      <c r="L818" s="1">
        <f>Sales_data[[#This Row],[TotalPrice ]]*(1-Sales_data[[#This Row],[Discount]])</f>
        <v>2808</v>
      </c>
      <c r="M818" s="1">
        <f>Sales_data[[#This Row],[Quantity]]*Sales_data[[#This Row],[UnitCost (Assummed)]]</f>
        <v>1825.2</v>
      </c>
      <c r="N818" s="1">
        <f>Sales_data[[#This Row],[ Sales]]-Sales_data[[#This Row],[COGs]]</f>
        <v>982.8</v>
      </c>
      <c r="O818" s="5">
        <f>Sales_data[[#This Row],[TotalPrice ]]-Sales_data[[#This Row],[ Sales]]</f>
        <v>0</v>
      </c>
      <c r="P818" t="s">
        <v>57</v>
      </c>
      <c r="Q818" t="s">
        <v>34</v>
      </c>
      <c r="R818">
        <v>0</v>
      </c>
      <c r="S818" t="s">
        <v>1910</v>
      </c>
      <c r="T818" t="s">
        <v>1911</v>
      </c>
      <c r="U818" s="1">
        <v>49.98</v>
      </c>
      <c r="V818" s="2">
        <v>45436</v>
      </c>
      <c r="W818" s="2">
        <v>45442</v>
      </c>
      <c r="X818" s="7">
        <f t="shared" si="12"/>
        <v>6</v>
      </c>
      <c r="Y818" t="s">
        <v>72</v>
      </c>
    </row>
    <row r="819" spans="1:25" x14ac:dyDescent="0.3">
      <c r="A819" s="2">
        <v>45437</v>
      </c>
      <c r="B819" t="s">
        <v>28</v>
      </c>
      <c r="C819" t="s">
        <v>19</v>
      </c>
      <c r="D819">
        <v>19</v>
      </c>
      <c r="E819" s="1">
        <v>478.73</v>
      </c>
      <c r="F819" s="1">
        <f>Sales_data[[#This Row],[UnitPrice]]*(1-0.35)</f>
        <v>311.17450000000002</v>
      </c>
      <c r="G819" t="s">
        <v>30</v>
      </c>
      <c r="H819" t="s">
        <v>31</v>
      </c>
      <c r="I819" s="6">
        <v>0</v>
      </c>
      <c r="J819" t="s">
        <v>46</v>
      </c>
      <c r="K819" s="1">
        <f>Sales_data[[#This Row],[Quantity]]*Sales_data[[#This Row],[UnitPrice]]</f>
        <v>9095.8700000000008</v>
      </c>
      <c r="L819" s="1">
        <f>Sales_data[[#This Row],[TotalPrice ]]*(1-Sales_data[[#This Row],[Discount]])</f>
        <v>9095.8700000000008</v>
      </c>
      <c r="M819" s="1">
        <f>Sales_data[[#This Row],[Quantity]]*Sales_data[[#This Row],[UnitCost (Assummed)]]</f>
        <v>5912.3155000000006</v>
      </c>
      <c r="N819" s="1">
        <f>Sales_data[[#This Row],[ Sales]]-Sales_data[[#This Row],[COGs]]</f>
        <v>3183.5545000000002</v>
      </c>
      <c r="O819" s="5">
        <f>Sales_data[[#This Row],[TotalPrice ]]-Sales_data[[#This Row],[ Sales]]</f>
        <v>0</v>
      </c>
      <c r="P819" t="s">
        <v>60</v>
      </c>
      <c r="Q819" t="s">
        <v>40</v>
      </c>
      <c r="R819">
        <v>1</v>
      </c>
      <c r="S819" t="s">
        <v>870</v>
      </c>
      <c r="T819" t="s">
        <v>871</v>
      </c>
      <c r="U819" s="1">
        <v>46.46</v>
      </c>
      <c r="V819" s="2">
        <v>45437</v>
      </c>
      <c r="W819" s="2">
        <v>45445</v>
      </c>
      <c r="X819" s="7">
        <f t="shared" si="12"/>
        <v>8</v>
      </c>
      <c r="Y819" t="s">
        <v>37</v>
      </c>
    </row>
    <row r="820" spans="1:25" x14ac:dyDescent="0.3">
      <c r="A820" s="2">
        <v>45438</v>
      </c>
      <c r="B820" t="s">
        <v>69</v>
      </c>
      <c r="C820" t="s">
        <v>19</v>
      </c>
      <c r="D820">
        <v>20</v>
      </c>
      <c r="E820" s="1">
        <v>491.68</v>
      </c>
      <c r="F820" s="1">
        <f>Sales_data[[#This Row],[UnitPrice]]*(1-0.35)</f>
        <v>319.59200000000004</v>
      </c>
      <c r="G820" t="s">
        <v>55</v>
      </c>
      <c r="H820" t="s">
        <v>21</v>
      </c>
      <c r="I820" s="6">
        <v>0.15</v>
      </c>
      <c r="J820" t="s">
        <v>32</v>
      </c>
      <c r="K820" s="1">
        <f>Sales_data[[#This Row],[Quantity]]*Sales_data[[#This Row],[UnitPrice]]</f>
        <v>9833.6</v>
      </c>
      <c r="L820" s="1">
        <f>Sales_data[[#This Row],[TotalPrice ]]*(1-Sales_data[[#This Row],[Discount]])</f>
        <v>8358.56</v>
      </c>
      <c r="M820" s="1">
        <f>Sales_data[[#This Row],[Quantity]]*Sales_data[[#This Row],[UnitCost (Assummed)]]</f>
        <v>6391.8400000000011</v>
      </c>
      <c r="N820" s="1">
        <f>Sales_data[[#This Row],[ Sales]]-Sales_data[[#This Row],[COGs]]</f>
        <v>1966.7199999999984</v>
      </c>
      <c r="O820" s="5">
        <f>Sales_data[[#This Row],[TotalPrice ]]-Sales_data[[#This Row],[ Sales]]</f>
        <v>1475.0400000000009</v>
      </c>
      <c r="P820" t="s">
        <v>23</v>
      </c>
      <c r="Q820" t="s">
        <v>34</v>
      </c>
      <c r="R820">
        <v>1</v>
      </c>
      <c r="S820" t="s">
        <v>251</v>
      </c>
      <c r="T820" t="s">
        <v>252</v>
      </c>
      <c r="U820" s="1">
        <v>43.46</v>
      </c>
      <c r="V820" s="2">
        <v>45438</v>
      </c>
      <c r="W820" s="2">
        <v>45441</v>
      </c>
      <c r="X820" s="7">
        <f t="shared" si="12"/>
        <v>3</v>
      </c>
      <c r="Y820" t="s">
        <v>72</v>
      </c>
    </row>
    <row r="821" spans="1:25" x14ac:dyDescent="0.3">
      <c r="A821" s="2">
        <v>45438</v>
      </c>
      <c r="B821" t="s">
        <v>38</v>
      </c>
      <c r="C821" t="s">
        <v>19</v>
      </c>
      <c r="D821">
        <v>16</v>
      </c>
      <c r="E821" s="1">
        <v>586.52</v>
      </c>
      <c r="F821" s="1">
        <f>Sales_data[[#This Row],[UnitPrice]]*(1-0.35)</f>
        <v>381.238</v>
      </c>
      <c r="G821" t="s">
        <v>50</v>
      </c>
      <c r="H821" t="s">
        <v>21</v>
      </c>
      <c r="I821" s="6">
        <v>0</v>
      </c>
      <c r="J821" t="s">
        <v>56</v>
      </c>
      <c r="K821" s="1">
        <f>Sales_data[[#This Row],[Quantity]]*Sales_data[[#This Row],[UnitPrice]]</f>
        <v>9384.32</v>
      </c>
      <c r="L821" s="1">
        <f>Sales_data[[#This Row],[TotalPrice ]]*(1-Sales_data[[#This Row],[Discount]])</f>
        <v>9384.32</v>
      </c>
      <c r="M821" s="1">
        <f>Sales_data[[#This Row],[Quantity]]*Sales_data[[#This Row],[UnitCost (Assummed)]]</f>
        <v>6099.808</v>
      </c>
      <c r="N821" s="1">
        <f>Sales_data[[#This Row],[ Sales]]-Sales_data[[#This Row],[COGs]]</f>
        <v>3284.5119999999997</v>
      </c>
      <c r="O821" s="5">
        <f>Sales_data[[#This Row],[TotalPrice ]]-Sales_data[[#This Row],[ Sales]]</f>
        <v>0</v>
      </c>
      <c r="P821" t="s">
        <v>57</v>
      </c>
      <c r="Q821" t="s">
        <v>40</v>
      </c>
      <c r="R821">
        <v>1</v>
      </c>
      <c r="S821" t="s">
        <v>727</v>
      </c>
      <c r="T821" t="s">
        <v>728</v>
      </c>
      <c r="U821" s="1">
        <v>17.059999999999999</v>
      </c>
      <c r="V821" s="2">
        <v>45438</v>
      </c>
      <c r="W821" s="2">
        <v>45444</v>
      </c>
      <c r="X821" s="7">
        <f t="shared" si="12"/>
        <v>6</v>
      </c>
      <c r="Y821" t="s">
        <v>43</v>
      </c>
    </row>
    <row r="822" spans="1:25" x14ac:dyDescent="0.3">
      <c r="A822" s="2">
        <v>45440</v>
      </c>
      <c r="B822" t="s">
        <v>44</v>
      </c>
      <c r="C822" t="s">
        <v>39</v>
      </c>
      <c r="D822">
        <v>11</v>
      </c>
      <c r="E822" s="1">
        <v>573.14</v>
      </c>
      <c r="F822" s="1">
        <f>Sales_data[[#This Row],[UnitPrice]]*(1-0.35)</f>
        <v>372.541</v>
      </c>
      <c r="G822" t="s">
        <v>55</v>
      </c>
      <c r="H822" t="s">
        <v>31</v>
      </c>
      <c r="I822" s="6">
        <v>0.05</v>
      </c>
      <c r="J822" t="s">
        <v>56</v>
      </c>
      <c r="K822" s="1">
        <f>Sales_data[[#This Row],[Quantity]]*Sales_data[[#This Row],[UnitPrice]]</f>
        <v>6304.54</v>
      </c>
      <c r="L822" s="1">
        <f>Sales_data[[#This Row],[TotalPrice ]]*(1-Sales_data[[#This Row],[Discount]])</f>
        <v>5989.3130000000001</v>
      </c>
      <c r="M822" s="1">
        <f>Sales_data[[#This Row],[Quantity]]*Sales_data[[#This Row],[UnitCost (Assummed)]]</f>
        <v>4097.951</v>
      </c>
      <c r="N822" s="1">
        <f>Sales_data[[#This Row],[ Sales]]-Sales_data[[#This Row],[COGs]]</f>
        <v>1891.3620000000001</v>
      </c>
      <c r="O822" s="5">
        <f>Sales_data[[#This Row],[TotalPrice ]]-Sales_data[[#This Row],[ Sales]]</f>
        <v>315.22699999999986</v>
      </c>
      <c r="P822" t="s">
        <v>63</v>
      </c>
      <c r="Q822" t="s">
        <v>34</v>
      </c>
      <c r="R822">
        <v>0</v>
      </c>
      <c r="S822" t="s">
        <v>88</v>
      </c>
      <c r="T822" t="s">
        <v>89</v>
      </c>
      <c r="U822" s="1">
        <v>34.71</v>
      </c>
      <c r="V822" s="2">
        <v>45440</v>
      </c>
      <c r="W822" s="2">
        <v>45444</v>
      </c>
      <c r="X822" s="7">
        <f t="shared" si="12"/>
        <v>4</v>
      </c>
      <c r="Y822" t="s">
        <v>49</v>
      </c>
    </row>
    <row r="823" spans="1:25" x14ac:dyDescent="0.3">
      <c r="A823" s="2">
        <v>45440</v>
      </c>
      <c r="B823" t="s">
        <v>18</v>
      </c>
      <c r="C823" t="s">
        <v>130</v>
      </c>
      <c r="D823">
        <v>16</v>
      </c>
      <c r="E823" s="1">
        <v>334.55</v>
      </c>
      <c r="F823" s="1">
        <f>Sales_data[[#This Row],[UnitPrice]]*(1-0.35)</f>
        <v>217.45750000000001</v>
      </c>
      <c r="G823" t="s">
        <v>20</v>
      </c>
      <c r="H823" t="s">
        <v>21</v>
      </c>
      <c r="I823" s="6">
        <v>0.1</v>
      </c>
      <c r="J823" t="s">
        <v>22</v>
      </c>
      <c r="K823" s="1">
        <f>Sales_data[[#This Row],[Quantity]]*Sales_data[[#This Row],[UnitPrice]]</f>
        <v>5352.8</v>
      </c>
      <c r="L823" s="1">
        <f>Sales_data[[#This Row],[TotalPrice ]]*(1-Sales_data[[#This Row],[Discount]])</f>
        <v>4817.5200000000004</v>
      </c>
      <c r="M823" s="1">
        <f>Sales_data[[#This Row],[Quantity]]*Sales_data[[#This Row],[UnitCost (Assummed)]]</f>
        <v>3479.32</v>
      </c>
      <c r="N823" s="1">
        <f>Sales_data[[#This Row],[ Sales]]-Sales_data[[#This Row],[COGs]]</f>
        <v>1338.2000000000003</v>
      </c>
      <c r="O823" s="5">
        <f>Sales_data[[#This Row],[TotalPrice ]]-Sales_data[[#This Row],[ Sales]]</f>
        <v>535.27999999999975</v>
      </c>
      <c r="P823" t="s">
        <v>57</v>
      </c>
      <c r="Q823" t="s">
        <v>34</v>
      </c>
      <c r="R823">
        <v>0</v>
      </c>
      <c r="S823" t="s">
        <v>2072</v>
      </c>
      <c r="T823" t="s">
        <v>2073</v>
      </c>
      <c r="U823" s="1">
        <v>37.42</v>
      </c>
      <c r="V823" s="2">
        <v>45440</v>
      </c>
      <c r="W823" s="2">
        <v>45444</v>
      </c>
      <c r="X823" s="7">
        <f t="shared" si="12"/>
        <v>4</v>
      </c>
      <c r="Y823" t="s">
        <v>27</v>
      </c>
    </row>
    <row r="824" spans="1:25" x14ac:dyDescent="0.3">
      <c r="A824" s="2">
        <v>45441</v>
      </c>
      <c r="B824" t="s">
        <v>18</v>
      </c>
      <c r="C824" t="s">
        <v>79</v>
      </c>
      <c r="D824">
        <v>6</v>
      </c>
      <c r="E824" s="1">
        <v>57.4</v>
      </c>
      <c r="F824" s="1">
        <f>Sales_data[[#This Row],[UnitPrice]]*(1-0.35)</f>
        <v>37.31</v>
      </c>
      <c r="G824" t="s">
        <v>50</v>
      </c>
      <c r="H824" t="s">
        <v>21</v>
      </c>
      <c r="I824" s="6">
        <v>0.1</v>
      </c>
      <c r="J824" t="s">
        <v>22</v>
      </c>
      <c r="K824" s="1">
        <f>Sales_data[[#This Row],[Quantity]]*Sales_data[[#This Row],[UnitPrice]]</f>
        <v>344.4</v>
      </c>
      <c r="L824" s="1">
        <f>Sales_data[[#This Row],[TotalPrice ]]*(1-Sales_data[[#This Row],[Discount]])</f>
        <v>309.95999999999998</v>
      </c>
      <c r="M824" s="1">
        <f>Sales_data[[#This Row],[Quantity]]*Sales_data[[#This Row],[UnitCost (Assummed)]]</f>
        <v>223.86</v>
      </c>
      <c r="N824" s="1">
        <f>Sales_data[[#This Row],[ Sales]]-Sales_data[[#This Row],[COGs]]</f>
        <v>86.099999999999966</v>
      </c>
      <c r="O824" s="5">
        <f>Sales_data[[#This Row],[TotalPrice ]]-Sales_data[[#This Row],[ Sales]]</f>
        <v>34.44</v>
      </c>
      <c r="P824" t="s">
        <v>60</v>
      </c>
      <c r="Q824" t="s">
        <v>24</v>
      </c>
      <c r="R824">
        <v>0</v>
      </c>
      <c r="S824" t="s">
        <v>2716</v>
      </c>
      <c r="T824" t="s">
        <v>2717</v>
      </c>
      <c r="U824" s="1">
        <v>26.42</v>
      </c>
      <c r="V824" s="2">
        <v>45441</v>
      </c>
      <c r="W824" s="2">
        <v>45451</v>
      </c>
      <c r="X824" s="7">
        <f t="shared" si="12"/>
        <v>10</v>
      </c>
      <c r="Y824" t="s">
        <v>27</v>
      </c>
    </row>
    <row r="825" spans="1:25" x14ac:dyDescent="0.3">
      <c r="A825" s="2">
        <v>45442</v>
      </c>
      <c r="B825" t="s">
        <v>28</v>
      </c>
      <c r="C825" t="s">
        <v>130</v>
      </c>
      <c r="D825">
        <v>4</v>
      </c>
      <c r="E825" s="1">
        <v>312.08999999999997</v>
      </c>
      <c r="F825" s="1">
        <f>Sales_data[[#This Row],[UnitPrice]]*(1-0.35)</f>
        <v>202.85849999999999</v>
      </c>
      <c r="G825" t="s">
        <v>50</v>
      </c>
      <c r="H825" t="s">
        <v>21</v>
      </c>
      <c r="I825" s="6">
        <v>0.15</v>
      </c>
      <c r="J825" t="s">
        <v>56</v>
      </c>
      <c r="K825" s="1">
        <f>Sales_data[[#This Row],[Quantity]]*Sales_data[[#This Row],[UnitPrice]]</f>
        <v>1248.3599999999999</v>
      </c>
      <c r="L825" s="1">
        <f>Sales_data[[#This Row],[TotalPrice ]]*(1-Sales_data[[#This Row],[Discount]])</f>
        <v>1061.106</v>
      </c>
      <c r="M825" s="1">
        <f>Sales_data[[#This Row],[Quantity]]*Sales_data[[#This Row],[UnitCost (Assummed)]]</f>
        <v>811.43399999999997</v>
      </c>
      <c r="N825" s="1">
        <f>Sales_data[[#This Row],[ Sales]]-Sales_data[[#This Row],[COGs]]</f>
        <v>249.67200000000003</v>
      </c>
      <c r="O825" s="5">
        <f>Sales_data[[#This Row],[TotalPrice ]]-Sales_data[[#This Row],[ Sales]]</f>
        <v>187.25399999999991</v>
      </c>
      <c r="P825" t="s">
        <v>60</v>
      </c>
      <c r="Q825" t="s">
        <v>34</v>
      </c>
      <c r="R825">
        <v>1</v>
      </c>
      <c r="S825" t="s">
        <v>591</v>
      </c>
      <c r="T825" t="s">
        <v>134</v>
      </c>
      <c r="U825" s="1">
        <v>17.989999999999998</v>
      </c>
      <c r="V825" s="2">
        <v>45442</v>
      </c>
      <c r="W825" s="2">
        <v>45449</v>
      </c>
      <c r="X825" s="7">
        <f t="shared" si="12"/>
        <v>7</v>
      </c>
      <c r="Y825" t="s">
        <v>37</v>
      </c>
    </row>
    <row r="826" spans="1:25" x14ac:dyDescent="0.3">
      <c r="A826" s="2">
        <v>45444</v>
      </c>
      <c r="B826" t="s">
        <v>18</v>
      </c>
      <c r="C826" t="s">
        <v>39</v>
      </c>
      <c r="D826">
        <v>3</v>
      </c>
      <c r="E826" s="1">
        <v>204.79</v>
      </c>
      <c r="F826" s="1">
        <f>Sales_data[[#This Row],[UnitPrice]]*(1-0.35)</f>
        <v>133.11349999999999</v>
      </c>
      <c r="G826" t="s">
        <v>20</v>
      </c>
      <c r="H826" t="s">
        <v>31</v>
      </c>
      <c r="I826" s="6">
        <v>0.1</v>
      </c>
      <c r="J826" t="s">
        <v>46</v>
      </c>
      <c r="K826" s="1">
        <f>Sales_data[[#This Row],[Quantity]]*Sales_data[[#This Row],[UnitPrice]]</f>
        <v>614.37</v>
      </c>
      <c r="L826" s="1">
        <f>Sales_data[[#This Row],[TotalPrice ]]*(1-Sales_data[[#This Row],[Discount]])</f>
        <v>552.93299999999999</v>
      </c>
      <c r="M826" s="1">
        <f>Sales_data[[#This Row],[Quantity]]*Sales_data[[#This Row],[UnitCost (Assummed)]]</f>
        <v>399.34049999999996</v>
      </c>
      <c r="N826" s="1">
        <f>Sales_data[[#This Row],[ Sales]]-Sales_data[[#This Row],[COGs]]</f>
        <v>153.59250000000003</v>
      </c>
      <c r="O826" s="5">
        <f>Sales_data[[#This Row],[TotalPrice ]]-Sales_data[[#This Row],[ Sales]]</f>
        <v>61.437000000000012</v>
      </c>
      <c r="P826" t="s">
        <v>23</v>
      </c>
      <c r="Q826" t="s">
        <v>24</v>
      </c>
      <c r="R826">
        <v>1</v>
      </c>
      <c r="S826" t="s">
        <v>725</v>
      </c>
      <c r="T826" t="s">
        <v>726</v>
      </c>
      <c r="U826" s="1">
        <v>7.72</v>
      </c>
      <c r="V826" s="2">
        <v>45444</v>
      </c>
      <c r="W826" s="2">
        <v>45447</v>
      </c>
      <c r="X826" s="7">
        <f t="shared" si="12"/>
        <v>3</v>
      </c>
      <c r="Y826" t="s">
        <v>27</v>
      </c>
    </row>
    <row r="827" spans="1:25" x14ac:dyDescent="0.3">
      <c r="A827" s="2">
        <v>45445</v>
      </c>
      <c r="B827" t="s">
        <v>38</v>
      </c>
      <c r="C827" t="s">
        <v>45</v>
      </c>
      <c r="D827">
        <v>20</v>
      </c>
      <c r="E827" s="1">
        <v>427.3</v>
      </c>
      <c r="F827" s="1">
        <f>Sales_data[[#This Row],[UnitPrice]]*(1-0.35)</f>
        <v>277.745</v>
      </c>
      <c r="G827" t="s">
        <v>50</v>
      </c>
      <c r="H827" t="s">
        <v>21</v>
      </c>
      <c r="I827" s="6">
        <v>0.05</v>
      </c>
      <c r="J827" t="s">
        <v>46</v>
      </c>
      <c r="K827" s="1">
        <f>Sales_data[[#This Row],[Quantity]]*Sales_data[[#This Row],[UnitPrice]]</f>
        <v>8546</v>
      </c>
      <c r="L827" s="1">
        <f>Sales_data[[#This Row],[TotalPrice ]]*(1-Sales_data[[#This Row],[Discount]])</f>
        <v>8118.7</v>
      </c>
      <c r="M827" s="1">
        <f>Sales_data[[#This Row],[Quantity]]*Sales_data[[#This Row],[UnitCost (Assummed)]]</f>
        <v>5554.9</v>
      </c>
      <c r="N827" s="1">
        <f>Sales_data[[#This Row],[ Sales]]-Sales_data[[#This Row],[COGs]]</f>
        <v>2563.8000000000002</v>
      </c>
      <c r="O827" s="5">
        <f>Sales_data[[#This Row],[TotalPrice ]]-Sales_data[[#This Row],[ Sales]]</f>
        <v>427.30000000000018</v>
      </c>
      <c r="P827" t="s">
        <v>33</v>
      </c>
      <c r="Q827" t="s">
        <v>24</v>
      </c>
      <c r="R827">
        <v>1</v>
      </c>
      <c r="S827" t="s">
        <v>1080</v>
      </c>
      <c r="T827" t="s">
        <v>1081</v>
      </c>
      <c r="U827" s="1">
        <v>25.19</v>
      </c>
      <c r="V827" s="2">
        <v>45445</v>
      </c>
      <c r="W827" s="2">
        <v>45451</v>
      </c>
      <c r="X827" s="7">
        <f t="shared" si="12"/>
        <v>6</v>
      </c>
      <c r="Y827" t="s">
        <v>43</v>
      </c>
    </row>
    <row r="828" spans="1:25" x14ac:dyDescent="0.3">
      <c r="A828" s="2">
        <v>45445</v>
      </c>
      <c r="B828" t="s">
        <v>44</v>
      </c>
      <c r="C828" t="s">
        <v>130</v>
      </c>
      <c r="D828">
        <v>18</v>
      </c>
      <c r="E828" s="1">
        <v>519.41999999999996</v>
      </c>
      <c r="F828" s="1">
        <f>Sales_data[[#This Row],[UnitPrice]]*(1-0.35)</f>
        <v>337.62299999999999</v>
      </c>
      <c r="G828" t="s">
        <v>50</v>
      </c>
      <c r="H828" t="s">
        <v>31</v>
      </c>
      <c r="I828" s="6">
        <v>0.15</v>
      </c>
      <c r="J828" t="s">
        <v>22</v>
      </c>
      <c r="K828" s="1">
        <f>Sales_data[[#This Row],[Quantity]]*Sales_data[[#This Row],[UnitPrice]]</f>
        <v>9349.56</v>
      </c>
      <c r="L828" s="1">
        <f>Sales_data[[#This Row],[TotalPrice ]]*(1-Sales_data[[#This Row],[Discount]])</f>
        <v>7947.1259999999993</v>
      </c>
      <c r="M828" s="1">
        <f>Sales_data[[#This Row],[Quantity]]*Sales_data[[#This Row],[UnitCost (Assummed)]]</f>
        <v>6077.2139999999999</v>
      </c>
      <c r="N828" s="1">
        <f>Sales_data[[#This Row],[ Sales]]-Sales_data[[#This Row],[COGs]]</f>
        <v>1869.9119999999994</v>
      </c>
      <c r="O828" s="5">
        <f>Sales_data[[#This Row],[TotalPrice ]]-Sales_data[[#This Row],[ Sales]]</f>
        <v>1402.4340000000002</v>
      </c>
      <c r="P828" t="s">
        <v>63</v>
      </c>
      <c r="Q828" t="s">
        <v>40</v>
      </c>
      <c r="R828">
        <v>0</v>
      </c>
      <c r="S828" t="s">
        <v>2471</v>
      </c>
      <c r="T828" t="s">
        <v>2472</v>
      </c>
      <c r="U828" s="1">
        <v>32.96</v>
      </c>
      <c r="V828" s="2">
        <v>45445</v>
      </c>
      <c r="W828" s="2">
        <v>45447</v>
      </c>
      <c r="X828" s="7">
        <f t="shared" si="12"/>
        <v>2</v>
      </c>
      <c r="Y828" t="s">
        <v>49</v>
      </c>
    </row>
    <row r="829" spans="1:25" x14ac:dyDescent="0.3">
      <c r="A829" s="2">
        <v>45445</v>
      </c>
      <c r="B829" t="s">
        <v>28</v>
      </c>
      <c r="C829" t="s">
        <v>130</v>
      </c>
      <c r="D829">
        <v>2</v>
      </c>
      <c r="E829" s="1">
        <v>250.98</v>
      </c>
      <c r="F829" s="1">
        <f>Sales_data[[#This Row],[UnitPrice]]*(1-0.35)</f>
        <v>163.137</v>
      </c>
      <c r="G829" t="s">
        <v>20</v>
      </c>
      <c r="H829" t="s">
        <v>21</v>
      </c>
      <c r="I829" s="6">
        <v>0.1</v>
      </c>
      <c r="J829" t="s">
        <v>22</v>
      </c>
      <c r="K829" s="1">
        <f>Sales_data[[#This Row],[Quantity]]*Sales_data[[#This Row],[UnitPrice]]</f>
        <v>501.96</v>
      </c>
      <c r="L829" s="1">
        <f>Sales_data[[#This Row],[TotalPrice ]]*(1-Sales_data[[#This Row],[Discount]])</f>
        <v>451.76400000000001</v>
      </c>
      <c r="M829" s="1">
        <f>Sales_data[[#This Row],[Quantity]]*Sales_data[[#This Row],[UnitCost (Assummed)]]</f>
        <v>326.274</v>
      </c>
      <c r="N829" s="1">
        <f>Sales_data[[#This Row],[ Sales]]-Sales_data[[#This Row],[COGs]]</f>
        <v>125.49000000000001</v>
      </c>
      <c r="O829" s="5">
        <f>Sales_data[[#This Row],[TotalPrice ]]-Sales_data[[#This Row],[ Sales]]</f>
        <v>50.19599999999997</v>
      </c>
      <c r="P829" t="s">
        <v>23</v>
      </c>
      <c r="Q829" t="s">
        <v>40</v>
      </c>
      <c r="R829">
        <v>0</v>
      </c>
      <c r="S829" t="s">
        <v>2724</v>
      </c>
      <c r="T829" t="s">
        <v>2725</v>
      </c>
      <c r="U829" s="1">
        <v>18.8</v>
      </c>
      <c r="V829" s="2">
        <v>45445</v>
      </c>
      <c r="W829" s="2">
        <v>45455</v>
      </c>
      <c r="X829" s="7">
        <f t="shared" si="12"/>
        <v>10</v>
      </c>
      <c r="Y829" t="s">
        <v>37</v>
      </c>
    </row>
    <row r="830" spans="1:25" x14ac:dyDescent="0.3">
      <c r="A830" s="2">
        <v>45446</v>
      </c>
      <c r="B830" t="s">
        <v>44</v>
      </c>
      <c r="C830" t="s">
        <v>79</v>
      </c>
      <c r="D830">
        <v>1</v>
      </c>
      <c r="E830" s="1">
        <v>259.87</v>
      </c>
      <c r="F830" s="1">
        <f>Sales_data[[#This Row],[UnitPrice]]*(1-0.35)</f>
        <v>168.91550000000001</v>
      </c>
      <c r="G830" t="s">
        <v>55</v>
      </c>
      <c r="H830" t="s">
        <v>31</v>
      </c>
      <c r="I830" s="6">
        <v>0.15</v>
      </c>
      <c r="J830" t="s">
        <v>22</v>
      </c>
      <c r="K830" s="1">
        <f>Sales_data[[#This Row],[Quantity]]*Sales_data[[#This Row],[UnitPrice]]</f>
        <v>259.87</v>
      </c>
      <c r="L830" s="1">
        <f>Sales_data[[#This Row],[TotalPrice ]]*(1-Sales_data[[#This Row],[Discount]])</f>
        <v>220.8895</v>
      </c>
      <c r="M830" s="1">
        <f>Sales_data[[#This Row],[Quantity]]*Sales_data[[#This Row],[UnitCost (Assummed)]]</f>
        <v>168.91550000000001</v>
      </c>
      <c r="N830" s="1">
        <f>Sales_data[[#This Row],[ Sales]]-Sales_data[[#This Row],[COGs]]</f>
        <v>51.97399999999999</v>
      </c>
      <c r="O830" s="5">
        <f>Sales_data[[#This Row],[TotalPrice ]]-Sales_data[[#This Row],[ Sales]]</f>
        <v>38.980500000000006</v>
      </c>
      <c r="P830" t="s">
        <v>33</v>
      </c>
      <c r="Q830" t="s">
        <v>24</v>
      </c>
      <c r="R830">
        <v>0</v>
      </c>
      <c r="S830" t="s">
        <v>489</v>
      </c>
      <c r="T830" t="s">
        <v>490</v>
      </c>
      <c r="U830" s="1">
        <v>19.2</v>
      </c>
      <c r="V830" s="2">
        <v>45446</v>
      </c>
      <c r="W830" s="2">
        <v>45455</v>
      </c>
      <c r="X830" s="7">
        <f t="shared" si="12"/>
        <v>9</v>
      </c>
      <c r="Y830" t="s">
        <v>49</v>
      </c>
    </row>
    <row r="831" spans="1:25" x14ac:dyDescent="0.3">
      <c r="A831" s="2">
        <v>45446</v>
      </c>
      <c r="B831" t="s">
        <v>28</v>
      </c>
      <c r="C831" t="s">
        <v>79</v>
      </c>
      <c r="D831">
        <v>15</v>
      </c>
      <c r="E831" s="1">
        <v>10.220000000000001</v>
      </c>
      <c r="F831" s="1">
        <f>Sales_data[[#This Row],[UnitPrice]]*(1-0.35)</f>
        <v>6.6430000000000007</v>
      </c>
      <c r="G831" t="s">
        <v>50</v>
      </c>
      <c r="H831" t="s">
        <v>31</v>
      </c>
      <c r="I831" s="6">
        <v>0</v>
      </c>
      <c r="J831" t="s">
        <v>32</v>
      </c>
      <c r="K831" s="1">
        <f>Sales_data[[#This Row],[Quantity]]*Sales_data[[#This Row],[UnitPrice]]</f>
        <v>153.30000000000001</v>
      </c>
      <c r="L831" s="1">
        <f>Sales_data[[#This Row],[TotalPrice ]]*(1-Sales_data[[#This Row],[Discount]])</f>
        <v>153.30000000000001</v>
      </c>
      <c r="M831" s="1">
        <f>Sales_data[[#This Row],[Quantity]]*Sales_data[[#This Row],[UnitCost (Assummed)]]</f>
        <v>99.64500000000001</v>
      </c>
      <c r="N831" s="1">
        <f>Sales_data[[#This Row],[ Sales]]-Sales_data[[#This Row],[COGs]]</f>
        <v>53.655000000000001</v>
      </c>
      <c r="O831" s="5">
        <f>Sales_data[[#This Row],[TotalPrice ]]-Sales_data[[#This Row],[ Sales]]</f>
        <v>0</v>
      </c>
      <c r="P831" t="s">
        <v>33</v>
      </c>
      <c r="Q831" t="s">
        <v>24</v>
      </c>
      <c r="R831">
        <v>0</v>
      </c>
      <c r="S831" t="s">
        <v>693</v>
      </c>
      <c r="T831" t="s">
        <v>694</v>
      </c>
      <c r="U831" s="1">
        <v>36.270000000000003</v>
      </c>
      <c r="V831" s="2">
        <v>45446</v>
      </c>
      <c r="W831" s="2">
        <v>45450</v>
      </c>
      <c r="X831" s="7">
        <f t="shared" si="12"/>
        <v>4</v>
      </c>
      <c r="Y831" t="s">
        <v>37</v>
      </c>
    </row>
    <row r="832" spans="1:25" x14ac:dyDescent="0.3">
      <c r="A832" s="2">
        <v>45446</v>
      </c>
      <c r="B832" t="s">
        <v>18</v>
      </c>
      <c r="C832" t="s">
        <v>29</v>
      </c>
      <c r="D832">
        <v>4</v>
      </c>
      <c r="E832" s="1">
        <v>194.09</v>
      </c>
      <c r="F832" s="1">
        <f>Sales_data[[#This Row],[UnitPrice]]*(1-0.35)</f>
        <v>126.1585</v>
      </c>
      <c r="G832" t="s">
        <v>55</v>
      </c>
      <c r="H832" t="s">
        <v>21</v>
      </c>
      <c r="I832" s="6">
        <v>0.1</v>
      </c>
      <c r="J832" t="s">
        <v>22</v>
      </c>
      <c r="K832" s="1">
        <f>Sales_data[[#This Row],[Quantity]]*Sales_data[[#This Row],[UnitPrice]]</f>
        <v>776.36</v>
      </c>
      <c r="L832" s="1">
        <f>Sales_data[[#This Row],[TotalPrice ]]*(1-Sales_data[[#This Row],[Discount]])</f>
        <v>698.72400000000005</v>
      </c>
      <c r="M832" s="1">
        <f>Sales_data[[#This Row],[Quantity]]*Sales_data[[#This Row],[UnitCost (Assummed)]]</f>
        <v>504.63400000000001</v>
      </c>
      <c r="N832" s="1">
        <f>Sales_data[[#This Row],[ Sales]]-Sales_data[[#This Row],[COGs]]</f>
        <v>194.09000000000003</v>
      </c>
      <c r="O832" s="5">
        <f>Sales_data[[#This Row],[TotalPrice ]]-Sales_data[[#This Row],[ Sales]]</f>
        <v>77.635999999999967</v>
      </c>
      <c r="P832" t="s">
        <v>57</v>
      </c>
      <c r="Q832" t="s">
        <v>40</v>
      </c>
      <c r="R832">
        <v>0</v>
      </c>
      <c r="S832" t="s">
        <v>1790</v>
      </c>
      <c r="T832" t="s">
        <v>1791</v>
      </c>
      <c r="U832" s="1">
        <v>26.35</v>
      </c>
      <c r="V832" s="2">
        <v>45446</v>
      </c>
      <c r="W832" s="2">
        <v>45450</v>
      </c>
      <c r="X832" s="7">
        <f t="shared" si="12"/>
        <v>4</v>
      </c>
      <c r="Y832" t="s">
        <v>27</v>
      </c>
    </row>
    <row r="833" spans="1:25" x14ac:dyDescent="0.3">
      <c r="A833" s="2">
        <v>45447</v>
      </c>
      <c r="B833" t="s">
        <v>28</v>
      </c>
      <c r="C833" t="s">
        <v>79</v>
      </c>
      <c r="D833">
        <v>16</v>
      </c>
      <c r="E833" s="1">
        <v>302.58</v>
      </c>
      <c r="F833" s="1">
        <f>Sales_data[[#This Row],[UnitPrice]]*(1-0.35)</f>
        <v>196.67699999999999</v>
      </c>
      <c r="G833" t="s">
        <v>55</v>
      </c>
      <c r="H833" t="s">
        <v>31</v>
      </c>
      <c r="I833" s="6">
        <v>0</v>
      </c>
      <c r="J833" t="s">
        <v>32</v>
      </c>
      <c r="K833" s="1">
        <f>Sales_data[[#This Row],[Quantity]]*Sales_data[[#This Row],[UnitPrice]]</f>
        <v>4841.28</v>
      </c>
      <c r="L833" s="1">
        <f>Sales_data[[#This Row],[TotalPrice ]]*(1-Sales_data[[#This Row],[Discount]])</f>
        <v>4841.28</v>
      </c>
      <c r="M833" s="1">
        <f>Sales_data[[#This Row],[Quantity]]*Sales_data[[#This Row],[UnitCost (Assummed)]]</f>
        <v>3146.8319999999999</v>
      </c>
      <c r="N833" s="1">
        <f>Sales_data[[#This Row],[ Sales]]-Sales_data[[#This Row],[COGs]]</f>
        <v>1694.4479999999999</v>
      </c>
      <c r="O833" s="5">
        <f>Sales_data[[#This Row],[TotalPrice ]]-Sales_data[[#This Row],[ Sales]]</f>
        <v>0</v>
      </c>
      <c r="P833" t="s">
        <v>23</v>
      </c>
      <c r="Q833" t="s">
        <v>40</v>
      </c>
      <c r="R833">
        <v>1</v>
      </c>
      <c r="S833" t="s">
        <v>145</v>
      </c>
      <c r="T833" t="s">
        <v>146</v>
      </c>
      <c r="U833" s="1">
        <v>20.76</v>
      </c>
      <c r="V833" s="2">
        <v>45447</v>
      </c>
      <c r="W833" s="2">
        <v>45457</v>
      </c>
      <c r="X833" s="7">
        <f t="shared" si="12"/>
        <v>10</v>
      </c>
      <c r="Y833" t="s">
        <v>37</v>
      </c>
    </row>
    <row r="834" spans="1:25" x14ac:dyDescent="0.3">
      <c r="A834" s="2">
        <v>45447</v>
      </c>
      <c r="B834" t="s">
        <v>44</v>
      </c>
      <c r="C834" t="s">
        <v>19</v>
      </c>
      <c r="D834">
        <v>7</v>
      </c>
      <c r="E834" s="1">
        <v>225.86</v>
      </c>
      <c r="F834" s="1">
        <f>Sales_data[[#This Row],[UnitPrice]]*(1-0.35)</f>
        <v>146.80900000000003</v>
      </c>
      <c r="G834" t="s">
        <v>20</v>
      </c>
      <c r="H834" t="s">
        <v>21</v>
      </c>
      <c r="I834" s="6">
        <v>0</v>
      </c>
      <c r="J834" t="s">
        <v>51</v>
      </c>
      <c r="K834" s="1">
        <f>Sales_data[[#This Row],[Quantity]]*Sales_data[[#This Row],[UnitPrice]]</f>
        <v>1581.02</v>
      </c>
      <c r="L834" s="1">
        <f>Sales_data[[#This Row],[TotalPrice ]]*(1-Sales_data[[#This Row],[Discount]])</f>
        <v>1581.02</v>
      </c>
      <c r="M834" s="1">
        <f>Sales_data[[#This Row],[Quantity]]*Sales_data[[#This Row],[UnitCost (Assummed)]]</f>
        <v>1027.6630000000002</v>
      </c>
      <c r="N834" s="1">
        <f>Sales_data[[#This Row],[ Sales]]-Sales_data[[#This Row],[COGs]]</f>
        <v>553.35699999999974</v>
      </c>
      <c r="O834" s="5">
        <f>Sales_data[[#This Row],[TotalPrice ]]-Sales_data[[#This Row],[ Sales]]</f>
        <v>0</v>
      </c>
      <c r="P834" t="s">
        <v>60</v>
      </c>
      <c r="Q834" t="s">
        <v>2930</v>
      </c>
      <c r="R834">
        <v>0</v>
      </c>
      <c r="S834" t="s">
        <v>1374</v>
      </c>
      <c r="T834" t="s">
        <v>1375</v>
      </c>
      <c r="U834" s="1">
        <v>24.48</v>
      </c>
      <c r="V834" s="2">
        <v>45447</v>
      </c>
      <c r="W834" s="2">
        <v>45452</v>
      </c>
      <c r="X834" s="7">
        <f t="shared" ref="X834:X897" si="13">DATEDIF( V834,W834,"d")</f>
        <v>5</v>
      </c>
      <c r="Y834" t="s">
        <v>49</v>
      </c>
    </row>
    <row r="835" spans="1:25" x14ac:dyDescent="0.3">
      <c r="A835" s="2">
        <v>45447</v>
      </c>
      <c r="B835" t="s">
        <v>38</v>
      </c>
      <c r="C835" t="s">
        <v>79</v>
      </c>
      <c r="D835">
        <v>11</v>
      </c>
      <c r="E835" s="1">
        <v>160.37</v>
      </c>
      <c r="F835" s="1">
        <f>Sales_data[[#This Row],[UnitPrice]]*(1-0.35)</f>
        <v>104.24050000000001</v>
      </c>
      <c r="G835" t="s">
        <v>20</v>
      </c>
      <c r="H835" t="s">
        <v>21</v>
      </c>
      <c r="I835" s="6">
        <v>0.05</v>
      </c>
      <c r="J835" t="s">
        <v>51</v>
      </c>
      <c r="K835" s="1">
        <f>Sales_data[[#This Row],[Quantity]]*Sales_data[[#This Row],[UnitPrice]]</f>
        <v>1764.0700000000002</v>
      </c>
      <c r="L835" s="1">
        <f>Sales_data[[#This Row],[TotalPrice ]]*(1-Sales_data[[#This Row],[Discount]])</f>
        <v>1675.8665000000001</v>
      </c>
      <c r="M835" s="1">
        <f>Sales_data[[#This Row],[Quantity]]*Sales_data[[#This Row],[UnitCost (Assummed)]]</f>
        <v>1146.6455000000001</v>
      </c>
      <c r="N835" s="1">
        <f>Sales_data[[#This Row],[ Sales]]-Sales_data[[#This Row],[COGs]]</f>
        <v>529.221</v>
      </c>
      <c r="O835" s="5">
        <f>Sales_data[[#This Row],[TotalPrice ]]-Sales_data[[#This Row],[ Sales]]</f>
        <v>88.203500000000076</v>
      </c>
      <c r="P835" t="s">
        <v>63</v>
      </c>
      <c r="Q835" t="s">
        <v>2930</v>
      </c>
      <c r="R835">
        <v>0</v>
      </c>
      <c r="S835" t="s">
        <v>2778</v>
      </c>
      <c r="T835" t="s">
        <v>2779</v>
      </c>
      <c r="U835" s="1">
        <v>36.049999999999997</v>
      </c>
      <c r="V835" s="2">
        <v>45447</v>
      </c>
      <c r="W835" s="2">
        <v>45457</v>
      </c>
      <c r="X835" s="7">
        <f t="shared" si="13"/>
        <v>10</v>
      </c>
      <c r="Y835" t="s">
        <v>43</v>
      </c>
    </row>
    <row r="836" spans="1:25" x14ac:dyDescent="0.3">
      <c r="A836" s="2">
        <v>45448</v>
      </c>
      <c r="B836" t="s">
        <v>18</v>
      </c>
      <c r="C836" t="s">
        <v>19</v>
      </c>
      <c r="D836">
        <v>1</v>
      </c>
      <c r="E836" s="1">
        <v>561.6</v>
      </c>
      <c r="F836" s="1">
        <f>Sales_data[[#This Row],[UnitPrice]]*(1-0.35)</f>
        <v>365.04</v>
      </c>
      <c r="G836" t="s">
        <v>30</v>
      </c>
      <c r="H836" t="s">
        <v>21</v>
      </c>
      <c r="I836" s="6">
        <v>0.15</v>
      </c>
      <c r="J836" t="s">
        <v>32</v>
      </c>
      <c r="K836" s="1">
        <f>Sales_data[[#This Row],[Quantity]]*Sales_data[[#This Row],[UnitPrice]]</f>
        <v>561.6</v>
      </c>
      <c r="L836" s="1">
        <f>Sales_data[[#This Row],[TotalPrice ]]*(1-Sales_data[[#This Row],[Discount]])</f>
        <v>477.36</v>
      </c>
      <c r="M836" s="1">
        <f>Sales_data[[#This Row],[Quantity]]*Sales_data[[#This Row],[UnitCost (Assummed)]]</f>
        <v>365.04</v>
      </c>
      <c r="N836" s="1">
        <f>Sales_data[[#This Row],[ Sales]]-Sales_data[[#This Row],[COGs]]</f>
        <v>112.32</v>
      </c>
      <c r="O836" s="5">
        <f>Sales_data[[#This Row],[TotalPrice ]]-Sales_data[[#This Row],[ Sales]]</f>
        <v>84.240000000000009</v>
      </c>
      <c r="P836" t="s">
        <v>60</v>
      </c>
      <c r="Q836" t="s">
        <v>34</v>
      </c>
      <c r="R836">
        <v>0</v>
      </c>
      <c r="S836" t="s">
        <v>1095</v>
      </c>
      <c r="T836" t="s">
        <v>318</v>
      </c>
      <c r="U836" s="1">
        <v>38.020000000000003</v>
      </c>
      <c r="V836" s="2">
        <v>45448</v>
      </c>
      <c r="W836" s="2">
        <v>45453</v>
      </c>
      <c r="X836" s="7">
        <f t="shared" si="13"/>
        <v>5</v>
      </c>
      <c r="Y836" t="s">
        <v>27</v>
      </c>
    </row>
    <row r="837" spans="1:25" x14ac:dyDescent="0.3">
      <c r="A837" s="2">
        <v>45448</v>
      </c>
      <c r="B837" t="s">
        <v>69</v>
      </c>
      <c r="C837" t="s">
        <v>29</v>
      </c>
      <c r="D837">
        <v>5</v>
      </c>
      <c r="E837" s="1">
        <v>206.42</v>
      </c>
      <c r="F837" s="1">
        <f>Sales_data[[#This Row],[UnitPrice]]*(1-0.35)</f>
        <v>134.173</v>
      </c>
      <c r="G837" t="s">
        <v>55</v>
      </c>
      <c r="H837" t="s">
        <v>31</v>
      </c>
      <c r="I837" s="6">
        <v>0.05</v>
      </c>
      <c r="J837" t="s">
        <v>32</v>
      </c>
      <c r="K837" s="1">
        <f>Sales_data[[#This Row],[Quantity]]*Sales_data[[#This Row],[UnitPrice]]</f>
        <v>1032.0999999999999</v>
      </c>
      <c r="L837" s="1">
        <f>Sales_data[[#This Row],[TotalPrice ]]*(1-Sales_data[[#This Row],[Discount]])</f>
        <v>980.49499999999989</v>
      </c>
      <c r="M837" s="1">
        <f>Sales_data[[#This Row],[Quantity]]*Sales_data[[#This Row],[UnitCost (Assummed)]]</f>
        <v>670.86500000000001</v>
      </c>
      <c r="N837" s="1">
        <f>Sales_data[[#This Row],[ Sales]]-Sales_data[[#This Row],[COGs]]</f>
        <v>309.62999999999988</v>
      </c>
      <c r="O837" s="5">
        <f>Sales_data[[#This Row],[TotalPrice ]]-Sales_data[[#This Row],[ Sales]]</f>
        <v>51.605000000000018</v>
      </c>
      <c r="P837" t="s">
        <v>60</v>
      </c>
      <c r="Q837" t="s">
        <v>40</v>
      </c>
      <c r="R837">
        <v>0</v>
      </c>
      <c r="S837" t="s">
        <v>1586</v>
      </c>
      <c r="T837" t="s">
        <v>1587</v>
      </c>
      <c r="U837" s="1">
        <v>35.51</v>
      </c>
      <c r="V837" s="2">
        <v>45448</v>
      </c>
      <c r="W837" s="2">
        <v>45456</v>
      </c>
      <c r="X837" s="7">
        <f t="shared" si="13"/>
        <v>8</v>
      </c>
      <c r="Y837" t="s">
        <v>72</v>
      </c>
    </row>
    <row r="838" spans="1:25" x14ac:dyDescent="0.3">
      <c r="A838" s="2">
        <v>45448</v>
      </c>
      <c r="B838" t="s">
        <v>38</v>
      </c>
      <c r="C838" t="s">
        <v>54</v>
      </c>
      <c r="D838">
        <v>7</v>
      </c>
      <c r="E838" s="1">
        <v>14.34</v>
      </c>
      <c r="F838" s="1">
        <f>Sales_data[[#This Row],[UnitPrice]]*(1-0.35)</f>
        <v>9.3209999999999997</v>
      </c>
      <c r="G838" t="s">
        <v>55</v>
      </c>
      <c r="H838" t="s">
        <v>31</v>
      </c>
      <c r="I838" s="6">
        <v>0.05</v>
      </c>
      <c r="J838" t="s">
        <v>32</v>
      </c>
      <c r="K838" s="1">
        <f>Sales_data[[#This Row],[Quantity]]*Sales_data[[#This Row],[UnitPrice]]</f>
        <v>100.38</v>
      </c>
      <c r="L838" s="1">
        <f>Sales_data[[#This Row],[TotalPrice ]]*(1-Sales_data[[#This Row],[Discount]])</f>
        <v>95.36099999999999</v>
      </c>
      <c r="M838" s="1">
        <f>Sales_data[[#This Row],[Quantity]]*Sales_data[[#This Row],[UnitCost (Assummed)]]</f>
        <v>65.247</v>
      </c>
      <c r="N838" s="1">
        <f>Sales_data[[#This Row],[ Sales]]-Sales_data[[#This Row],[COGs]]</f>
        <v>30.11399999999999</v>
      </c>
      <c r="O838" s="5">
        <f>Sales_data[[#This Row],[TotalPrice ]]-Sales_data[[#This Row],[ Sales]]</f>
        <v>5.0190000000000055</v>
      </c>
      <c r="P838" t="s">
        <v>60</v>
      </c>
      <c r="Q838" t="s">
        <v>40</v>
      </c>
      <c r="R838">
        <v>0</v>
      </c>
      <c r="S838" t="s">
        <v>2452</v>
      </c>
      <c r="T838" t="s">
        <v>150</v>
      </c>
      <c r="U838" s="1">
        <v>19.45</v>
      </c>
      <c r="V838" s="2">
        <v>45448</v>
      </c>
      <c r="W838" s="2">
        <v>45451</v>
      </c>
      <c r="X838" s="7">
        <f t="shared" si="13"/>
        <v>3</v>
      </c>
      <c r="Y838" t="s">
        <v>43</v>
      </c>
    </row>
    <row r="839" spans="1:25" x14ac:dyDescent="0.3">
      <c r="A839" s="2">
        <v>45448</v>
      </c>
      <c r="B839" t="s">
        <v>38</v>
      </c>
      <c r="C839" t="s">
        <v>45</v>
      </c>
      <c r="D839">
        <v>5</v>
      </c>
      <c r="E839" s="1">
        <v>473.28</v>
      </c>
      <c r="F839" s="1">
        <f>Sales_data[[#This Row],[UnitPrice]]*(1-0.35)</f>
        <v>307.63200000000001</v>
      </c>
      <c r="G839" t="s">
        <v>30</v>
      </c>
      <c r="H839" t="s">
        <v>31</v>
      </c>
      <c r="I839" s="6">
        <v>0</v>
      </c>
      <c r="J839" t="s">
        <v>56</v>
      </c>
      <c r="K839" s="1">
        <f>Sales_data[[#This Row],[Quantity]]*Sales_data[[#This Row],[UnitPrice]]</f>
        <v>2366.3999999999996</v>
      </c>
      <c r="L839" s="1">
        <f>Sales_data[[#This Row],[TotalPrice ]]*(1-Sales_data[[#This Row],[Discount]])</f>
        <v>2366.3999999999996</v>
      </c>
      <c r="M839" s="1">
        <f>Sales_data[[#This Row],[Quantity]]*Sales_data[[#This Row],[UnitCost (Assummed)]]</f>
        <v>1538.16</v>
      </c>
      <c r="N839" s="1">
        <f>Sales_data[[#This Row],[ Sales]]-Sales_data[[#This Row],[COGs]]</f>
        <v>828.23999999999955</v>
      </c>
      <c r="O839" s="5">
        <f>Sales_data[[#This Row],[TotalPrice ]]-Sales_data[[#This Row],[ Sales]]</f>
        <v>0</v>
      </c>
      <c r="P839" t="s">
        <v>57</v>
      </c>
      <c r="Q839" t="s">
        <v>34</v>
      </c>
      <c r="R839">
        <v>1</v>
      </c>
      <c r="S839" t="s">
        <v>2736</v>
      </c>
      <c r="T839" t="s">
        <v>2737</v>
      </c>
      <c r="U839" s="1">
        <v>30.69</v>
      </c>
      <c r="V839" s="2">
        <v>45448</v>
      </c>
      <c r="W839" s="2">
        <v>45458</v>
      </c>
      <c r="X839" s="7">
        <f t="shared" si="13"/>
        <v>10</v>
      </c>
      <c r="Y839" t="s">
        <v>43</v>
      </c>
    </row>
    <row r="840" spans="1:25" x14ac:dyDescent="0.3">
      <c r="A840" s="2">
        <v>45449</v>
      </c>
      <c r="B840" t="s">
        <v>18</v>
      </c>
      <c r="C840" t="s">
        <v>39</v>
      </c>
      <c r="D840">
        <v>18</v>
      </c>
      <c r="E840" s="1">
        <v>333.6</v>
      </c>
      <c r="F840" s="1">
        <f>Sales_data[[#This Row],[UnitPrice]]*(1-0.35)</f>
        <v>216.84000000000003</v>
      </c>
      <c r="G840" t="s">
        <v>30</v>
      </c>
      <c r="H840" t="s">
        <v>31</v>
      </c>
      <c r="I840" s="6">
        <v>0.1</v>
      </c>
      <c r="J840" t="s">
        <v>51</v>
      </c>
      <c r="K840" s="1">
        <f>Sales_data[[#This Row],[Quantity]]*Sales_data[[#This Row],[UnitPrice]]</f>
        <v>6004.8</v>
      </c>
      <c r="L840" s="1">
        <f>Sales_data[[#This Row],[TotalPrice ]]*(1-Sales_data[[#This Row],[Discount]])</f>
        <v>5404.3200000000006</v>
      </c>
      <c r="M840" s="1">
        <f>Sales_data[[#This Row],[Quantity]]*Sales_data[[#This Row],[UnitCost (Assummed)]]</f>
        <v>3903.1200000000008</v>
      </c>
      <c r="N840" s="1">
        <f>Sales_data[[#This Row],[ Sales]]-Sales_data[[#This Row],[COGs]]</f>
        <v>1501.1999999999998</v>
      </c>
      <c r="O840" s="5">
        <f>Sales_data[[#This Row],[TotalPrice ]]-Sales_data[[#This Row],[ Sales]]</f>
        <v>600.47999999999956</v>
      </c>
      <c r="P840" t="s">
        <v>60</v>
      </c>
      <c r="Q840" t="s">
        <v>24</v>
      </c>
      <c r="R840">
        <v>1</v>
      </c>
      <c r="S840" t="s">
        <v>1724</v>
      </c>
      <c r="T840" t="s">
        <v>1725</v>
      </c>
      <c r="U840" s="1">
        <v>33.79</v>
      </c>
      <c r="V840" s="2">
        <v>45449</v>
      </c>
      <c r="W840" s="2">
        <v>45451</v>
      </c>
      <c r="X840" s="7">
        <f t="shared" si="13"/>
        <v>2</v>
      </c>
      <c r="Y840" t="s">
        <v>27</v>
      </c>
    </row>
    <row r="841" spans="1:25" x14ac:dyDescent="0.3">
      <c r="A841" s="2">
        <v>45449</v>
      </c>
      <c r="B841" t="s">
        <v>44</v>
      </c>
      <c r="C841" t="s">
        <v>54</v>
      </c>
      <c r="D841">
        <v>12</v>
      </c>
      <c r="E841" s="1">
        <v>489.14</v>
      </c>
      <c r="F841" s="1">
        <f>Sales_data[[#This Row],[UnitPrice]]*(1-0.35)</f>
        <v>317.94099999999997</v>
      </c>
      <c r="G841" t="s">
        <v>55</v>
      </c>
      <c r="H841" t="s">
        <v>31</v>
      </c>
      <c r="I841" s="6">
        <v>0.15</v>
      </c>
      <c r="J841" t="s">
        <v>66</v>
      </c>
      <c r="K841" s="1">
        <f>Sales_data[[#This Row],[Quantity]]*Sales_data[[#This Row],[UnitPrice]]</f>
        <v>5869.68</v>
      </c>
      <c r="L841" s="1">
        <f>Sales_data[[#This Row],[TotalPrice ]]*(1-Sales_data[[#This Row],[Discount]])</f>
        <v>4989.2280000000001</v>
      </c>
      <c r="M841" s="1">
        <f>Sales_data[[#This Row],[Quantity]]*Sales_data[[#This Row],[UnitCost (Assummed)]]</f>
        <v>3815.2919999999995</v>
      </c>
      <c r="N841" s="1">
        <f>Sales_data[[#This Row],[ Sales]]-Sales_data[[#This Row],[COGs]]</f>
        <v>1173.9360000000006</v>
      </c>
      <c r="O841" s="5">
        <f>Sales_data[[#This Row],[TotalPrice ]]-Sales_data[[#This Row],[ Sales]]</f>
        <v>880.45200000000023</v>
      </c>
      <c r="P841" t="s">
        <v>23</v>
      </c>
      <c r="Q841" t="s">
        <v>34</v>
      </c>
      <c r="R841">
        <v>0</v>
      </c>
      <c r="S841" t="s">
        <v>2145</v>
      </c>
      <c r="T841" t="s">
        <v>206</v>
      </c>
      <c r="U841" s="1">
        <v>29.31</v>
      </c>
      <c r="V841" s="2">
        <v>45449</v>
      </c>
      <c r="W841" s="2">
        <v>45458</v>
      </c>
      <c r="X841" s="7">
        <f t="shared" si="13"/>
        <v>9</v>
      </c>
      <c r="Y841" t="s">
        <v>49</v>
      </c>
    </row>
    <row r="842" spans="1:25" x14ac:dyDescent="0.3">
      <c r="A842" s="2">
        <v>45449</v>
      </c>
      <c r="B842" t="s">
        <v>28</v>
      </c>
      <c r="C842" t="s">
        <v>19</v>
      </c>
      <c r="D842">
        <v>1</v>
      </c>
      <c r="E842" s="1">
        <v>354.21</v>
      </c>
      <c r="F842" s="1">
        <f>Sales_data[[#This Row],[UnitPrice]]*(1-0.35)</f>
        <v>230.23650000000001</v>
      </c>
      <c r="G842" t="s">
        <v>30</v>
      </c>
      <c r="H842" t="s">
        <v>21</v>
      </c>
      <c r="I842" s="6">
        <v>0.15</v>
      </c>
      <c r="J842" t="s">
        <v>51</v>
      </c>
      <c r="K842" s="1">
        <f>Sales_data[[#This Row],[Quantity]]*Sales_data[[#This Row],[UnitPrice]]</f>
        <v>354.21</v>
      </c>
      <c r="L842" s="1">
        <f>Sales_data[[#This Row],[TotalPrice ]]*(1-Sales_data[[#This Row],[Discount]])</f>
        <v>301.07849999999996</v>
      </c>
      <c r="M842" s="1">
        <f>Sales_data[[#This Row],[Quantity]]*Sales_data[[#This Row],[UnitCost (Assummed)]]</f>
        <v>230.23650000000001</v>
      </c>
      <c r="N842" s="1">
        <f>Sales_data[[#This Row],[ Sales]]-Sales_data[[#This Row],[COGs]]</f>
        <v>70.841999999999956</v>
      </c>
      <c r="O842" s="5">
        <f>Sales_data[[#This Row],[TotalPrice ]]-Sales_data[[#This Row],[ Sales]]</f>
        <v>53.131500000000017</v>
      </c>
      <c r="P842" t="s">
        <v>23</v>
      </c>
      <c r="Q842" t="s">
        <v>2930</v>
      </c>
      <c r="R842">
        <v>0</v>
      </c>
      <c r="S842" t="s">
        <v>2394</v>
      </c>
      <c r="T842" t="s">
        <v>2395</v>
      </c>
      <c r="U842" s="1">
        <v>26.16</v>
      </c>
      <c r="V842" s="2">
        <v>45449</v>
      </c>
      <c r="W842" s="2">
        <v>45455</v>
      </c>
      <c r="X842" s="7">
        <f t="shared" si="13"/>
        <v>6</v>
      </c>
      <c r="Y842" t="s">
        <v>37</v>
      </c>
    </row>
    <row r="843" spans="1:25" x14ac:dyDescent="0.3">
      <c r="A843" s="2">
        <v>45450</v>
      </c>
      <c r="B843" t="s">
        <v>28</v>
      </c>
      <c r="C843" t="s">
        <v>39</v>
      </c>
      <c r="D843">
        <v>1</v>
      </c>
      <c r="E843" s="1">
        <v>423.08</v>
      </c>
      <c r="F843" s="1">
        <f>Sales_data[[#This Row],[UnitPrice]]*(1-0.35)</f>
        <v>275.00200000000001</v>
      </c>
      <c r="G843" t="s">
        <v>20</v>
      </c>
      <c r="H843" t="s">
        <v>21</v>
      </c>
      <c r="I843" s="6">
        <v>0.05</v>
      </c>
      <c r="J843" t="s">
        <v>66</v>
      </c>
      <c r="K843" s="1">
        <f>Sales_data[[#This Row],[Quantity]]*Sales_data[[#This Row],[UnitPrice]]</f>
        <v>423.08</v>
      </c>
      <c r="L843" s="1">
        <f>Sales_data[[#This Row],[TotalPrice ]]*(1-Sales_data[[#This Row],[Discount]])</f>
        <v>401.92599999999999</v>
      </c>
      <c r="M843" s="1">
        <f>Sales_data[[#This Row],[Quantity]]*Sales_data[[#This Row],[UnitCost (Assummed)]]</f>
        <v>275.00200000000001</v>
      </c>
      <c r="N843" s="1">
        <f>Sales_data[[#This Row],[ Sales]]-Sales_data[[#This Row],[COGs]]</f>
        <v>126.92399999999998</v>
      </c>
      <c r="O843" s="5">
        <f>Sales_data[[#This Row],[TotalPrice ]]-Sales_data[[#This Row],[ Sales]]</f>
        <v>21.153999999999996</v>
      </c>
      <c r="P843" t="s">
        <v>33</v>
      </c>
      <c r="Q843" t="s">
        <v>40</v>
      </c>
      <c r="R843">
        <v>0</v>
      </c>
      <c r="S843" t="s">
        <v>802</v>
      </c>
      <c r="T843" t="s">
        <v>803</v>
      </c>
      <c r="U843" s="1">
        <v>31.75</v>
      </c>
      <c r="V843" s="2">
        <v>45450</v>
      </c>
      <c r="W843" s="2">
        <v>45454</v>
      </c>
      <c r="X843" s="7">
        <f t="shared" si="13"/>
        <v>4</v>
      </c>
      <c r="Y843" t="s">
        <v>37</v>
      </c>
    </row>
    <row r="844" spans="1:25" x14ac:dyDescent="0.3">
      <c r="A844" s="2">
        <v>45452</v>
      </c>
      <c r="B844" t="s">
        <v>18</v>
      </c>
      <c r="C844" t="s">
        <v>79</v>
      </c>
      <c r="D844">
        <v>11</v>
      </c>
      <c r="E844" s="1">
        <v>185.59</v>
      </c>
      <c r="F844" s="1">
        <f>Sales_data[[#This Row],[UnitPrice]]*(1-0.35)</f>
        <v>120.63350000000001</v>
      </c>
      <c r="G844" t="s">
        <v>20</v>
      </c>
      <c r="H844" t="s">
        <v>31</v>
      </c>
      <c r="I844" s="6">
        <v>0.1</v>
      </c>
      <c r="J844" t="s">
        <v>51</v>
      </c>
      <c r="K844" s="1">
        <f>Sales_data[[#This Row],[Quantity]]*Sales_data[[#This Row],[UnitPrice]]</f>
        <v>2041.49</v>
      </c>
      <c r="L844" s="1">
        <f>Sales_data[[#This Row],[TotalPrice ]]*(1-Sales_data[[#This Row],[Discount]])</f>
        <v>1837.3410000000001</v>
      </c>
      <c r="M844" s="1">
        <f>Sales_data[[#This Row],[Quantity]]*Sales_data[[#This Row],[UnitCost (Assummed)]]</f>
        <v>1326.9685000000002</v>
      </c>
      <c r="N844" s="1">
        <f>Sales_data[[#This Row],[ Sales]]-Sales_data[[#This Row],[COGs]]</f>
        <v>510.37249999999995</v>
      </c>
      <c r="O844" s="5">
        <f>Sales_data[[#This Row],[TotalPrice ]]-Sales_data[[#This Row],[ Sales]]</f>
        <v>204.14899999999989</v>
      </c>
      <c r="P844" t="s">
        <v>33</v>
      </c>
      <c r="Q844" t="s">
        <v>2930</v>
      </c>
      <c r="R844">
        <v>0</v>
      </c>
      <c r="S844" t="s">
        <v>2833</v>
      </c>
      <c r="T844" t="s">
        <v>1646</v>
      </c>
      <c r="U844" s="1">
        <v>45.19</v>
      </c>
      <c r="V844" s="2">
        <v>45452</v>
      </c>
      <c r="W844" s="2">
        <v>45461</v>
      </c>
      <c r="X844" s="7">
        <f t="shared" si="13"/>
        <v>9</v>
      </c>
      <c r="Y844" t="s">
        <v>27</v>
      </c>
    </row>
    <row r="845" spans="1:25" x14ac:dyDescent="0.3">
      <c r="A845" s="2">
        <v>45454</v>
      </c>
      <c r="B845" t="s">
        <v>44</v>
      </c>
      <c r="C845" t="s">
        <v>39</v>
      </c>
      <c r="D845">
        <v>5</v>
      </c>
      <c r="E845" s="1">
        <v>538.52</v>
      </c>
      <c r="F845" s="1">
        <f>Sales_data[[#This Row],[UnitPrice]]*(1-0.35)</f>
        <v>350.03800000000001</v>
      </c>
      <c r="G845" t="s">
        <v>20</v>
      </c>
      <c r="H845" t="s">
        <v>21</v>
      </c>
      <c r="I845" s="6">
        <v>0.05</v>
      </c>
      <c r="J845" t="s">
        <v>32</v>
      </c>
      <c r="K845" s="1">
        <f>Sales_data[[#This Row],[Quantity]]*Sales_data[[#This Row],[UnitPrice]]</f>
        <v>2692.6</v>
      </c>
      <c r="L845" s="1">
        <f>Sales_data[[#This Row],[TotalPrice ]]*(1-Sales_data[[#This Row],[Discount]])</f>
        <v>2557.9699999999998</v>
      </c>
      <c r="M845" s="1">
        <f>Sales_data[[#This Row],[Quantity]]*Sales_data[[#This Row],[UnitCost (Assummed)]]</f>
        <v>1750.19</v>
      </c>
      <c r="N845" s="1">
        <f>Sales_data[[#This Row],[ Sales]]-Sales_data[[#This Row],[COGs]]</f>
        <v>807.77999999999975</v>
      </c>
      <c r="O845" s="5">
        <f>Sales_data[[#This Row],[TotalPrice ]]-Sales_data[[#This Row],[ Sales]]</f>
        <v>134.63000000000011</v>
      </c>
      <c r="P845" t="s">
        <v>33</v>
      </c>
      <c r="Q845" t="s">
        <v>2930</v>
      </c>
      <c r="R845">
        <v>0</v>
      </c>
      <c r="S845" t="s">
        <v>1651</v>
      </c>
      <c r="T845" t="s">
        <v>1652</v>
      </c>
      <c r="U845" s="1">
        <v>45.81</v>
      </c>
      <c r="V845" s="2">
        <v>45454</v>
      </c>
      <c r="W845" s="2">
        <v>45460</v>
      </c>
      <c r="X845" s="7">
        <f t="shared" si="13"/>
        <v>6</v>
      </c>
      <c r="Y845" t="s">
        <v>49</v>
      </c>
    </row>
    <row r="846" spans="1:25" x14ac:dyDescent="0.3">
      <c r="A846" s="2">
        <v>45455</v>
      </c>
      <c r="B846" t="s">
        <v>18</v>
      </c>
      <c r="C846" t="s">
        <v>19</v>
      </c>
      <c r="D846">
        <v>9</v>
      </c>
      <c r="E846" s="1">
        <v>418</v>
      </c>
      <c r="F846" s="1">
        <f>Sales_data[[#This Row],[UnitPrice]]*(1-0.35)</f>
        <v>271.7</v>
      </c>
      <c r="G846" t="s">
        <v>50</v>
      </c>
      <c r="H846" t="s">
        <v>21</v>
      </c>
      <c r="I846" s="6">
        <v>0</v>
      </c>
      <c r="J846" t="s">
        <v>66</v>
      </c>
      <c r="K846" s="1">
        <f>Sales_data[[#This Row],[Quantity]]*Sales_data[[#This Row],[UnitPrice]]</f>
        <v>3762</v>
      </c>
      <c r="L846" s="1">
        <f>Sales_data[[#This Row],[TotalPrice ]]*(1-Sales_data[[#This Row],[Discount]])</f>
        <v>3762</v>
      </c>
      <c r="M846" s="1">
        <f>Sales_data[[#This Row],[Quantity]]*Sales_data[[#This Row],[UnitCost (Assummed)]]</f>
        <v>2445.2999999999997</v>
      </c>
      <c r="N846" s="1">
        <f>Sales_data[[#This Row],[ Sales]]-Sales_data[[#This Row],[COGs]]</f>
        <v>1316.7000000000003</v>
      </c>
      <c r="O846" s="5">
        <f>Sales_data[[#This Row],[TotalPrice ]]-Sales_data[[#This Row],[ Sales]]</f>
        <v>0</v>
      </c>
      <c r="P846" t="s">
        <v>57</v>
      </c>
      <c r="Q846" t="s">
        <v>40</v>
      </c>
      <c r="R846">
        <v>0</v>
      </c>
      <c r="S846" t="s">
        <v>2131</v>
      </c>
      <c r="T846" t="s">
        <v>2132</v>
      </c>
      <c r="U846" s="1">
        <v>30.45</v>
      </c>
      <c r="V846" s="2">
        <v>45455</v>
      </c>
      <c r="W846" s="2">
        <v>45461</v>
      </c>
      <c r="X846" s="7">
        <f t="shared" si="13"/>
        <v>6</v>
      </c>
      <c r="Y846" t="s">
        <v>27</v>
      </c>
    </row>
    <row r="847" spans="1:25" x14ac:dyDescent="0.3">
      <c r="A847" s="2">
        <v>45455</v>
      </c>
      <c r="B847" t="s">
        <v>38</v>
      </c>
      <c r="C847" t="s">
        <v>29</v>
      </c>
      <c r="D847">
        <v>8</v>
      </c>
      <c r="E847" s="1">
        <v>57.85</v>
      </c>
      <c r="F847" s="1">
        <f>Sales_data[[#This Row],[UnitPrice]]*(1-0.35)</f>
        <v>37.602499999999999</v>
      </c>
      <c r="G847" t="s">
        <v>55</v>
      </c>
      <c r="H847" t="s">
        <v>21</v>
      </c>
      <c r="I847" s="6">
        <v>0</v>
      </c>
      <c r="J847" t="s">
        <v>46</v>
      </c>
      <c r="K847" s="1">
        <f>Sales_data[[#This Row],[Quantity]]*Sales_data[[#This Row],[UnitPrice]]</f>
        <v>462.8</v>
      </c>
      <c r="L847" s="1">
        <f>Sales_data[[#This Row],[TotalPrice ]]*(1-Sales_data[[#This Row],[Discount]])</f>
        <v>462.8</v>
      </c>
      <c r="M847" s="1">
        <f>Sales_data[[#This Row],[Quantity]]*Sales_data[[#This Row],[UnitCost (Assummed)]]</f>
        <v>300.82</v>
      </c>
      <c r="N847" s="1">
        <f>Sales_data[[#This Row],[ Sales]]-Sales_data[[#This Row],[COGs]]</f>
        <v>161.98000000000002</v>
      </c>
      <c r="O847" s="5">
        <f>Sales_data[[#This Row],[TotalPrice ]]-Sales_data[[#This Row],[ Sales]]</f>
        <v>0</v>
      </c>
      <c r="P847" t="s">
        <v>23</v>
      </c>
      <c r="Q847" t="s">
        <v>40</v>
      </c>
      <c r="R847">
        <v>1</v>
      </c>
      <c r="S847" t="s">
        <v>2186</v>
      </c>
      <c r="T847" t="s">
        <v>2187</v>
      </c>
      <c r="U847" s="1">
        <v>49.82</v>
      </c>
      <c r="V847" s="2">
        <v>45455</v>
      </c>
      <c r="W847" s="2">
        <v>45463</v>
      </c>
      <c r="X847" s="7">
        <f t="shared" si="13"/>
        <v>8</v>
      </c>
      <c r="Y847" t="s">
        <v>43</v>
      </c>
    </row>
    <row r="848" spans="1:25" x14ac:dyDescent="0.3">
      <c r="A848" s="2">
        <v>45456</v>
      </c>
      <c r="B848" t="s">
        <v>28</v>
      </c>
      <c r="C848" t="s">
        <v>45</v>
      </c>
      <c r="D848">
        <v>5</v>
      </c>
      <c r="E848" s="1">
        <v>555.84</v>
      </c>
      <c r="F848" s="1">
        <f>Sales_data[[#This Row],[UnitPrice]]*(1-0.35)</f>
        <v>361.29600000000005</v>
      </c>
      <c r="G848" t="s">
        <v>50</v>
      </c>
      <c r="H848" t="s">
        <v>31</v>
      </c>
      <c r="I848" s="6">
        <v>0.05</v>
      </c>
      <c r="J848" t="s">
        <v>56</v>
      </c>
      <c r="K848" s="1">
        <f>Sales_data[[#This Row],[Quantity]]*Sales_data[[#This Row],[UnitPrice]]</f>
        <v>2779.2000000000003</v>
      </c>
      <c r="L848" s="1">
        <f>Sales_data[[#This Row],[TotalPrice ]]*(1-Sales_data[[#This Row],[Discount]])</f>
        <v>2640.2400000000002</v>
      </c>
      <c r="M848" s="1">
        <f>Sales_data[[#This Row],[Quantity]]*Sales_data[[#This Row],[UnitCost (Assummed)]]</f>
        <v>1806.4800000000002</v>
      </c>
      <c r="N848" s="1">
        <f>Sales_data[[#This Row],[ Sales]]-Sales_data[[#This Row],[COGs]]</f>
        <v>833.76</v>
      </c>
      <c r="O848" s="5">
        <f>Sales_data[[#This Row],[TotalPrice ]]-Sales_data[[#This Row],[ Sales]]</f>
        <v>138.96000000000004</v>
      </c>
      <c r="P848" t="s">
        <v>57</v>
      </c>
      <c r="Q848" t="s">
        <v>2930</v>
      </c>
      <c r="R848">
        <v>0</v>
      </c>
      <c r="S848" t="s">
        <v>527</v>
      </c>
      <c r="T848" t="s">
        <v>528</v>
      </c>
      <c r="U848" s="1">
        <v>29.4</v>
      </c>
      <c r="V848" s="2">
        <v>45456</v>
      </c>
      <c r="W848" s="2">
        <v>45463</v>
      </c>
      <c r="X848" s="7">
        <f t="shared" si="13"/>
        <v>7</v>
      </c>
      <c r="Y848" t="s">
        <v>37</v>
      </c>
    </row>
    <row r="849" spans="1:25" x14ac:dyDescent="0.3">
      <c r="A849" s="2">
        <v>45457</v>
      </c>
      <c r="B849" t="s">
        <v>44</v>
      </c>
      <c r="C849" t="s">
        <v>19</v>
      </c>
      <c r="D849">
        <v>2</v>
      </c>
      <c r="E849" s="1">
        <v>287.43</v>
      </c>
      <c r="F849" s="1">
        <f>Sales_data[[#This Row],[UnitPrice]]*(1-0.35)</f>
        <v>186.82950000000002</v>
      </c>
      <c r="G849" t="s">
        <v>50</v>
      </c>
      <c r="H849" t="s">
        <v>21</v>
      </c>
      <c r="I849" s="6">
        <v>0.1</v>
      </c>
      <c r="J849" t="s">
        <v>56</v>
      </c>
      <c r="K849" s="1">
        <f>Sales_data[[#This Row],[Quantity]]*Sales_data[[#This Row],[UnitPrice]]</f>
        <v>574.86</v>
      </c>
      <c r="L849" s="1">
        <f>Sales_data[[#This Row],[TotalPrice ]]*(1-Sales_data[[#This Row],[Discount]])</f>
        <v>517.37400000000002</v>
      </c>
      <c r="M849" s="1">
        <f>Sales_data[[#This Row],[Quantity]]*Sales_data[[#This Row],[UnitCost (Assummed)]]</f>
        <v>373.65900000000005</v>
      </c>
      <c r="N849" s="1">
        <f>Sales_data[[#This Row],[ Sales]]-Sales_data[[#This Row],[COGs]]</f>
        <v>143.71499999999997</v>
      </c>
      <c r="O849" s="5">
        <f>Sales_data[[#This Row],[TotalPrice ]]-Sales_data[[#This Row],[ Sales]]</f>
        <v>57.48599999999999</v>
      </c>
      <c r="P849" t="s">
        <v>63</v>
      </c>
      <c r="Q849" t="s">
        <v>40</v>
      </c>
      <c r="R849">
        <v>0</v>
      </c>
      <c r="S849" t="s">
        <v>1037</v>
      </c>
      <c r="T849" t="s">
        <v>504</v>
      </c>
      <c r="U849" s="1">
        <v>25.34</v>
      </c>
      <c r="V849" s="2">
        <v>45457</v>
      </c>
      <c r="W849" s="2">
        <v>45466</v>
      </c>
      <c r="X849" s="7">
        <f t="shared" si="13"/>
        <v>9</v>
      </c>
      <c r="Y849" t="s">
        <v>49</v>
      </c>
    </row>
    <row r="850" spans="1:25" x14ac:dyDescent="0.3">
      <c r="A850" s="2">
        <v>45457</v>
      </c>
      <c r="B850" t="s">
        <v>38</v>
      </c>
      <c r="C850" t="s">
        <v>54</v>
      </c>
      <c r="D850">
        <v>19</v>
      </c>
      <c r="E850" s="1">
        <v>596.03</v>
      </c>
      <c r="F850" s="1">
        <f>Sales_data[[#This Row],[UnitPrice]]*(1-0.35)</f>
        <v>387.41949999999997</v>
      </c>
      <c r="G850" t="s">
        <v>50</v>
      </c>
      <c r="H850" t="s">
        <v>31</v>
      </c>
      <c r="I850" s="6">
        <v>0.15</v>
      </c>
      <c r="J850" t="s">
        <v>22</v>
      </c>
      <c r="K850" s="1">
        <f>Sales_data[[#This Row],[Quantity]]*Sales_data[[#This Row],[UnitPrice]]</f>
        <v>11324.57</v>
      </c>
      <c r="L850" s="1">
        <f>Sales_data[[#This Row],[TotalPrice ]]*(1-Sales_data[[#This Row],[Discount]])</f>
        <v>9625.8845000000001</v>
      </c>
      <c r="M850" s="1">
        <f>Sales_data[[#This Row],[Quantity]]*Sales_data[[#This Row],[UnitCost (Assummed)]]</f>
        <v>7360.9704999999994</v>
      </c>
      <c r="N850" s="1">
        <f>Sales_data[[#This Row],[ Sales]]-Sales_data[[#This Row],[COGs]]</f>
        <v>2264.9140000000007</v>
      </c>
      <c r="O850" s="5">
        <f>Sales_data[[#This Row],[TotalPrice ]]-Sales_data[[#This Row],[ Sales]]</f>
        <v>1698.6854999999996</v>
      </c>
      <c r="P850" t="s">
        <v>60</v>
      </c>
      <c r="Q850" t="s">
        <v>2930</v>
      </c>
      <c r="R850">
        <v>0</v>
      </c>
      <c r="S850" t="s">
        <v>1524</v>
      </c>
      <c r="T850" t="s">
        <v>1525</v>
      </c>
      <c r="U850" s="1">
        <v>31.95</v>
      </c>
      <c r="V850" s="2">
        <v>45457</v>
      </c>
      <c r="W850" s="2">
        <v>45466</v>
      </c>
      <c r="X850" s="7">
        <f t="shared" si="13"/>
        <v>9</v>
      </c>
      <c r="Y850" t="s">
        <v>43</v>
      </c>
    </row>
    <row r="851" spans="1:25" x14ac:dyDescent="0.3">
      <c r="A851" s="2">
        <v>45458</v>
      </c>
      <c r="B851" t="s">
        <v>18</v>
      </c>
      <c r="C851" t="s">
        <v>39</v>
      </c>
      <c r="D851">
        <v>1</v>
      </c>
      <c r="E851" s="1">
        <v>498.35</v>
      </c>
      <c r="F851" s="1">
        <f>Sales_data[[#This Row],[UnitPrice]]*(1-0.35)</f>
        <v>323.92750000000001</v>
      </c>
      <c r="G851" t="s">
        <v>20</v>
      </c>
      <c r="H851" t="s">
        <v>31</v>
      </c>
      <c r="I851" s="6">
        <v>0.1</v>
      </c>
      <c r="J851" t="s">
        <v>32</v>
      </c>
      <c r="K851" s="1">
        <f>Sales_data[[#This Row],[Quantity]]*Sales_data[[#This Row],[UnitPrice]]</f>
        <v>498.35</v>
      </c>
      <c r="L851" s="1">
        <f>Sales_data[[#This Row],[TotalPrice ]]*(1-Sales_data[[#This Row],[Discount]])</f>
        <v>448.51500000000004</v>
      </c>
      <c r="M851" s="1">
        <f>Sales_data[[#This Row],[Quantity]]*Sales_data[[#This Row],[UnitCost (Assummed)]]</f>
        <v>323.92750000000001</v>
      </c>
      <c r="N851" s="1">
        <f>Sales_data[[#This Row],[ Sales]]-Sales_data[[#This Row],[COGs]]</f>
        <v>124.58750000000003</v>
      </c>
      <c r="O851" s="5">
        <f>Sales_data[[#This Row],[TotalPrice ]]-Sales_data[[#This Row],[ Sales]]</f>
        <v>49.83499999999998</v>
      </c>
      <c r="P851" t="s">
        <v>23</v>
      </c>
      <c r="Q851" t="s">
        <v>24</v>
      </c>
      <c r="R851">
        <v>0</v>
      </c>
      <c r="S851" t="s">
        <v>920</v>
      </c>
      <c r="T851" t="s">
        <v>921</v>
      </c>
      <c r="U851" s="1">
        <v>34.700000000000003</v>
      </c>
      <c r="V851" s="2">
        <v>45458</v>
      </c>
      <c r="W851" s="2">
        <v>45465</v>
      </c>
      <c r="X851" s="7">
        <f t="shared" si="13"/>
        <v>7</v>
      </c>
      <c r="Y851" t="s">
        <v>27</v>
      </c>
    </row>
    <row r="852" spans="1:25" x14ac:dyDescent="0.3">
      <c r="A852" s="2">
        <v>45458</v>
      </c>
      <c r="B852" t="s">
        <v>18</v>
      </c>
      <c r="C852" t="s">
        <v>45</v>
      </c>
      <c r="D852">
        <v>1</v>
      </c>
      <c r="E852" s="1">
        <v>394.41</v>
      </c>
      <c r="F852" s="1">
        <f>Sales_data[[#This Row],[UnitPrice]]*(1-0.35)</f>
        <v>256.36650000000003</v>
      </c>
      <c r="G852" t="s">
        <v>20</v>
      </c>
      <c r="H852" t="s">
        <v>31</v>
      </c>
      <c r="I852" s="6">
        <v>0.1</v>
      </c>
      <c r="J852" t="s">
        <v>32</v>
      </c>
      <c r="K852" s="1">
        <f>Sales_data[[#This Row],[Quantity]]*Sales_data[[#This Row],[UnitPrice]]</f>
        <v>394.41</v>
      </c>
      <c r="L852" s="1">
        <f>Sales_data[[#This Row],[TotalPrice ]]*(1-Sales_data[[#This Row],[Discount]])</f>
        <v>354.96900000000005</v>
      </c>
      <c r="M852" s="1">
        <f>Sales_data[[#This Row],[Quantity]]*Sales_data[[#This Row],[UnitCost (Assummed)]]</f>
        <v>256.36650000000003</v>
      </c>
      <c r="N852" s="1">
        <f>Sales_data[[#This Row],[ Sales]]-Sales_data[[#This Row],[COGs]]</f>
        <v>98.60250000000002</v>
      </c>
      <c r="O852" s="5">
        <f>Sales_data[[#This Row],[TotalPrice ]]-Sales_data[[#This Row],[ Sales]]</f>
        <v>39.440999999999974</v>
      </c>
      <c r="P852" t="s">
        <v>33</v>
      </c>
      <c r="Q852" t="s">
        <v>40</v>
      </c>
      <c r="R852">
        <v>0</v>
      </c>
      <c r="S852" t="s">
        <v>2053</v>
      </c>
      <c r="T852" t="s">
        <v>2054</v>
      </c>
      <c r="U852" s="1">
        <v>6.37</v>
      </c>
      <c r="V852" s="2">
        <v>45458</v>
      </c>
      <c r="W852" s="2">
        <v>45463</v>
      </c>
      <c r="X852" s="7">
        <f t="shared" si="13"/>
        <v>5</v>
      </c>
      <c r="Y852" t="s">
        <v>27</v>
      </c>
    </row>
    <row r="853" spans="1:25" x14ac:dyDescent="0.3">
      <c r="A853" s="2">
        <v>45459</v>
      </c>
      <c r="B853" t="s">
        <v>44</v>
      </c>
      <c r="C853" t="s">
        <v>130</v>
      </c>
      <c r="D853">
        <v>20</v>
      </c>
      <c r="E853" s="1">
        <v>65.17</v>
      </c>
      <c r="F853" s="1">
        <f>Sales_data[[#This Row],[UnitPrice]]*(1-0.35)</f>
        <v>42.360500000000002</v>
      </c>
      <c r="G853" t="s">
        <v>50</v>
      </c>
      <c r="H853" t="s">
        <v>21</v>
      </c>
      <c r="I853" s="6">
        <v>0.05</v>
      </c>
      <c r="J853" t="s">
        <v>22</v>
      </c>
      <c r="K853" s="1">
        <f>Sales_data[[#This Row],[Quantity]]*Sales_data[[#This Row],[UnitPrice]]</f>
        <v>1303.4000000000001</v>
      </c>
      <c r="L853" s="1">
        <f>Sales_data[[#This Row],[TotalPrice ]]*(1-Sales_data[[#This Row],[Discount]])</f>
        <v>1238.23</v>
      </c>
      <c r="M853" s="1">
        <f>Sales_data[[#This Row],[Quantity]]*Sales_data[[#This Row],[UnitCost (Assummed)]]</f>
        <v>847.21</v>
      </c>
      <c r="N853" s="1">
        <f>Sales_data[[#This Row],[ Sales]]-Sales_data[[#This Row],[COGs]]</f>
        <v>391.02</v>
      </c>
      <c r="O853" s="5">
        <f>Sales_data[[#This Row],[TotalPrice ]]-Sales_data[[#This Row],[ Sales]]</f>
        <v>65.170000000000073</v>
      </c>
      <c r="P853" t="s">
        <v>33</v>
      </c>
      <c r="Q853" t="s">
        <v>24</v>
      </c>
      <c r="R853">
        <v>0</v>
      </c>
      <c r="S853" t="s">
        <v>137</v>
      </c>
      <c r="T853" t="s">
        <v>138</v>
      </c>
      <c r="U853" s="1">
        <v>21.72</v>
      </c>
      <c r="V853" s="2">
        <v>45459</v>
      </c>
      <c r="W853" s="2">
        <v>45468</v>
      </c>
      <c r="X853" s="7">
        <f t="shared" si="13"/>
        <v>9</v>
      </c>
      <c r="Y853" t="s">
        <v>49</v>
      </c>
    </row>
    <row r="854" spans="1:25" x14ac:dyDescent="0.3">
      <c r="A854" s="2">
        <v>45459</v>
      </c>
      <c r="B854" t="s">
        <v>28</v>
      </c>
      <c r="C854" t="s">
        <v>39</v>
      </c>
      <c r="D854">
        <v>12</v>
      </c>
      <c r="E854" s="1">
        <v>348.88</v>
      </c>
      <c r="F854" s="1">
        <f>Sales_data[[#This Row],[UnitPrice]]*(1-0.35)</f>
        <v>226.77199999999999</v>
      </c>
      <c r="G854" t="s">
        <v>50</v>
      </c>
      <c r="H854" t="s">
        <v>21</v>
      </c>
      <c r="I854" s="6">
        <v>0</v>
      </c>
      <c r="J854" t="s">
        <v>32</v>
      </c>
      <c r="K854" s="1">
        <f>Sales_data[[#This Row],[Quantity]]*Sales_data[[#This Row],[UnitPrice]]</f>
        <v>4186.5599999999995</v>
      </c>
      <c r="L854" s="1">
        <f>Sales_data[[#This Row],[TotalPrice ]]*(1-Sales_data[[#This Row],[Discount]])</f>
        <v>4186.5599999999995</v>
      </c>
      <c r="M854" s="1">
        <f>Sales_data[[#This Row],[Quantity]]*Sales_data[[#This Row],[UnitCost (Assummed)]]</f>
        <v>2721.2640000000001</v>
      </c>
      <c r="N854" s="1">
        <f>Sales_data[[#This Row],[ Sales]]-Sales_data[[#This Row],[COGs]]</f>
        <v>1465.2959999999994</v>
      </c>
      <c r="O854" s="5">
        <f>Sales_data[[#This Row],[TotalPrice ]]-Sales_data[[#This Row],[ Sales]]</f>
        <v>0</v>
      </c>
      <c r="P854" t="s">
        <v>57</v>
      </c>
      <c r="Q854" t="s">
        <v>34</v>
      </c>
      <c r="R854">
        <v>0</v>
      </c>
      <c r="S854" t="s">
        <v>1423</v>
      </c>
      <c r="T854" t="s">
        <v>1424</v>
      </c>
      <c r="U854" s="1">
        <v>31.28</v>
      </c>
      <c r="V854" s="2">
        <v>45459</v>
      </c>
      <c r="W854" s="2">
        <v>45464</v>
      </c>
      <c r="X854" s="7">
        <f t="shared" si="13"/>
        <v>5</v>
      </c>
      <c r="Y854" t="s">
        <v>37</v>
      </c>
    </row>
    <row r="855" spans="1:25" x14ac:dyDescent="0.3">
      <c r="A855" s="2">
        <v>45459</v>
      </c>
      <c r="B855" t="s">
        <v>38</v>
      </c>
      <c r="C855" t="s">
        <v>45</v>
      </c>
      <c r="D855">
        <v>5</v>
      </c>
      <c r="E855" s="1">
        <v>159.91999999999999</v>
      </c>
      <c r="F855" s="1">
        <f>Sales_data[[#This Row],[UnitPrice]]*(1-0.35)</f>
        <v>103.94799999999999</v>
      </c>
      <c r="G855" t="s">
        <v>20</v>
      </c>
      <c r="H855" t="s">
        <v>21</v>
      </c>
      <c r="I855" s="6">
        <v>0</v>
      </c>
      <c r="J855" t="s">
        <v>51</v>
      </c>
      <c r="K855" s="1">
        <f>Sales_data[[#This Row],[Quantity]]*Sales_data[[#This Row],[UnitPrice]]</f>
        <v>799.59999999999991</v>
      </c>
      <c r="L855" s="1">
        <f>Sales_data[[#This Row],[TotalPrice ]]*(1-Sales_data[[#This Row],[Discount]])</f>
        <v>799.59999999999991</v>
      </c>
      <c r="M855" s="1">
        <f>Sales_data[[#This Row],[Quantity]]*Sales_data[[#This Row],[UnitCost (Assummed)]]</f>
        <v>519.74</v>
      </c>
      <c r="N855" s="1">
        <f>Sales_data[[#This Row],[ Sales]]-Sales_data[[#This Row],[COGs]]</f>
        <v>279.8599999999999</v>
      </c>
      <c r="O855" s="5">
        <f>Sales_data[[#This Row],[TotalPrice ]]-Sales_data[[#This Row],[ Sales]]</f>
        <v>0</v>
      </c>
      <c r="P855" t="s">
        <v>63</v>
      </c>
      <c r="Q855" t="s">
        <v>34</v>
      </c>
      <c r="R855">
        <v>0</v>
      </c>
      <c r="S855" t="s">
        <v>2901</v>
      </c>
      <c r="T855" t="s">
        <v>2902</v>
      </c>
      <c r="U855" s="1">
        <v>10.86</v>
      </c>
      <c r="V855" s="2">
        <v>45459</v>
      </c>
      <c r="W855" s="2">
        <v>45466</v>
      </c>
      <c r="X855" s="7">
        <f t="shared" si="13"/>
        <v>7</v>
      </c>
      <c r="Y855" t="s">
        <v>43</v>
      </c>
    </row>
    <row r="856" spans="1:25" x14ac:dyDescent="0.3">
      <c r="A856" s="2">
        <v>45460</v>
      </c>
      <c r="B856" t="s">
        <v>38</v>
      </c>
      <c r="C856" t="s">
        <v>45</v>
      </c>
      <c r="D856">
        <v>10</v>
      </c>
      <c r="E856" s="1">
        <v>83.86</v>
      </c>
      <c r="F856" s="1">
        <f>Sales_data[[#This Row],[UnitPrice]]*(1-0.35)</f>
        <v>54.509</v>
      </c>
      <c r="G856" t="s">
        <v>30</v>
      </c>
      <c r="H856" t="s">
        <v>21</v>
      </c>
      <c r="I856" s="6">
        <v>0.15</v>
      </c>
      <c r="J856" t="s">
        <v>32</v>
      </c>
      <c r="K856" s="1">
        <f>Sales_data[[#This Row],[Quantity]]*Sales_data[[#This Row],[UnitPrice]]</f>
        <v>838.6</v>
      </c>
      <c r="L856" s="1">
        <f>Sales_data[[#This Row],[TotalPrice ]]*(1-Sales_data[[#This Row],[Discount]])</f>
        <v>712.81</v>
      </c>
      <c r="M856" s="1">
        <f>Sales_data[[#This Row],[Quantity]]*Sales_data[[#This Row],[UnitCost (Assummed)]]</f>
        <v>545.09</v>
      </c>
      <c r="N856" s="1">
        <f>Sales_data[[#This Row],[ Sales]]-Sales_data[[#This Row],[COGs]]</f>
        <v>167.71999999999991</v>
      </c>
      <c r="O856" s="5">
        <f>Sales_data[[#This Row],[TotalPrice ]]-Sales_data[[#This Row],[ Sales]]</f>
        <v>125.79000000000008</v>
      </c>
      <c r="P856" t="s">
        <v>57</v>
      </c>
      <c r="Q856" t="s">
        <v>2930</v>
      </c>
      <c r="R856">
        <v>0</v>
      </c>
      <c r="S856" t="s">
        <v>1624</v>
      </c>
      <c r="T856" t="s">
        <v>1625</v>
      </c>
      <c r="U856" s="1">
        <v>41.11</v>
      </c>
      <c r="V856" s="2">
        <v>45460</v>
      </c>
      <c r="W856" s="2">
        <v>45464</v>
      </c>
      <c r="X856" s="7">
        <f t="shared" si="13"/>
        <v>4</v>
      </c>
      <c r="Y856" t="s">
        <v>43</v>
      </c>
    </row>
    <row r="857" spans="1:25" x14ac:dyDescent="0.3">
      <c r="A857" s="2">
        <v>45460</v>
      </c>
      <c r="B857" t="s">
        <v>18</v>
      </c>
      <c r="C857" t="s">
        <v>130</v>
      </c>
      <c r="D857">
        <v>18</v>
      </c>
      <c r="E857" s="1">
        <v>547.04999999999995</v>
      </c>
      <c r="F857" s="1">
        <f>Sales_data[[#This Row],[UnitPrice]]*(1-0.35)</f>
        <v>355.58249999999998</v>
      </c>
      <c r="G857" t="s">
        <v>50</v>
      </c>
      <c r="H857" t="s">
        <v>21</v>
      </c>
      <c r="I857" s="6">
        <v>0.1</v>
      </c>
      <c r="J857" t="s">
        <v>51</v>
      </c>
      <c r="K857" s="1">
        <f>Sales_data[[#This Row],[Quantity]]*Sales_data[[#This Row],[UnitPrice]]</f>
        <v>9846.9</v>
      </c>
      <c r="L857" s="1">
        <f>Sales_data[[#This Row],[TotalPrice ]]*(1-Sales_data[[#This Row],[Discount]])</f>
        <v>8862.2099999999991</v>
      </c>
      <c r="M857" s="1">
        <f>Sales_data[[#This Row],[Quantity]]*Sales_data[[#This Row],[UnitCost (Assummed)]]</f>
        <v>6400.4849999999997</v>
      </c>
      <c r="N857" s="1">
        <f>Sales_data[[#This Row],[ Sales]]-Sales_data[[#This Row],[COGs]]</f>
        <v>2461.7249999999995</v>
      </c>
      <c r="O857" s="5">
        <f>Sales_data[[#This Row],[TotalPrice ]]-Sales_data[[#This Row],[ Sales]]</f>
        <v>984.69000000000051</v>
      </c>
      <c r="P857" t="s">
        <v>63</v>
      </c>
      <c r="Q857" t="s">
        <v>24</v>
      </c>
      <c r="R857">
        <v>0</v>
      </c>
      <c r="S857" t="s">
        <v>2392</v>
      </c>
      <c r="T857" t="s">
        <v>2393</v>
      </c>
      <c r="U857" s="1">
        <v>10.99</v>
      </c>
      <c r="V857" s="2">
        <v>45460</v>
      </c>
      <c r="W857" s="2">
        <v>45465</v>
      </c>
      <c r="X857" s="7">
        <f t="shared" si="13"/>
        <v>5</v>
      </c>
      <c r="Y857" t="s">
        <v>27</v>
      </c>
    </row>
    <row r="858" spans="1:25" x14ac:dyDescent="0.3">
      <c r="A858" s="2">
        <v>45461</v>
      </c>
      <c r="B858" t="s">
        <v>28</v>
      </c>
      <c r="C858" t="s">
        <v>45</v>
      </c>
      <c r="D858">
        <v>17</v>
      </c>
      <c r="E858" s="1">
        <v>504.08</v>
      </c>
      <c r="F858" s="1">
        <f>Sales_data[[#This Row],[UnitPrice]]*(1-0.35)</f>
        <v>327.65199999999999</v>
      </c>
      <c r="G858" t="s">
        <v>30</v>
      </c>
      <c r="H858" t="s">
        <v>21</v>
      </c>
      <c r="I858" s="6">
        <v>0.1</v>
      </c>
      <c r="J858" t="s">
        <v>56</v>
      </c>
      <c r="K858" s="1">
        <f>Sales_data[[#This Row],[Quantity]]*Sales_data[[#This Row],[UnitPrice]]</f>
        <v>8569.36</v>
      </c>
      <c r="L858" s="1">
        <f>Sales_data[[#This Row],[TotalPrice ]]*(1-Sales_data[[#This Row],[Discount]])</f>
        <v>7712.4240000000009</v>
      </c>
      <c r="M858" s="1">
        <f>Sales_data[[#This Row],[Quantity]]*Sales_data[[#This Row],[UnitCost (Assummed)]]</f>
        <v>5570.0839999999998</v>
      </c>
      <c r="N858" s="1">
        <f>Sales_data[[#This Row],[ Sales]]-Sales_data[[#This Row],[COGs]]</f>
        <v>2142.3400000000011</v>
      </c>
      <c r="O858" s="5">
        <f>Sales_data[[#This Row],[TotalPrice ]]-Sales_data[[#This Row],[ Sales]]</f>
        <v>856.93599999999969</v>
      </c>
      <c r="P858" t="s">
        <v>23</v>
      </c>
      <c r="Q858" t="s">
        <v>34</v>
      </c>
      <c r="R858">
        <v>0</v>
      </c>
      <c r="S858" t="s">
        <v>1511</v>
      </c>
      <c r="T858" t="s">
        <v>1512</v>
      </c>
      <c r="U858" s="1">
        <v>26.47</v>
      </c>
      <c r="V858" s="2">
        <v>45461</v>
      </c>
      <c r="W858" s="2">
        <v>45469</v>
      </c>
      <c r="X858" s="7">
        <f t="shared" si="13"/>
        <v>8</v>
      </c>
      <c r="Y858" t="s">
        <v>37</v>
      </c>
    </row>
    <row r="859" spans="1:25" x14ac:dyDescent="0.3">
      <c r="A859" s="2">
        <v>45462</v>
      </c>
      <c r="B859" t="s">
        <v>44</v>
      </c>
      <c r="C859" t="s">
        <v>45</v>
      </c>
      <c r="D859">
        <v>6</v>
      </c>
      <c r="E859" s="1">
        <v>247.2</v>
      </c>
      <c r="F859" s="1">
        <f>Sales_data[[#This Row],[UnitPrice]]*(1-0.35)</f>
        <v>160.68</v>
      </c>
      <c r="G859" t="s">
        <v>30</v>
      </c>
      <c r="H859" t="s">
        <v>21</v>
      </c>
      <c r="I859" s="6">
        <v>0.05</v>
      </c>
      <c r="J859" t="s">
        <v>56</v>
      </c>
      <c r="K859" s="1">
        <f>Sales_data[[#This Row],[Quantity]]*Sales_data[[#This Row],[UnitPrice]]</f>
        <v>1483.1999999999998</v>
      </c>
      <c r="L859" s="1">
        <f>Sales_data[[#This Row],[TotalPrice ]]*(1-Sales_data[[#This Row],[Discount]])</f>
        <v>1409.0399999999997</v>
      </c>
      <c r="M859" s="1">
        <f>Sales_data[[#This Row],[Quantity]]*Sales_data[[#This Row],[UnitCost (Assummed)]]</f>
        <v>964.08</v>
      </c>
      <c r="N859" s="1">
        <f>Sales_data[[#This Row],[ Sales]]-Sales_data[[#This Row],[COGs]]</f>
        <v>444.9599999999997</v>
      </c>
      <c r="O859" s="5">
        <f>Sales_data[[#This Row],[TotalPrice ]]-Sales_data[[#This Row],[ Sales]]</f>
        <v>74.160000000000082</v>
      </c>
      <c r="P859" t="s">
        <v>57</v>
      </c>
      <c r="Q859" t="s">
        <v>24</v>
      </c>
      <c r="R859">
        <v>0</v>
      </c>
      <c r="S859" t="s">
        <v>1024</v>
      </c>
      <c r="T859" t="s">
        <v>961</v>
      </c>
      <c r="U859" s="1">
        <v>18.75</v>
      </c>
      <c r="V859" s="2">
        <v>45462</v>
      </c>
      <c r="W859" s="2">
        <v>45470</v>
      </c>
      <c r="X859" s="7">
        <f t="shared" si="13"/>
        <v>8</v>
      </c>
      <c r="Y859" t="s">
        <v>49</v>
      </c>
    </row>
    <row r="860" spans="1:25" x14ac:dyDescent="0.3">
      <c r="A860" s="2">
        <v>45462</v>
      </c>
      <c r="B860" t="s">
        <v>28</v>
      </c>
      <c r="C860" t="s">
        <v>130</v>
      </c>
      <c r="D860">
        <v>9</v>
      </c>
      <c r="E860" s="1">
        <v>88.49</v>
      </c>
      <c r="F860" s="1">
        <f>Sales_data[[#This Row],[UnitPrice]]*(1-0.35)</f>
        <v>57.518499999999996</v>
      </c>
      <c r="G860" t="s">
        <v>55</v>
      </c>
      <c r="H860" t="s">
        <v>21</v>
      </c>
      <c r="I860" s="6">
        <v>0.05</v>
      </c>
      <c r="J860" t="s">
        <v>56</v>
      </c>
      <c r="K860" s="1">
        <f>Sales_data[[#This Row],[Quantity]]*Sales_data[[#This Row],[UnitPrice]]</f>
        <v>796.41</v>
      </c>
      <c r="L860" s="1">
        <f>Sales_data[[#This Row],[TotalPrice ]]*(1-Sales_data[[#This Row],[Discount]])</f>
        <v>756.58949999999993</v>
      </c>
      <c r="M860" s="1">
        <f>Sales_data[[#This Row],[Quantity]]*Sales_data[[#This Row],[UnitCost (Assummed)]]</f>
        <v>517.66649999999993</v>
      </c>
      <c r="N860" s="1">
        <f>Sales_data[[#This Row],[ Sales]]-Sales_data[[#This Row],[COGs]]</f>
        <v>238.923</v>
      </c>
      <c r="O860" s="5">
        <f>Sales_data[[#This Row],[TotalPrice ]]-Sales_data[[#This Row],[ Sales]]</f>
        <v>39.820500000000038</v>
      </c>
      <c r="P860" t="s">
        <v>23</v>
      </c>
      <c r="Q860" t="s">
        <v>2930</v>
      </c>
      <c r="R860">
        <v>0</v>
      </c>
      <c r="S860" t="s">
        <v>2066</v>
      </c>
      <c r="T860" t="s">
        <v>2067</v>
      </c>
      <c r="U860" s="1">
        <v>35.6</v>
      </c>
      <c r="V860" s="2">
        <v>45462</v>
      </c>
      <c r="W860" s="2">
        <v>45469</v>
      </c>
      <c r="X860" s="7">
        <f t="shared" si="13"/>
        <v>7</v>
      </c>
      <c r="Y860" t="s">
        <v>37</v>
      </c>
    </row>
    <row r="861" spans="1:25" x14ac:dyDescent="0.3">
      <c r="A861" s="2">
        <v>45463</v>
      </c>
      <c r="B861" t="s">
        <v>38</v>
      </c>
      <c r="C861" t="s">
        <v>29</v>
      </c>
      <c r="D861">
        <v>3</v>
      </c>
      <c r="E861" s="1">
        <v>456.92</v>
      </c>
      <c r="F861" s="1">
        <f>Sales_data[[#This Row],[UnitPrice]]*(1-0.35)</f>
        <v>296.99800000000005</v>
      </c>
      <c r="G861" t="s">
        <v>50</v>
      </c>
      <c r="H861" t="s">
        <v>31</v>
      </c>
      <c r="I861" s="6">
        <v>0.1</v>
      </c>
      <c r="J861" t="s">
        <v>46</v>
      </c>
      <c r="K861" s="1">
        <f>Sales_data[[#This Row],[Quantity]]*Sales_data[[#This Row],[UnitPrice]]</f>
        <v>1370.76</v>
      </c>
      <c r="L861" s="1">
        <f>Sales_data[[#This Row],[TotalPrice ]]*(1-Sales_data[[#This Row],[Discount]])</f>
        <v>1233.684</v>
      </c>
      <c r="M861" s="1">
        <f>Sales_data[[#This Row],[Quantity]]*Sales_data[[#This Row],[UnitCost (Assummed)]]</f>
        <v>890.99400000000014</v>
      </c>
      <c r="N861" s="1">
        <f>Sales_data[[#This Row],[ Sales]]-Sales_data[[#This Row],[COGs]]</f>
        <v>342.68999999999983</v>
      </c>
      <c r="O861" s="5">
        <f>Sales_data[[#This Row],[TotalPrice ]]-Sales_data[[#This Row],[ Sales]]</f>
        <v>137.07600000000002</v>
      </c>
      <c r="P861" t="s">
        <v>33</v>
      </c>
      <c r="Q861" t="s">
        <v>24</v>
      </c>
      <c r="R861">
        <v>0</v>
      </c>
      <c r="S861" t="s">
        <v>631</v>
      </c>
      <c r="T861" t="s">
        <v>632</v>
      </c>
      <c r="U861" s="1">
        <v>17.57</v>
      </c>
      <c r="V861" s="2">
        <v>45463</v>
      </c>
      <c r="W861" s="2">
        <v>45470</v>
      </c>
      <c r="X861" s="7">
        <f t="shared" si="13"/>
        <v>7</v>
      </c>
      <c r="Y861" t="s">
        <v>43</v>
      </c>
    </row>
    <row r="862" spans="1:25" x14ac:dyDescent="0.3">
      <c r="A862" s="2">
        <v>45463</v>
      </c>
      <c r="B862" t="s">
        <v>44</v>
      </c>
      <c r="C862" t="s">
        <v>45</v>
      </c>
      <c r="D862">
        <v>5</v>
      </c>
      <c r="E862" s="1">
        <v>432.35</v>
      </c>
      <c r="F862" s="1">
        <f>Sales_data[[#This Row],[UnitPrice]]*(1-0.35)</f>
        <v>281.02750000000003</v>
      </c>
      <c r="G862" t="s">
        <v>50</v>
      </c>
      <c r="H862" t="s">
        <v>21</v>
      </c>
      <c r="I862" s="6">
        <v>0.1</v>
      </c>
      <c r="J862" t="s">
        <v>66</v>
      </c>
      <c r="K862" s="1">
        <f>Sales_data[[#This Row],[Quantity]]*Sales_data[[#This Row],[UnitPrice]]</f>
        <v>2161.75</v>
      </c>
      <c r="L862" s="1">
        <f>Sales_data[[#This Row],[TotalPrice ]]*(1-Sales_data[[#This Row],[Discount]])</f>
        <v>1945.575</v>
      </c>
      <c r="M862" s="1">
        <f>Sales_data[[#This Row],[Quantity]]*Sales_data[[#This Row],[UnitCost (Assummed)]]</f>
        <v>1405.1375000000003</v>
      </c>
      <c r="N862" s="1">
        <f>Sales_data[[#This Row],[ Sales]]-Sales_data[[#This Row],[COGs]]</f>
        <v>540.43749999999977</v>
      </c>
      <c r="O862" s="5">
        <f>Sales_data[[#This Row],[TotalPrice ]]-Sales_data[[#This Row],[ Sales]]</f>
        <v>216.17499999999995</v>
      </c>
      <c r="P862" t="s">
        <v>33</v>
      </c>
      <c r="Q862" t="s">
        <v>2930</v>
      </c>
      <c r="R862">
        <v>1</v>
      </c>
      <c r="S862" t="s">
        <v>719</v>
      </c>
      <c r="T862" t="s">
        <v>720</v>
      </c>
      <c r="U862" s="1">
        <v>41.48</v>
      </c>
      <c r="V862" s="2">
        <v>45463</v>
      </c>
      <c r="W862" s="2">
        <v>45470</v>
      </c>
      <c r="X862" s="7">
        <f t="shared" si="13"/>
        <v>7</v>
      </c>
      <c r="Y862" t="s">
        <v>49</v>
      </c>
    </row>
    <row r="863" spans="1:25" x14ac:dyDescent="0.3">
      <c r="A863" s="2">
        <v>45463</v>
      </c>
      <c r="B863" t="s">
        <v>38</v>
      </c>
      <c r="C863" t="s">
        <v>29</v>
      </c>
      <c r="D863">
        <v>11</v>
      </c>
      <c r="E863" s="1">
        <v>303.08999999999997</v>
      </c>
      <c r="F863" s="1">
        <f>Sales_data[[#This Row],[UnitPrice]]*(1-0.35)</f>
        <v>197.0085</v>
      </c>
      <c r="G863" t="s">
        <v>55</v>
      </c>
      <c r="H863" t="s">
        <v>21</v>
      </c>
      <c r="I863" s="6">
        <v>0.1</v>
      </c>
      <c r="J863" t="s">
        <v>56</v>
      </c>
      <c r="K863" s="1">
        <f>Sales_data[[#This Row],[Quantity]]*Sales_data[[#This Row],[UnitPrice]]</f>
        <v>3333.99</v>
      </c>
      <c r="L863" s="1">
        <f>Sales_data[[#This Row],[TotalPrice ]]*(1-Sales_data[[#This Row],[Discount]])</f>
        <v>3000.5909999999999</v>
      </c>
      <c r="M863" s="1">
        <f>Sales_data[[#This Row],[Quantity]]*Sales_data[[#This Row],[UnitCost (Assummed)]]</f>
        <v>2167.0934999999999</v>
      </c>
      <c r="N863" s="1">
        <f>Sales_data[[#This Row],[ Sales]]-Sales_data[[#This Row],[COGs]]</f>
        <v>833.49749999999995</v>
      </c>
      <c r="O863" s="5">
        <f>Sales_data[[#This Row],[TotalPrice ]]-Sales_data[[#This Row],[ Sales]]</f>
        <v>333.39899999999989</v>
      </c>
      <c r="P863" t="s">
        <v>23</v>
      </c>
      <c r="Q863" t="s">
        <v>34</v>
      </c>
      <c r="R863">
        <v>0</v>
      </c>
      <c r="S863" t="s">
        <v>1344</v>
      </c>
      <c r="T863" t="s">
        <v>1345</v>
      </c>
      <c r="U863" s="1">
        <v>21.88</v>
      </c>
      <c r="V863" s="2">
        <v>45463</v>
      </c>
      <c r="W863" s="2">
        <v>45467</v>
      </c>
      <c r="X863" s="7">
        <f t="shared" si="13"/>
        <v>4</v>
      </c>
      <c r="Y863" t="s">
        <v>43</v>
      </c>
    </row>
    <row r="864" spans="1:25" x14ac:dyDescent="0.3">
      <c r="A864" s="2">
        <v>45464</v>
      </c>
      <c r="B864" t="s">
        <v>28</v>
      </c>
      <c r="C864" t="s">
        <v>130</v>
      </c>
      <c r="D864">
        <v>17</v>
      </c>
      <c r="E864" s="1">
        <v>432.65</v>
      </c>
      <c r="F864" s="1">
        <f>Sales_data[[#This Row],[UnitPrice]]*(1-0.35)</f>
        <v>281.22249999999997</v>
      </c>
      <c r="G864" t="s">
        <v>30</v>
      </c>
      <c r="H864" t="s">
        <v>31</v>
      </c>
      <c r="I864" s="6">
        <v>0.15</v>
      </c>
      <c r="J864" t="s">
        <v>46</v>
      </c>
      <c r="K864" s="1">
        <f>Sales_data[[#This Row],[Quantity]]*Sales_data[[#This Row],[UnitPrice]]</f>
        <v>7355.0499999999993</v>
      </c>
      <c r="L864" s="1">
        <f>Sales_data[[#This Row],[TotalPrice ]]*(1-Sales_data[[#This Row],[Discount]])</f>
        <v>6251.7924999999996</v>
      </c>
      <c r="M864" s="1">
        <f>Sales_data[[#This Row],[Quantity]]*Sales_data[[#This Row],[UnitCost (Assummed)]]</f>
        <v>4780.7824999999993</v>
      </c>
      <c r="N864" s="1">
        <f>Sales_data[[#This Row],[ Sales]]-Sales_data[[#This Row],[COGs]]</f>
        <v>1471.0100000000002</v>
      </c>
      <c r="O864" s="5">
        <f>Sales_data[[#This Row],[TotalPrice ]]-Sales_data[[#This Row],[ Sales]]</f>
        <v>1103.2574999999997</v>
      </c>
      <c r="P864" t="s">
        <v>63</v>
      </c>
      <c r="Q864" t="s">
        <v>24</v>
      </c>
      <c r="R864">
        <v>0</v>
      </c>
      <c r="S864" t="s">
        <v>991</v>
      </c>
      <c r="T864" t="s">
        <v>992</v>
      </c>
      <c r="U864" s="1">
        <v>18.850000000000001</v>
      </c>
      <c r="V864" s="2">
        <v>45464</v>
      </c>
      <c r="W864" s="2">
        <v>45472</v>
      </c>
      <c r="X864" s="7">
        <f t="shared" si="13"/>
        <v>8</v>
      </c>
      <c r="Y864" t="s">
        <v>37</v>
      </c>
    </row>
    <row r="865" spans="1:25" x14ac:dyDescent="0.3">
      <c r="A865" s="2">
        <v>45464</v>
      </c>
      <c r="B865" t="s">
        <v>69</v>
      </c>
      <c r="C865" t="s">
        <v>39</v>
      </c>
      <c r="D865">
        <v>7</v>
      </c>
      <c r="E865" s="1">
        <v>355.66</v>
      </c>
      <c r="F865" s="1">
        <f>Sales_data[[#This Row],[UnitPrice]]*(1-0.35)</f>
        <v>231.17900000000003</v>
      </c>
      <c r="G865" t="s">
        <v>50</v>
      </c>
      <c r="H865" t="s">
        <v>31</v>
      </c>
      <c r="I865" s="6">
        <v>0.15</v>
      </c>
      <c r="J865" t="s">
        <v>51</v>
      </c>
      <c r="K865" s="1">
        <f>Sales_data[[#This Row],[Quantity]]*Sales_data[[#This Row],[UnitPrice]]</f>
        <v>2489.6200000000003</v>
      </c>
      <c r="L865" s="1">
        <f>Sales_data[[#This Row],[TotalPrice ]]*(1-Sales_data[[#This Row],[Discount]])</f>
        <v>2116.1770000000001</v>
      </c>
      <c r="M865" s="1">
        <f>Sales_data[[#This Row],[Quantity]]*Sales_data[[#This Row],[UnitCost (Assummed)]]</f>
        <v>1618.2530000000002</v>
      </c>
      <c r="N865" s="1">
        <f>Sales_data[[#This Row],[ Sales]]-Sales_data[[#This Row],[COGs]]</f>
        <v>497.92399999999998</v>
      </c>
      <c r="O865" s="5">
        <f>Sales_data[[#This Row],[TotalPrice ]]-Sales_data[[#This Row],[ Sales]]</f>
        <v>373.44300000000021</v>
      </c>
      <c r="P865" t="s">
        <v>33</v>
      </c>
      <c r="Q865" t="s">
        <v>24</v>
      </c>
      <c r="R865">
        <v>1</v>
      </c>
      <c r="S865" t="s">
        <v>1532</v>
      </c>
      <c r="T865" t="s">
        <v>1533</v>
      </c>
      <c r="U865" s="1">
        <v>28.77</v>
      </c>
      <c r="V865" s="2">
        <v>45464</v>
      </c>
      <c r="W865" s="2">
        <v>45470</v>
      </c>
      <c r="X865" s="7">
        <f t="shared" si="13"/>
        <v>6</v>
      </c>
      <c r="Y865" t="s">
        <v>72</v>
      </c>
    </row>
    <row r="866" spans="1:25" x14ac:dyDescent="0.3">
      <c r="A866" s="2">
        <v>45464</v>
      </c>
      <c r="B866" t="s">
        <v>44</v>
      </c>
      <c r="C866" t="s">
        <v>79</v>
      </c>
      <c r="D866">
        <v>14</v>
      </c>
      <c r="E866" s="1">
        <v>542.6</v>
      </c>
      <c r="F866" s="1">
        <f>Sales_data[[#This Row],[UnitPrice]]*(1-0.35)</f>
        <v>352.69000000000005</v>
      </c>
      <c r="G866" t="s">
        <v>50</v>
      </c>
      <c r="H866" t="s">
        <v>31</v>
      </c>
      <c r="I866" s="6">
        <v>0.05</v>
      </c>
      <c r="J866" t="s">
        <v>22</v>
      </c>
      <c r="K866" s="1">
        <f>Sales_data[[#This Row],[Quantity]]*Sales_data[[#This Row],[UnitPrice]]</f>
        <v>7596.4000000000005</v>
      </c>
      <c r="L866" s="1">
        <f>Sales_data[[#This Row],[TotalPrice ]]*(1-Sales_data[[#This Row],[Discount]])</f>
        <v>7216.58</v>
      </c>
      <c r="M866" s="1">
        <f>Sales_data[[#This Row],[Quantity]]*Sales_data[[#This Row],[UnitCost (Assummed)]]</f>
        <v>4937.6600000000008</v>
      </c>
      <c r="N866" s="1">
        <f>Sales_data[[#This Row],[ Sales]]-Sales_data[[#This Row],[COGs]]</f>
        <v>2278.9199999999992</v>
      </c>
      <c r="O866" s="5">
        <f>Sales_data[[#This Row],[TotalPrice ]]-Sales_data[[#This Row],[ Sales]]</f>
        <v>379.82000000000062</v>
      </c>
      <c r="P866" t="s">
        <v>60</v>
      </c>
      <c r="Q866" t="s">
        <v>2930</v>
      </c>
      <c r="R866">
        <v>0</v>
      </c>
      <c r="S866" t="s">
        <v>2094</v>
      </c>
      <c r="T866" t="s">
        <v>933</v>
      </c>
      <c r="U866" s="1">
        <v>44.76</v>
      </c>
      <c r="V866" s="2">
        <v>45464</v>
      </c>
      <c r="W866" s="2">
        <v>45473</v>
      </c>
      <c r="X866" s="7">
        <f t="shared" si="13"/>
        <v>9</v>
      </c>
      <c r="Y866" t="s">
        <v>49</v>
      </c>
    </row>
    <row r="867" spans="1:25" x14ac:dyDescent="0.3">
      <c r="A867" s="2">
        <v>45465</v>
      </c>
      <c r="B867" t="s">
        <v>44</v>
      </c>
      <c r="C867" t="s">
        <v>54</v>
      </c>
      <c r="D867">
        <v>18</v>
      </c>
      <c r="E867" s="1">
        <v>91.55</v>
      </c>
      <c r="F867" s="1">
        <f>Sales_data[[#This Row],[UnitPrice]]*(1-0.35)</f>
        <v>59.5075</v>
      </c>
      <c r="G867" t="s">
        <v>50</v>
      </c>
      <c r="H867" t="s">
        <v>31</v>
      </c>
      <c r="I867" s="6">
        <v>0.1</v>
      </c>
      <c r="J867" t="s">
        <v>32</v>
      </c>
      <c r="K867" s="1">
        <f>Sales_data[[#This Row],[Quantity]]*Sales_data[[#This Row],[UnitPrice]]</f>
        <v>1647.8999999999999</v>
      </c>
      <c r="L867" s="1">
        <f>Sales_data[[#This Row],[TotalPrice ]]*(1-Sales_data[[#This Row],[Discount]])</f>
        <v>1483.11</v>
      </c>
      <c r="M867" s="1">
        <f>Sales_data[[#This Row],[Quantity]]*Sales_data[[#This Row],[UnitCost (Assummed)]]</f>
        <v>1071.135</v>
      </c>
      <c r="N867" s="1">
        <f>Sales_data[[#This Row],[ Sales]]-Sales_data[[#This Row],[COGs]]</f>
        <v>411.97499999999991</v>
      </c>
      <c r="O867" s="5">
        <f>Sales_data[[#This Row],[TotalPrice ]]-Sales_data[[#This Row],[ Sales]]</f>
        <v>164.78999999999996</v>
      </c>
      <c r="P867" t="s">
        <v>60</v>
      </c>
      <c r="Q867" t="s">
        <v>24</v>
      </c>
      <c r="R867">
        <v>0</v>
      </c>
      <c r="S867" t="s">
        <v>2794</v>
      </c>
      <c r="T867" t="s">
        <v>2795</v>
      </c>
      <c r="U867" s="1">
        <v>32.54</v>
      </c>
      <c r="V867" s="2">
        <v>45465</v>
      </c>
      <c r="W867" s="2">
        <v>45472</v>
      </c>
      <c r="X867" s="7">
        <f t="shared" si="13"/>
        <v>7</v>
      </c>
      <c r="Y867" t="s">
        <v>49</v>
      </c>
    </row>
    <row r="868" spans="1:25" x14ac:dyDescent="0.3">
      <c r="A868" s="2">
        <v>45466</v>
      </c>
      <c r="B868" t="s">
        <v>38</v>
      </c>
      <c r="C868" t="s">
        <v>54</v>
      </c>
      <c r="D868">
        <v>9</v>
      </c>
      <c r="E868" s="1">
        <v>36.21</v>
      </c>
      <c r="F868" s="1">
        <f>Sales_data[[#This Row],[UnitPrice]]*(1-0.35)</f>
        <v>23.5365</v>
      </c>
      <c r="G868" t="s">
        <v>50</v>
      </c>
      <c r="H868" t="s">
        <v>21</v>
      </c>
      <c r="I868" s="6">
        <v>0.15</v>
      </c>
      <c r="J868" t="s">
        <v>66</v>
      </c>
      <c r="K868" s="1">
        <f>Sales_data[[#This Row],[Quantity]]*Sales_data[[#This Row],[UnitPrice]]</f>
        <v>325.89</v>
      </c>
      <c r="L868" s="1">
        <f>Sales_data[[#This Row],[TotalPrice ]]*(1-Sales_data[[#This Row],[Discount]])</f>
        <v>277.00649999999996</v>
      </c>
      <c r="M868" s="1">
        <f>Sales_data[[#This Row],[Quantity]]*Sales_data[[#This Row],[UnitCost (Assummed)]]</f>
        <v>211.82849999999999</v>
      </c>
      <c r="N868" s="1">
        <f>Sales_data[[#This Row],[ Sales]]-Sales_data[[#This Row],[COGs]]</f>
        <v>65.177999999999969</v>
      </c>
      <c r="O868" s="5">
        <f>Sales_data[[#This Row],[TotalPrice ]]-Sales_data[[#This Row],[ Sales]]</f>
        <v>48.883500000000026</v>
      </c>
      <c r="P868" t="s">
        <v>57</v>
      </c>
      <c r="Q868" t="s">
        <v>24</v>
      </c>
      <c r="R868">
        <v>0</v>
      </c>
      <c r="S868" t="s">
        <v>2368</v>
      </c>
      <c r="T868" t="s">
        <v>2369</v>
      </c>
      <c r="U868" s="1">
        <v>6.71</v>
      </c>
      <c r="V868" s="2">
        <v>45466</v>
      </c>
      <c r="W868" s="2">
        <v>45473</v>
      </c>
      <c r="X868" s="7">
        <f t="shared" si="13"/>
        <v>7</v>
      </c>
      <c r="Y868" t="s">
        <v>43</v>
      </c>
    </row>
    <row r="869" spans="1:25" x14ac:dyDescent="0.3">
      <c r="A869" s="2">
        <v>45467</v>
      </c>
      <c r="B869" t="s">
        <v>18</v>
      </c>
      <c r="C869" t="s">
        <v>19</v>
      </c>
      <c r="D869">
        <v>9</v>
      </c>
      <c r="E869" s="1">
        <v>265.43</v>
      </c>
      <c r="F869" s="1">
        <f>Sales_data[[#This Row],[UnitPrice]]*(1-0.35)</f>
        <v>172.52950000000001</v>
      </c>
      <c r="G869" t="s">
        <v>55</v>
      </c>
      <c r="H869" t="s">
        <v>21</v>
      </c>
      <c r="I869" s="6">
        <v>0.05</v>
      </c>
      <c r="J869" t="s">
        <v>22</v>
      </c>
      <c r="K869" s="1">
        <f>Sales_data[[#This Row],[Quantity]]*Sales_data[[#This Row],[UnitPrice]]</f>
        <v>2388.87</v>
      </c>
      <c r="L869" s="1">
        <f>Sales_data[[#This Row],[TotalPrice ]]*(1-Sales_data[[#This Row],[Discount]])</f>
        <v>2269.4264999999996</v>
      </c>
      <c r="M869" s="1">
        <f>Sales_data[[#This Row],[Quantity]]*Sales_data[[#This Row],[UnitCost (Assummed)]]</f>
        <v>1552.7655000000002</v>
      </c>
      <c r="N869" s="1">
        <f>Sales_data[[#This Row],[ Sales]]-Sales_data[[#This Row],[COGs]]</f>
        <v>716.66099999999938</v>
      </c>
      <c r="O869" s="5">
        <f>Sales_data[[#This Row],[TotalPrice ]]-Sales_data[[#This Row],[ Sales]]</f>
        <v>119.44350000000031</v>
      </c>
      <c r="P869" t="s">
        <v>57</v>
      </c>
      <c r="Q869" t="s">
        <v>24</v>
      </c>
      <c r="R869">
        <v>0</v>
      </c>
      <c r="S869" t="s">
        <v>1432</v>
      </c>
      <c r="T869" t="s">
        <v>1433</v>
      </c>
      <c r="U869" s="1">
        <v>40.18</v>
      </c>
      <c r="V869" s="2">
        <v>45467</v>
      </c>
      <c r="W869" s="2">
        <v>45470</v>
      </c>
      <c r="X869" s="7">
        <f t="shared" si="13"/>
        <v>3</v>
      </c>
      <c r="Y869" t="s">
        <v>27</v>
      </c>
    </row>
    <row r="870" spans="1:25" x14ac:dyDescent="0.3">
      <c r="A870" s="2">
        <v>45467</v>
      </c>
      <c r="B870" t="s">
        <v>38</v>
      </c>
      <c r="C870" t="s">
        <v>19</v>
      </c>
      <c r="D870">
        <v>9</v>
      </c>
      <c r="E870" s="1">
        <v>36.619999999999997</v>
      </c>
      <c r="F870" s="1">
        <f>Sales_data[[#This Row],[UnitPrice]]*(1-0.35)</f>
        <v>23.803000000000001</v>
      </c>
      <c r="G870" t="s">
        <v>20</v>
      </c>
      <c r="H870" t="s">
        <v>21</v>
      </c>
      <c r="I870" s="6">
        <v>0.1</v>
      </c>
      <c r="J870" t="s">
        <v>22</v>
      </c>
      <c r="K870" s="1">
        <f>Sales_data[[#This Row],[Quantity]]*Sales_data[[#This Row],[UnitPrice]]</f>
        <v>329.58</v>
      </c>
      <c r="L870" s="1">
        <f>Sales_data[[#This Row],[TotalPrice ]]*(1-Sales_data[[#This Row],[Discount]])</f>
        <v>296.62200000000001</v>
      </c>
      <c r="M870" s="1">
        <f>Sales_data[[#This Row],[Quantity]]*Sales_data[[#This Row],[UnitCost (Assummed)]]</f>
        <v>214.227</v>
      </c>
      <c r="N870" s="1">
        <f>Sales_data[[#This Row],[ Sales]]-Sales_data[[#This Row],[COGs]]</f>
        <v>82.39500000000001</v>
      </c>
      <c r="O870" s="5">
        <f>Sales_data[[#This Row],[TotalPrice ]]-Sales_data[[#This Row],[ Sales]]</f>
        <v>32.95799999999997</v>
      </c>
      <c r="P870" t="s">
        <v>60</v>
      </c>
      <c r="Q870" t="s">
        <v>24</v>
      </c>
      <c r="R870">
        <v>1</v>
      </c>
      <c r="S870" t="s">
        <v>1544</v>
      </c>
      <c r="T870" t="s">
        <v>1545</v>
      </c>
      <c r="U870" s="1">
        <v>29.9</v>
      </c>
      <c r="V870" s="2">
        <v>45467</v>
      </c>
      <c r="W870" s="2">
        <v>45474</v>
      </c>
      <c r="X870" s="7">
        <f t="shared" si="13"/>
        <v>7</v>
      </c>
      <c r="Y870" t="s">
        <v>43</v>
      </c>
    </row>
    <row r="871" spans="1:25" x14ac:dyDescent="0.3">
      <c r="A871" s="2">
        <v>45467</v>
      </c>
      <c r="B871" t="s">
        <v>38</v>
      </c>
      <c r="C871" t="s">
        <v>79</v>
      </c>
      <c r="D871">
        <v>12</v>
      </c>
      <c r="E871" s="1">
        <v>211.66</v>
      </c>
      <c r="F871" s="1">
        <f>Sales_data[[#This Row],[UnitPrice]]*(1-0.35)</f>
        <v>137.57900000000001</v>
      </c>
      <c r="G871" t="s">
        <v>30</v>
      </c>
      <c r="H871" t="s">
        <v>21</v>
      </c>
      <c r="I871" s="6">
        <v>0.1</v>
      </c>
      <c r="J871" t="s">
        <v>51</v>
      </c>
      <c r="K871" s="1">
        <f>Sales_data[[#This Row],[Quantity]]*Sales_data[[#This Row],[UnitPrice]]</f>
        <v>2539.92</v>
      </c>
      <c r="L871" s="1">
        <f>Sales_data[[#This Row],[TotalPrice ]]*(1-Sales_data[[#This Row],[Discount]])</f>
        <v>2285.9280000000003</v>
      </c>
      <c r="M871" s="1">
        <f>Sales_data[[#This Row],[Quantity]]*Sales_data[[#This Row],[UnitCost (Assummed)]]</f>
        <v>1650.9480000000001</v>
      </c>
      <c r="N871" s="1">
        <f>Sales_data[[#This Row],[ Sales]]-Sales_data[[#This Row],[COGs]]</f>
        <v>634.98000000000025</v>
      </c>
      <c r="O871" s="5">
        <f>Sales_data[[#This Row],[TotalPrice ]]-Sales_data[[#This Row],[ Sales]]</f>
        <v>253.99199999999973</v>
      </c>
      <c r="P871" t="s">
        <v>57</v>
      </c>
      <c r="Q871" t="s">
        <v>34</v>
      </c>
      <c r="R871">
        <v>0</v>
      </c>
      <c r="S871" t="s">
        <v>1861</v>
      </c>
      <c r="T871" t="s">
        <v>1862</v>
      </c>
      <c r="U871" s="1">
        <v>10.36</v>
      </c>
      <c r="V871" s="2">
        <v>45467</v>
      </c>
      <c r="W871" s="2">
        <v>45472</v>
      </c>
      <c r="X871" s="7">
        <f t="shared" si="13"/>
        <v>5</v>
      </c>
      <c r="Y871" t="s">
        <v>43</v>
      </c>
    </row>
    <row r="872" spans="1:25" x14ac:dyDescent="0.3">
      <c r="A872" s="2">
        <v>45467</v>
      </c>
      <c r="B872" t="s">
        <v>38</v>
      </c>
      <c r="C872" t="s">
        <v>45</v>
      </c>
      <c r="D872">
        <v>16</v>
      </c>
      <c r="E872" s="1">
        <v>462.86</v>
      </c>
      <c r="F872" s="1">
        <f>Sales_data[[#This Row],[UnitPrice]]*(1-0.35)</f>
        <v>300.85900000000004</v>
      </c>
      <c r="G872" t="s">
        <v>55</v>
      </c>
      <c r="H872" t="s">
        <v>31</v>
      </c>
      <c r="I872" s="6">
        <v>0.05</v>
      </c>
      <c r="J872" t="s">
        <v>66</v>
      </c>
      <c r="K872" s="1">
        <f>Sales_data[[#This Row],[Quantity]]*Sales_data[[#This Row],[UnitPrice]]</f>
        <v>7405.76</v>
      </c>
      <c r="L872" s="1">
        <f>Sales_data[[#This Row],[TotalPrice ]]*(1-Sales_data[[#This Row],[Discount]])</f>
        <v>7035.4719999999998</v>
      </c>
      <c r="M872" s="1">
        <f>Sales_data[[#This Row],[Quantity]]*Sales_data[[#This Row],[UnitCost (Assummed)]]</f>
        <v>4813.7440000000006</v>
      </c>
      <c r="N872" s="1">
        <f>Sales_data[[#This Row],[ Sales]]-Sales_data[[#This Row],[COGs]]</f>
        <v>2221.7279999999992</v>
      </c>
      <c r="O872" s="5">
        <f>Sales_data[[#This Row],[TotalPrice ]]-Sales_data[[#This Row],[ Sales]]</f>
        <v>370.28800000000047</v>
      </c>
      <c r="P872" t="s">
        <v>63</v>
      </c>
      <c r="Q872" t="s">
        <v>2930</v>
      </c>
      <c r="R872">
        <v>1</v>
      </c>
      <c r="S872" t="s">
        <v>2178</v>
      </c>
      <c r="T872" t="s">
        <v>2179</v>
      </c>
      <c r="U872" s="1">
        <v>17.43</v>
      </c>
      <c r="V872" s="2">
        <v>45467</v>
      </c>
      <c r="W872" s="2">
        <v>45469</v>
      </c>
      <c r="X872" s="7">
        <f t="shared" si="13"/>
        <v>2</v>
      </c>
      <c r="Y872" t="s">
        <v>43</v>
      </c>
    </row>
    <row r="873" spans="1:25" x14ac:dyDescent="0.3">
      <c r="A873" s="2">
        <v>45467</v>
      </c>
      <c r="B873" t="s">
        <v>28</v>
      </c>
      <c r="C873" t="s">
        <v>19</v>
      </c>
      <c r="D873">
        <v>19</v>
      </c>
      <c r="E873" s="1">
        <v>254.03</v>
      </c>
      <c r="F873" s="1">
        <f>Sales_data[[#This Row],[UnitPrice]]*(1-0.35)</f>
        <v>165.11950000000002</v>
      </c>
      <c r="G873" t="s">
        <v>50</v>
      </c>
      <c r="H873" t="s">
        <v>21</v>
      </c>
      <c r="I873" s="6">
        <v>0</v>
      </c>
      <c r="J873" t="s">
        <v>46</v>
      </c>
      <c r="K873" s="1">
        <f>Sales_data[[#This Row],[Quantity]]*Sales_data[[#This Row],[UnitPrice]]</f>
        <v>4826.57</v>
      </c>
      <c r="L873" s="1">
        <f>Sales_data[[#This Row],[TotalPrice ]]*(1-Sales_data[[#This Row],[Discount]])</f>
        <v>4826.57</v>
      </c>
      <c r="M873" s="1">
        <f>Sales_data[[#This Row],[Quantity]]*Sales_data[[#This Row],[UnitCost (Assummed)]]</f>
        <v>3137.2705000000005</v>
      </c>
      <c r="N873" s="1">
        <f>Sales_data[[#This Row],[ Sales]]-Sales_data[[#This Row],[COGs]]</f>
        <v>1689.2994999999992</v>
      </c>
      <c r="O873" s="5">
        <f>Sales_data[[#This Row],[TotalPrice ]]-Sales_data[[#This Row],[ Sales]]</f>
        <v>0</v>
      </c>
      <c r="P873" t="s">
        <v>23</v>
      </c>
      <c r="Q873" t="s">
        <v>34</v>
      </c>
      <c r="R873">
        <v>1</v>
      </c>
      <c r="S873" t="s">
        <v>2773</v>
      </c>
      <c r="T873" t="s">
        <v>1762</v>
      </c>
      <c r="U873" s="1">
        <v>11.21</v>
      </c>
      <c r="V873" s="2">
        <v>45467</v>
      </c>
      <c r="W873" s="2">
        <v>45475</v>
      </c>
      <c r="X873" s="7">
        <f t="shared" si="13"/>
        <v>8</v>
      </c>
      <c r="Y873" t="s">
        <v>37</v>
      </c>
    </row>
    <row r="874" spans="1:25" x14ac:dyDescent="0.3">
      <c r="A874" s="2">
        <v>45468</v>
      </c>
      <c r="B874" t="s">
        <v>18</v>
      </c>
      <c r="C874" t="s">
        <v>130</v>
      </c>
      <c r="D874">
        <v>16</v>
      </c>
      <c r="E874" s="1">
        <v>104.83</v>
      </c>
      <c r="F874" s="1">
        <f>Sales_data[[#This Row],[UnitPrice]]*(1-0.35)</f>
        <v>68.139499999999998</v>
      </c>
      <c r="G874" t="s">
        <v>30</v>
      </c>
      <c r="H874" t="s">
        <v>21</v>
      </c>
      <c r="I874" s="6">
        <v>0</v>
      </c>
      <c r="J874" t="s">
        <v>51</v>
      </c>
      <c r="K874" s="1">
        <f>Sales_data[[#This Row],[Quantity]]*Sales_data[[#This Row],[UnitPrice]]</f>
        <v>1677.28</v>
      </c>
      <c r="L874" s="1">
        <f>Sales_data[[#This Row],[TotalPrice ]]*(1-Sales_data[[#This Row],[Discount]])</f>
        <v>1677.28</v>
      </c>
      <c r="M874" s="1">
        <f>Sales_data[[#This Row],[Quantity]]*Sales_data[[#This Row],[UnitCost (Assummed)]]</f>
        <v>1090.232</v>
      </c>
      <c r="N874" s="1">
        <f>Sales_data[[#This Row],[ Sales]]-Sales_data[[#This Row],[COGs]]</f>
        <v>587.048</v>
      </c>
      <c r="O874" s="5">
        <f>Sales_data[[#This Row],[TotalPrice ]]-Sales_data[[#This Row],[ Sales]]</f>
        <v>0</v>
      </c>
      <c r="P874" t="s">
        <v>33</v>
      </c>
      <c r="Q874" t="s">
        <v>24</v>
      </c>
      <c r="R874">
        <v>0</v>
      </c>
      <c r="S874" t="s">
        <v>729</v>
      </c>
      <c r="T874" t="s">
        <v>582</v>
      </c>
      <c r="U874" s="1">
        <v>33.99</v>
      </c>
      <c r="V874" s="2">
        <v>45468</v>
      </c>
      <c r="W874" s="2">
        <v>45473</v>
      </c>
      <c r="X874" s="7">
        <f t="shared" si="13"/>
        <v>5</v>
      </c>
      <c r="Y874" t="s">
        <v>27</v>
      </c>
    </row>
    <row r="875" spans="1:25" x14ac:dyDescent="0.3">
      <c r="A875" s="2">
        <v>45469</v>
      </c>
      <c r="B875" t="s">
        <v>18</v>
      </c>
      <c r="C875" t="s">
        <v>45</v>
      </c>
      <c r="D875">
        <v>20</v>
      </c>
      <c r="E875" s="1">
        <v>75.45</v>
      </c>
      <c r="F875" s="1">
        <f>Sales_data[[#This Row],[UnitPrice]]*(1-0.35)</f>
        <v>49.042500000000004</v>
      </c>
      <c r="G875" t="s">
        <v>20</v>
      </c>
      <c r="H875" t="s">
        <v>21</v>
      </c>
      <c r="I875" s="6">
        <v>0.05</v>
      </c>
      <c r="J875" t="s">
        <v>22</v>
      </c>
      <c r="K875" s="1">
        <f>Sales_data[[#This Row],[Quantity]]*Sales_data[[#This Row],[UnitPrice]]</f>
        <v>1509</v>
      </c>
      <c r="L875" s="1">
        <f>Sales_data[[#This Row],[TotalPrice ]]*(1-Sales_data[[#This Row],[Discount]])</f>
        <v>1433.55</v>
      </c>
      <c r="M875" s="1">
        <f>Sales_data[[#This Row],[Quantity]]*Sales_data[[#This Row],[UnitCost (Assummed)]]</f>
        <v>980.85000000000014</v>
      </c>
      <c r="N875" s="1">
        <f>Sales_data[[#This Row],[ Sales]]-Sales_data[[#This Row],[COGs]]</f>
        <v>452.69999999999982</v>
      </c>
      <c r="O875" s="5">
        <f>Sales_data[[#This Row],[TotalPrice ]]-Sales_data[[#This Row],[ Sales]]</f>
        <v>75.450000000000045</v>
      </c>
      <c r="P875" t="s">
        <v>57</v>
      </c>
      <c r="Q875" t="s">
        <v>34</v>
      </c>
      <c r="R875">
        <v>0</v>
      </c>
      <c r="S875" t="s">
        <v>1992</v>
      </c>
      <c r="T875" t="s">
        <v>274</v>
      </c>
      <c r="U875" s="1">
        <v>44.77</v>
      </c>
      <c r="V875" s="2">
        <v>45469</v>
      </c>
      <c r="W875" s="2">
        <v>45479</v>
      </c>
      <c r="X875" s="7">
        <f t="shared" si="13"/>
        <v>10</v>
      </c>
      <c r="Y875" t="s">
        <v>27</v>
      </c>
    </row>
    <row r="876" spans="1:25" x14ac:dyDescent="0.3">
      <c r="A876" s="2">
        <v>45470</v>
      </c>
      <c r="B876" t="s">
        <v>28</v>
      </c>
      <c r="C876" t="s">
        <v>45</v>
      </c>
      <c r="D876">
        <v>12</v>
      </c>
      <c r="E876" s="1">
        <v>369.54</v>
      </c>
      <c r="F876" s="1">
        <f>Sales_data[[#This Row],[UnitPrice]]*(1-0.35)</f>
        <v>240.20100000000002</v>
      </c>
      <c r="G876" t="s">
        <v>20</v>
      </c>
      <c r="H876" t="s">
        <v>31</v>
      </c>
      <c r="I876" s="6">
        <v>0.05</v>
      </c>
      <c r="J876" t="s">
        <v>56</v>
      </c>
      <c r="K876" s="1">
        <f>Sales_data[[#This Row],[Quantity]]*Sales_data[[#This Row],[UnitPrice]]</f>
        <v>4434.4800000000005</v>
      </c>
      <c r="L876" s="1">
        <f>Sales_data[[#This Row],[TotalPrice ]]*(1-Sales_data[[#This Row],[Discount]])</f>
        <v>4212.7560000000003</v>
      </c>
      <c r="M876" s="1">
        <f>Sales_data[[#This Row],[Quantity]]*Sales_data[[#This Row],[UnitCost (Assummed)]]</f>
        <v>2882.4120000000003</v>
      </c>
      <c r="N876" s="1">
        <f>Sales_data[[#This Row],[ Sales]]-Sales_data[[#This Row],[COGs]]</f>
        <v>1330.3440000000001</v>
      </c>
      <c r="O876" s="5">
        <f>Sales_data[[#This Row],[TotalPrice ]]-Sales_data[[#This Row],[ Sales]]</f>
        <v>221.72400000000016</v>
      </c>
      <c r="P876" t="s">
        <v>60</v>
      </c>
      <c r="Q876" t="s">
        <v>40</v>
      </c>
      <c r="R876">
        <v>1</v>
      </c>
      <c r="S876" t="s">
        <v>1843</v>
      </c>
      <c r="T876" t="s">
        <v>1844</v>
      </c>
      <c r="U876" s="1">
        <v>39.159999999999997</v>
      </c>
      <c r="V876" s="2">
        <v>45470</v>
      </c>
      <c r="W876" s="2">
        <v>45478</v>
      </c>
      <c r="X876" s="7">
        <f t="shared" si="13"/>
        <v>8</v>
      </c>
      <c r="Y876" t="s">
        <v>37</v>
      </c>
    </row>
    <row r="877" spans="1:25" x14ac:dyDescent="0.3">
      <c r="A877" s="2">
        <v>45471</v>
      </c>
      <c r="B877" t="s">
        <v>69</v>
      </c>
      <c r="C877" t="s">
        <v>79</v>
      </c>
      <c r="D877">
        <v>6</v>
      </c>
      <c r="E877" s="1">
        <v>176.51</v>
      </c>
      <c r="F877" s="1">
        <f>Sales_data[[#This Row],[UnitPrice]]*(1-0.35)</f>
        <v>114.7315</v>
      </c>
      <c r="G877" t="s">
        <v>50</v>
      </c>
      <c r="H877" t="s">
        <v>21</v>
      </c>
      <c r="I877" s="6">
        <v>0.15</v>
      </c>
      <c r="J877" t="s">
        <v>51</v>
      </c>
      <c r="K877" s="1">
        <f>Sales_data[[#This Row],[Quantity]]*Sales_data[[#This Row],[UnitPrice]]</f>
        <v>1059.06</v>
      </c>
      <c r="L877" s="1">
        <f>Sales_data[[#This Row],[TotalPrice ]]*(1-Sales_data[[#This Row],[Discount]])</f>
        <v>900.20099999999991</v>
      </c>
      <c r="M877" s="1">
        <f>Sales_data[[#This Row],[Quantity]]*Sales_data[[#This Row],[UnitCost (Assummed)]]</f>
        <v>688.38900000000001</v>
      </c>
      <c r="N877" s="1">
        <f>Sales_data[[#This Row],[ Sales]]-Sales_data[[#This Row],[COGs]]</f>
        <v>211.8119999999999</v>
      </c>
      <c r="O877" s="5">
        <f>Sales_data[[#This Row],[TotalPrice ]]-Sales_data[[#This Row],[ Sales]]</f>
        <v>158.85900000000004</v>
      </c>
      <c r="P877" t="s">
        <v>60</v>
      </c>
      <c r="Q877" t="s">
        <v>24</v>
      </c>
      <c r="R877">
        <v>1</v>
      </c>
      <c r="S877" t="s">
        <v>430</v>
      </c>
      <c r="T877" t="s">
        <v>431</v>
      </c>
      <c r="U877" s="1">
        <v>31.02</v>
      </c>
      <c r="V877" s="2">
        <v>45471</v>
      </c>
      <c r="W877" s="2">
        <v>45480</v>
      </c>
      <c r="X877" s="7">
        <f t="shared" si="13"/>
        <v>9</v>
      </c>
      <c r="Y877" t="s">
        <v>72</v>
      </c>
    </row>
    <row r="878" spans="1:25" x14ac:dyDescent="0.3">
      <c r="A878" s="2">
        <v>45471</v>
      </c>
      <c r="B878" t="s">
        <v>44</v>
      </c>
      <c r="C878" t="s">
        <v>19</v>
      </c>
      <c r="D878">
        <v>6</v>
      </c>
      <c r="E878" s="1">
        <v>227.6</v>
      </c>
      <c r="F878" s="1">
        <f>Sales_data[[#This Row],[UnitPrice]]*(1-0.35)</f>
        <v>147.94</v>
      </c>
      <c r="G878" t="s">
        <v>55</v>
      </c>
      <c r="H878" t="s">
        <v>31</v>
      </c>
      <c r="I878" s="6">
        <v>0.05</v>
      </c>
      <c r="J878" t="s">
        <v>51</v>
      </c>
      <c r="K878" s="1">
        <f>Sales_data[[#This Row],[Quantity]]*Sales_data[[#This Row],[UnitPrice]]</f>
        <v>1365.6</v>
      </c>
      <c r="L878" s="1">
        <f>Sales_data[[#This Row],[TotalPrice ]]*(1-Sales_data[[#This Row],[Discount]])</f>
        <v>1297.32</v>
      </c>
      <c r="M878" s="1">
        <f>Sales_data[[#This Row],[Quantity]]*Sales_data[[#This Row],[UnitCost (Assummed)]]</f>
        <v>887.64</v>
      </c>
      <c r="N878" s="1">
        <f>Sales_data[[#This Row],[ Sales]]-Sales_data[[#This Row],[COGs]]</f>
        <v>409.67999999999995</v>
      </c>
      <c r="O878" s="5">
        <f>Sales_data[[#This Row],[TotalPrice ]]-Sales_data[[#This Row],[ Sales]]</f>
        <v>68.279999999999973</v>
      </c>
      <c r="P878" t="s">
        <v>60</v>
      </c>
      <c r="Q878" t="s">
        <v>24</v>
      </c>
      <c r="R878">
        <v>0</v>
      </c>
      <c r="S878" t="s">
        <v>1068</v>
      </c>
      <c r="T878" t="s">
        <v>1069</v>
      </c>
      <c r="U878" s="1">
        <v>38.22</v>
      </c>
      <c r="V878" s="2">
        <v>45471</v>
      </c>
      <c r="W878" s="2">
        <v>45478</v>
      </c>
      <c r="X878" s="7">
        <f t="shared" si="13"/>
        <v>7</v>
      </c>
      <c r="Y878" t="s">
        <v>49</v>
      </c>
    </row>
    <row r="879" spans="1:25" x14ac:dyDescent="0.3">
      <c r="A879" s="2">
        <v>45471</v>
      </c>
      <c r="B879" t="s">
        <v>18</v>
      </c>
      <c r="C879" t="s">
        <v>54</v>
      </c>
      <c r="D879">
        <v>1</v>
      </c>
      <c r="E879" s="1">
        <v>577.07000000000005</v>
      </c>
      <c r="F879" s="1">
        <f>Sales_data[[#This Row],[UnitPrice]]*(1-0.35)</f>
        <v>375.09550000000007</v>
      </c>
      <c r="G879" t="s">
        <v>50</v>
      </c>
      <c r="H879" t="s">
        <v>21</v>
      </c>
      <c r="I879" s="6">
        <v>0.05</v>
      </c>
      <c r="J879" t="s">
        <v>46</v>
      </c>
      <c r="K879" s="1">
        <f>Sales_data[[#This Row],[Quantity]]*Sales_data[[#This Row],[UnitPrice]]</f>
        <v>577.07000000000005</v>
      </c>
      <c r="L879" s="1">
        <f>Sales_data[[#This Row],[TotalPrice ]]*(1-Sales_data[[#This Row],[Discount]])</f>
        <v>548.2165</v>
      </c>
      <c r="M879" s="1">
        <f>Sales_data[[#This Row],[Quantity]]*Sales_data[[#This Row],[UnitCost (Assummed)]]</f>
        <v>375.09550000000007</v>
      </c>
      <c r="N879" s="1">
        <f>Sales_data[[#This Row],[ Sales]]-Sales_data[[#This Row],[COGs]]</f>
        <v>173.12099999999992</v>
      </c>
      <c r="O879" s="5">
        <f>Sales_data[[#This Row],[TotalPrice ]]-Sales_data[[#This Row],[ Sales]]</f>
        <v>28.853500000000054</v>
      </c>
      <c r="P879" t="s">
        <v>23</v>
      </c>
      <c r="Q879" t="s">
        <v>40</v>
      </c>
      <c r="R879">
        <v>0</v>
      </c>
      <c r="S879" t="s">
        <v>2765</v>
      </c>
      <c r="T879" t="s">
        <v>2766</v>
      </c>
      <c r="U879" s="1">
        <v>22.97</v>
      </c>
      <c r="V879" s="2">
        <v>45471</v>
      </c>
      <c r="W879" s="2">
        <v>45479</v>
      </c>
      <c r="X879" s="7">
        <f t="shared" si="13"/>
        <v>8</v>
      </c>
      <c r="Y879" t="s">
        <v>27</v>
      </c>
    </row>
    <row r="880" spans="1:25" x14ac:dyDescent="0.3">
      <c r="A880" s="2">
        <v>45472</v>
      </c>
      <c r="B880" t="s">
        <v>18</v>
      </c>
      <c r="C880" t="s">
        <v>45</v>
      </c>
      <c r="D880">
        <v>3</v>
      </c>
      <c r="E880" s="1">
        <v>168.05</v>
      </c>
      <c r="F880" s="1">
        <f>Sales_data[[#This Row],[UnitPrice]]*(1-0.35)</f>
        <v>109.23250000000002</v>
      </c>
      <c r="G880" t="s">
        <v>30</v>
      </c>
      <c r="H880" t="s">
        <v>31</v>
      </c>
      <c r="I880" s="6">
        <v>0</v>
      </c>
      <c r="J880" t="s">
        <v>51</v>
      </c>
      <c r="K880" s="1">
        <f>Sales_data[[#This Row],[Quantity]]*Sales_data[[#This Row],[UnitPrice]]</f>
        <v>504.15000000000003</v>
      </c>
      <c r="L880" s="1">
        <f>Sales_data[[#This Row],[TotalPrice ]]*(1-Sales_data[[#This Row],[Discount]])</f>
        <v>504.15000000000003</v>
      </c>
      <c r="M880" s="1">
        <f>Sales_data[[#This Row],[Quantity]]*Sales_data[[#This Row],[UnitCost (Assummed)]]</f>
        <v>327.69750000000005</v>
      </c>
      <c r="N880" s="1">
        <f>Sales_data[[#This Row],[ Sales]]-Sales_data[[#This Row],[COGs]]</f>
        <v>176.45249999999999</v>
      </c>
      <c r="O880" s="5">
        <f>Sales_data[[#This Row],[TotalPrice ]]-Sales_data[[#This Row],[ Sales]]</f>
        <v>0</v>
      </c>
      <c r="P880" t="s">
        <v>63</v>
      </c>
      <c r="Q880" t="s">
        <v>2930</v>
      </c>
      <c r="R880">
        <v>1</v>
      </c>
      <c r="S880" t="s">
        <v>271</v>
      </c>
      <c r="T880" t="s">
        <v>272</v>
      </c>
      <c r="U880" s="1">
        <v>21.08</v>
      </c>
      <c r="V880" s="2">
        <v>45472</v>
      </c>
      <c r="W880" s="2">
        <v>45479</v>
      </c>
      <c r="X880" s="7">
        <f t="shared" si="13"/>
        <v>7</v>
      </c>
      <c r="Y880" t="s">
        <v>27</v>
      </c>
    </row>
    <row r="881" spans="1:25" x14ac:dyDescent="0.3">
      <c r="A881" s="2">
        <v>45473</v>
      </c>
      <c r="B881" t="s">
        <v>44</v>
      </c>
      <c r="C881" t="s">
        <v>45</v>
      </c>
      <c r="D881">
        <v>11</v>
      </c>
      <c r="E881" s="1">
        <v>535.37</v>
      </c>
      <c r="F881" s="1">
        <f>Sales_data[[#This Row],[UnitPrice]]*(1-0.35)</f>
        <v>347.9905</v>
      </c>
      <c r="G881" t="s">
        <v>55</v>
      </c>
      <c r="H881" t="s">
        <v>21</v>
      </c>
      <c r="I881" s="6">
        <v>0</v>
      </c>
      <c r="J881" t="s">
        <v>46</v>
      </c>
      <c r="K881" s="1">
        <f>Sales_data[[#This Row],[Quantity]]*Sales_data[[#This Row],[UnitPrice]]</f>
        <v>5889.07</v>
      </c>
      <c r="L881" s="1">
        <f>Sales_data[[#This Row],[TotalPrice ]]*(1-Sales_data[[#This Row],[Discount]])</f>
        <v>5889.07</v>
      </c>
      <c r="M881" s="1">
        <f>Sales_data[[#This Row],[Quantity]]*Sales_data[[#This Row],[UnitCost (Assummed)]]</f>
        <v>3827.8955000000001</v>
      </c>
      <c r="N881" s="1">
        <f>Sales_data[[#This Row],[ Sales]]-Sales_data[[#This Row],[COGs]]</f>
        <v>2061.1744999999996</v>
      </c>
      <c r="O881" s="5">
        <f>Sales_data[[#This Row],[TotalPrice ]]-Sales_data[[#This Row],[ Sales]]</f>
        <v>0</v>
      </c>
      <c r="P881" t="s">
        <v>63</v>
      </c>
      <c r="Q881" t="s">
        <v>2930</v>
      </c>
      <c r="R881">
        <v>0</v>
      </c>
      <c r="S881" t="s">
        <v>663</v>
      </c>
      <c r="T881" t="s">
        <v>664</v>
      </c>
      <c r="U881" s="1">
        <v>35.96</v>
      </c>
      <c r="V881" s="2">
        <v>45473</v>
      </c>
      <c r="W881" s="2">
        <v>45482</v>
      </c>
      <c r="X881" s="7">
        <f t="shared" si="13"/>
        <v>9</v>
      </c>
      <c r="Y881" t="s">
        <v>49</v>
      </c>
    </row>
    <row r="882" spans="1:25" x14ac:dyDescent="0.3">
      <c r="A882" s="2">
        <v>45473</v>
      </c>
      <c r="B882" t="s">
        <v>44</v>
      </c>
      <c r="C882" t="s">
        <v>130</v>
      </c>
      <c r="D882">
        <v>17</v>
      </c>
      <c r="E882" s="1">
        <v>472.33</v>
      </c>
      <c r="F882" s="1">
        <f>Sales_data[[#This Row],[UnitPrice]]*(1-0.35)</f>
        <v>307.0145</v>
      </c>
      <c r="G882" t="s">
        <v>50</v>
      </c>
      <c r="H882" t="s">
        <v>31</v>
      </c>
      <c r="I882" s="6">
        <v>0.15</v>
      </c>
      <c r="J882" t="s">
        <v>51</v>
      </c>
      <c r="K882" s="1">
        <f>Sales_data[[#This Row],[Quantity]]*Sales_data[[#This Row],[UnitPrice]]</f>
        <v>8029.61</v>
      </c>
      <c r="L882" s="1">
        <f>Sales_data[[#This Row],[TotalPrice ]]*(1-Sales_data[[#This Row],[Discount]])</f>
        <v>6825.1684999999998</v>
      </c>
      <c r="M882" s="1">
        <f>Sales_data[[#This Row],[Quantity]]*Sales_data[[#This Row],[UnitCost (Assummed)]]</f>
        <v>5219.2465000000002</v>
      </c>
      <c r="N882" s="1">
        <f>Sales_data[[#This Row],[ Sales]]-Sales_data[[#This Row],[COGs]]</f>
        <v>1605.9219999999996</v>
      </c>
      <c r="O882" s="5">
        <f>Sales_data[[#This Row],[TotalPrice ]]-Sales_data[[#This Row],[ Sales]]</f>
        <v>1204.4414999999999</v>
      </c>
      <c r="P882" t="s">
        <v>60</v>
      </c>
      <c r="Q882" t="s">
        <v>40</v>
      </c>
      <c r="R882">
        <v>0</v>
      </c>
      <c r="S882" t="s">
        <v>1050</v>
      </c>
      <c r="T882" t="s">
        <v>1051</v>
      </c>
      <c r="U882" s="1">
        <v>22.63</v>
      </c>
      <c r="V882" s="2">
        <v>45473</v>
      </c>
      <c r="W882" s="2">
        <v>45477</v>
      </c>
      <c r="X882" s="7">
        <f t="shared" si="13"/>
        <v>4</v>
      </c>
      <c r="Y882" t="s">
        <v>49</v>
      </c>
    </row>
    <row r="883" spans="1:25" x14ac:dyDescent="0.3">
      <c r="A883" s="2">
        <v>45473</v>
      </c>
      <c r="B883" t="s">
        <v>28</v>
      </c>
      <c r="C883" t="s">
        <v>45</v>
      </c>
      <c r="D883">
        <v>20</v>
      </c>
      <c r="E883" s="1">
        <v>284.82</v>
      </c>
      <c r="F883" s="1">
        <f>Sales_data[[#This Row],[UnitPrice]]*(1-0.35)</f>
        <v>185.13300000000001</v>
      </c>
      <c r="G883" t="s">
        <v>55</v>
      </c>
      <c r="H883" t="s">
        <v>31</v>
      </c>
      <c r="I883" s="6">
        <v>0.1</v>
      </c>
      <c r="J883" t="s">
        <v>32</v>
      </c>
      <c r="K883" s="1">
        <f>Sales_data[[#This Row],[Quantity]]*Sales_data[[#This Row],[UnitPrice]]</f>
        <v>5696.4</v>
      </c>
      <c r="L883" s="1">
        <f>Sales_data[[#This Row],[TotalPrice ]]*(1-Sales_data[[#This Row],[Discount]])</f>
        <v>5126.76</v>
      </c>
      <c r="M883" s="1">
        <f>Sales_data[[#This Row],[Quantity]]*Sales_data[[#This Row],[UnitCost (Assummed)]]</f>
        <v>3702.6600000000003</v>
      </c>
      <c r="N883" s="1">
        <f>Sales_data[[#This Row],[ Sales]]-Sales_data[[#This Row],[COGs]]</f>
        <v>1424.1</v>
      </c>
      <c r="O883" s="5">
        <f>Sales_data[[#This Row],[TotalPrice ]]-Sales_data[[#This Row],[ Sales]]</f>
        <v>569.63999999999942</v>
      </c>
      <c r="P883" t="s">
        <v>57</v>
      </c>
      <c r="Q883" t="s">
        <v>40</v>
      </c>
      <c r="R883">
        <v>1</v>
      </c>
      <c r="S883" t="s">
        <v>1397</v>
      </c>
      <c r="T883" t="s">
        <v>1398</v>
      </c>
      <c r="U883" s="1">
        <v>27</v>
      </c>
      <c r="V883" s="2">
        <v>45473</v>
      </c>
      <c r="W883" s="2">
        <v>45479</v>
      </c>
      <c r="X883" s="7">
        <f t="shared" si="13"/>
        <v>6</v>
      </c>
      <c r="Y883" t="s">
        <v>37</v>
      </c>
    </row>
    <row r="884" spans="1:25" x14ac:dyDescent="0.3">
      <c r="A884" s="2">
        <v>45473</v>
      </c>
      <c r="B884" t="s">
        <v>38</v>
      </c>
      <c r="C884" t="s">
        <v>19</v>
      </c>
      <c r="D884">
        <v>2</v>
      </c>
      <c r="E884" s="1">
        <v>80.14</v>
      </c>
      <c r="F884" s="1">
        <f>Sales_data[[#This Row],[UnitPrice]]*(1-0.35)</f>
        <v>52.091000000000001</v>
      </c>
      <c r="G884" t="s">
        <v>55</v>
      </c>
      <c r="H884" t="s">
        <v>21</v>
      </c>
      <c r="I884" s="6">
        <v>0</v>
      </c>
      <c r="J884" t="s">
        <v>51</v>
      </c>
      <c r="K884" s="1">
        <f>Sales_data[[#This Row],[Quantity]]*Sales_data[[#This Row],[UnitPrice]]</f>
        <v>160.28</v>
      </c>
      <c r="L884" s="1">
        <f>Sales_data[[#This Row],[TotalPrice ]]*(1-Sales_data[[#This Row],[Discount]])</f>
        <v>160.28</v>
      </c>
      <c r="M884" s="1">
        <f>Sales_data[[#This Row],[Quantity]]*Sales_data[[#This Row],[UnitCost (Assummed)]]</f>
        <v>104.182</v>
      </c>
      <c r="N884" s="1">
        <f>Sales_data[[#This Row],[ Sales]]-Sales_data[[#This Row],[COGs]]</f>
        <v>56.097999999999999</v>
      </c>
      <c r="O884" s="5">
        <f>Sales_data[[#This Row],[TotalPrice ]]-Sales_data[[#This Row],[ Sales]]</f>
        <v>0</v>
      </c>
      <c r="P884" t="s">
        <v>23</v>
      </c>
      <c r="Q884" t="s">
        <v>24</v>
      </c>
      <c r="R884">
        <v>1</v>
      </c>
      <c r="S884" t="s">
        <v>2404</v>
      </c>
      <c r="T884" t="s">
        <v>2405</v>
      </c>
      <c r="U884" s="1">
        <v>13.41</v>
      </c>
      <c r="V884" s="2">
        <v>45473</v>
      </c>
      <c r="W884" s="2">
        <v>45476</v>
      </c>
      <c r="X884" s="7">
        <f t="shared" si="13"/>
        <v>3</v>
      </c>
      <c r="Y884" t="s">
        <v>43</v>
      </c>
    </row>
    <row r="885" spans="1:25" x14ac:dyDescent="0.3">
      <c r="A885" s="2">
        <v>45473</v>
      </c>
      <c r="B885" t="s">
        <v>18</v>
      </c>
      <c r="C885" t="s">
        <v>54</v>
      </c>
      <c r="D885">
        <v>14</v>
      </c>
      <c r="E885" s="1">
        <v>429.72</v>
      </c>
      <c r="F885" s="1">
        <f>Sales_data[[#This Row],[UnitPrice]]*(1-0.35)</f>
        <v>279.31800000000004</v>
      </c>
      <c r="G885" t="s">
        <v>30</v>
      </c>
      <c r="H885" t="s">
        <v>31</v>
      </c>
      <c r="I885" s="6">
        <v>0.1</v>
      </c>
      <c r="J885" t="s">
        <v>22</v>
      </c>
      <c r="K885" s="1">
        <f>Sales_data[[#This Row],[Quantity]]*Sales_data[[#This Row],[UnitPrice]]</f>
        <v>6016.08</v>
      </c>
      <c r="L885" s="1">
        <f>Sales_data[[#This Row],[TotalPrice ]]*(1-Sales_data[[#This Row],[Discount]])</f>
        <v>5414.4719999999998</v>
      </c>
      <c r="M885" s="1">
        <f>Sales_data[[#This Row],[Quantity]]*Sales_data[[#This Row],[UnitCost (Assummed)]]</f>
        <v>3910.4520000000007</v>
      </c>
      <c r="N885" s="1">
        <f>Sales_data[[#This Row],[ Sales]]-Sales_data[[#This Row],[COGs]]</f>
        <v>1504.0199999999991</v>
      </c>
      <c r="O885" s="5">
        <f>Sales_data[[#This Row],[TotalPrice ]]-Sales_data[[#This Row],[ Sales]]</f>
        <v>601.60800000000017</v>
      </c>
      <c r="P885" t="s">
        <v>63</v>
      </c>
      <c r="Q885" t="s">
        <v>34</v>
      </c>
      <c r="R885">
        <v>0</v>
      </c>
      <c r="S885" t="s">
        <v>2418</v>
      </c>
      <c r="T885" t="s">
        <v>2419</v>
      </c>
      <c r="U885" s="1">
        <v>45.78</v>
      </c>
      <c r="V885" s="2">
        <v>45473</v>
      </c>
      <c r="W885" s="2">
        <v>45478</v>
      </c>
      <c r="X885" s="7">
        <f t="shared" si="13"/>
        <v>5</v>
      </c>
      <c r="Y885" t="s">
        <v>27</v>
      </c>
    </row>
    <row r="886" spans="1:25" x14ac:dyDescent="0.3">
      <c r="A886" s="2">
        <v>45474</v>
      </c>
      <c r="B886" t="s">
        <v>69</v>
      </c>
      <c r="C886" t="s">
        <v>19</v>
      </c>
      <c r="D886">
        <v>16</v>
      </c>
      <c r="E886" s="1">
        <v>72.92</v>
      </c>
      <c r="F886" s="1">
        <f>Sales_data[[#This Row],[UnitPrice]]*(1-0.35)</f>
        <v>47.398000000000003</v>
      </c>
      <c r="G886" t="s">
        <v>50</v>
      </c>
      <c r="H886" t="s">
        <v>21</v>
      </c>
      <c r="I886" s="6">
        <v>0.05</v>
      </c>
      <c r="J886" t="s">
        <v>46</v>
      </c>
      <c r="K886" s="1">
        <f>Sales_data[[#This Row],[Quantity]]*Sales_data[[#This Row],[UnitPrice]]</f>
        <v>1166.72</v>
      </c>
      <c r="L886" s="1">
        <f>Sales_data[[#This Row],[TotalPrice ]]*(1-Sales_data[[#This Row],[Discount]])</f>
        <v>1108.384</v>
      </c>
      <c r="M886" s="1">
        <f>Sales_data[[#This Row],[Quantity]]*Sales_data[[#This Row],[UnitCost (Assummed)]]</f>
        <v>758.36800000000005</v>
      </c>
      <c r="N886" s="1">
        <f>Sales_data[[#This Row],[ Sales]]-Sales_data[[#This Row],[COGs]]</f>
        <v>350.01599999999996</v>
      </c>
      <c r="O886" s="5">
        <f>Sales_data[[#This Row],[TotalPrice ]]-Sales_data[[#This Row],[ Sales]]</f>
        <v>58.336000000000013</v>
      </c>
      <c r="P886" t="s">
        <v>63</v>
      </c>
      <c r="Q886" t="s">
        <v>24</v>
      </c>
      <c r="R886">
        <v>0</v>
      </c>
      <c r="S886" t="s">
        <v>420</v>
      </c>
      <c r="T886" t="s">
        <v>421</v>
      </c>
      <c r="U886" s="1">
        <v>5.7</v>
      </c>
      <c r="V886" s="2">
        <v>45474</v>
      </c>
      <c r="W886" s="2">
        <v>45479</v>
      </c>
      <c r="X886" s="7">
        <f t="shared" si="13"/>
        <v>5</v>
      </c>
      <c r="Y886" t="s">
        <v>72</v>
      </c>
    </row>
    <row r="887" spans="1:25" x14ac:dyDescent="0.3">
      <c r="A887" s="2">
        <v>45475</v>
      </c>
      <c r="B887" t="s">
        <v>18</v>
      </c>
      <c r="C887" t="s">
        <v>29</v>
      </c>
      <c r="D887">
        <v>8</v>
      </c>
      <c r="E887" s="1">
        <v>432.27</v>
      </c>
      <c r="F887" s="1">
        <f>Sales_data[[#This Row],[UnitPrice]]*(1-0.35)</f>
        <v>280.97550000000001</v>
      </c>
      <c r="G887" t="s">
        <v>55</v>
      </c>
      <c r="H887" t="s">
        <v>31</v>
      </c>
      <c r="I887" s="6">
        <v>0.05</v>
      </c>
      <c r="J887" t="s">
        <v>22</v>
      </c>
      <c r="K887" s="1">
        <f>Sales_data[[#This Row],[Quantity]]*Sales_data[[#This Row],[UnitPrice]]</f>
        <v>3458.16</v>
      </c>
      <c r="L887" s="1">
        <f>Sales_data[[#This Row],[TotalPrice ]]*(1-Sales_data[[#This Row],[Discount]])</f>
        <v>3285.2519999999995</v>
      </c>
      <c r="M887" s="1">
        <f>Sales_data[[#This Row],[Quantity]]*Sales_data[[#This Row],[UnitCost (Assummed)]]</f>
        <v>2247.8040000000001</v>
      </c>
      <c r="N887" s="1">
        <f>Sales_data[[#This Row],[ Sales]]-Sales_data[[#This Row],[COGs]]</f>
        <v>1037.4479999999994</v>
      </c>
      <c r="O887" s="5">
        <f>Sales_data[[#This Row],[TotalPrice ]]-Sales_data[[#This Row],[ Sales]]</f>
        <v>172.90800000000036</v>
      </c>
      <c r="P887" t="s">
        <v>63</v>
      </c>
      <c r="Q887" t="s">
        <v>24</v>
      </c>
      <c r="R887">
        <v>1</v>
      </c>
      <c r="S887" t="s">
        <v>1685</v>
      </c>
      <c r="T887" t="s">
        <v>1686</v>
      </c>
      <c r="U887" s="1">
        <v>20.64</v>
      </c>
      <c r="V887" s="2">
        <v>45475</v>
      </c>
      <c r="W887" s="2">
        <v>45477</v>
      </c>
      <c r="X887" s="7">
        <f t="shared" si="13"/>
        <v>2</v>
      </c>
      <c r="Y887" t="s">
        <v>27</v>
      </c>
    </row>
    <row r="888" spans="1:25" x14ac:dyDescent="0.3">
      <c r="A888" s="2">
        <v>45476</v>
      </c>
      <c r="B888" t="s">
        <v>18</v>
      </c>
      <c r="C888" t="s">
        <v>29</v>
      </c>
      <c r="D888">
        <v>9</v>
      </c>
      <c r="E888" s="1">
        <v>560.04</v>
      </c>
      <c r="F888" s="1">
        <f>Sales_data[[#This Row],[UnitPrice]]*(1-0.35)</f>
        <v>364.02600000000001</v>
      </c>
      <c r="G888" t="s">
        <v>55</v>
      </c>
      <c r="H888" t="s">
        <v>31</v>
      </c>
      <c r="I888" s="6">
        <v>0.05</v>
      </c>
      <c r="J888" t="s">
        <v>51</v>
      </c>
      <c r="K888" s="1">
        <f>Sales_data[[#This Row],[Quantity]]*Sales_data[[#This Row],[UnitPrice]]</f>
        <v>5040.3599999999997</v>
      </c>
      <c r="L888" s="1">
        <f>Sales_data[[#This Row],[TotalPrice ]]*(1-Sales_data[[#This Row],[Discount]])</f>
        <v>4788.3419999999996</v>
      </c>
      <c r="M888" s="1">
        <f>Sales_data[[#This Row],[Quantity]]*Sales_data[[#This Row],[UnitCost (Assummed)]]</f>
        <v>3276.2339999999999</v>
      </c>
      <c r="N888" s="1">
        <f>Sales_data[[#This Row],[ Sales]]-Sales_data[[#This Row],[COGs]]</f>
        <v>1512.1079999999997</v>
      </c>
      <c r="O888" s="5">
        <f>Sales_data[[#This Row],[TotalPrice ]]-Sales_data[[#This Row],[ Sales]]</f>
        <v>252.01800000000003</v>
      </c>
      <c r="P888" t="s">
        <v>33</v>
      </c>
      <c r="Q888" t="s">
        <v>40</v>
      </c>
      <c r="R888">
        <v>0</v>
      </c>
      <c r="S888" t="s">
        <v>2493</v>
      </c>
      <c r="T888" t="s">
        <v>2494</v>
      </c>
      <c r="U888" s="1">
        <v>22.81</v>
      </c>
      <c r="V888" s="2">
        <v>45476</v>
      </c>
      <c r="W888" s="2">
        <v>45480</v>
      </c>
      <c r="X888" s="7">
        <f t="shared" si="13"/>
        <v>4</v>
      </c>
      <c r="Y888" t="s">
        <v>27</v>
      </c>
    </row>
    <row r="889" spans="1:25" x14ac:dyDescent="0.3">
      <c r="A889" s="2">
        <v>45476</v>
      </c>
      <c r="B889" t="s">
        <v>18</v>
      </c>
      <c r="C889" t="s">
        <v>54</v>
      </c>
      <c r="D889">
        <v>2</v>
      </c>
      <c r="E889" s="1">
        <v>373.07</v>
      </c>
      <c r="F889" s="1">
        <f>Sales_data[[#This Row],[UnitPrice]]*(1-0.35)</f>
        <v>242.49549999999999</v>
      </c>
      <c r="G889" t="s">
        <v>30</v>
      </c>
      <c r="H889" t="s">
        <v>31</v>
      </c>
      <c r="I889" s="6">
        <v>0.05</v>
      </c>
      <c r="J889" t="s">
        <v>56</v>
      </c>
      <c r="K889" s="1">
        <f>Sales_data[[#This Row],[Quantity]]*Sales_data[[#This Row],[UnitPrice]]</f>
        <v>746.14</v>
      </c>
      <c r="L889" s="1">
        <f>Sales_data[[#This Row],[TotalPrice ]]*(1-Sales_data[[#This Row],[Discount]])</f>
        <v>708.83299999999997</v>
      </c>
      <c r="M889" s="1">
        <f>Sales_data[[#This Row],[Quantity]]*Sales_data[[#This Row],[UnitCost (Assummed)]]</f>
        <v>484.99099999999999</v>
      </c>
      <c r="N889" s="1">
        <f>Sales_data[[#This Row],[ Sales]]-Sales_data[[#This Row],[COGs]]</f>
        <v>223.84199999999998</v>
      </c>
      <c r="O889" s="5">
        <f>Sales_data[[#This Row],[TotalPrice ]]-Sales_data[[#This Row],[ Sales]]</f>
        <v>37.307000000000016</v>
      </c>
      <c r="P889" t="s">
        <v>57</v>
      </c>
      <c r="Q889" t="s">
        <v>24</v>
      </c>
      <c r="R889">
        <v>0</v>
      </c>
      <c r="S889" t="s">
        <v>2911</v>
      </c>
      <c r="T889" t="s">
        <v>2912</v>
      </c>
      <c r="U889" s="1">
        <v>26.9</v>
      </c>
      <c r="V889" s="2">
        <v>45476</v>
      </c>
      <c r="W889" s="2">
        <v>45480</v>
      </c>
      <c r="X889" s="7">
        <f t="shared" si="13"/>
        <v>4</v>
      </c>
      <c r="Y889" t="s">
        <v>27</v>
      </c>
    </row>
    <row r="890" spans="1:25" x14ac:dyDescent="0.3">
      <c r="A890" s="2">
        <v>45477</v>
      </c>
      <c r="B890" t="s">
        <v>69</v>
      </c>
      <c r="C890" t="s">
        <v>19</v>
      </c>
      <c r="D890">
        <v>11</v>
      </c>
      <c r="E890" s="1">
        <v>128.99</v>
      </c>
      <c r="F890" s="1">
        <f>Sales_data[[#This Row],[UnitPrice]]*(1-0.35)</f>
        <v>83.843500000000006</v>
      </c>
      <c r="G890" t="s">
        <v>30</v>
      </c>
      <c r="H890" t="s">
        <v>31</v>
      </c>
      <c r="I890" s="6">
        <v>0.05</v>
      </c>
      <c r="J890" t="s">
        <v>56</v>
      </c>
      <c r="K890" s="1">
        <f>Sales_data[[#This Row],[Quantity]]*Sales_data[[#This Row],[UnitPrice]]</f>
        <v>1418.89</v>
      </c>
      <c r="L890" s="1">
        <f>Sales_data[[#This Row],[TotalPrice ]]*(1-Sales_data[[#This Row],[Discount]])</f>
        <v>1347.9455</v>
      </c>
      <c r="M890" s="1">
        <f>Sales_data[[#This Row],[Quantity]]*Sales_data[[#This Row],[UnitCost (Assummed)]]</f>
        <v>922.27850000000012</v>
      </c>
      <c r="N890" s="1">
        <f>Sales_data[[#This Row],[ Sales]]-Sales_data[[#This Row],[COGs]]</f>
        <v>425.66699999999992</v>
      </c>
      <c r="O890" s="5">
        <f>Sales_data[[#This Row],[TotalPrice ]]-Sales_data[[#This Row],[ Sales]]</f>
        <v>70.944500000000062</v>
      </c>
      <c r="P890" t="s">
        <v>60</v>
      </c>
      <c r="Q890" t="s">
        <v>34</v>
      </c>
      <c r="R890">
        <v>0</v>
      </c>
      <c r="S890" t="s">
        <v>1548</v>
      </c>
      <c r="T890" t="s">
        <v>764</v>
      </c>
      <c r="U890" s="1">
        <v>38.58</v>
      </c>
      <c r="V890" s="2">
        <v>45477</v>
      </c>
      <c r="W890" s="2">
        <v>45480</v>
      </c>
      <c r="X890" s="7">
        <f t="shared" si="13"/>
        <v>3</v>
      </c>
      <c r="Y890" t="s">
        <v>72</v>
      </c>
    </row>
    <row r="891" spans="1:25" x14ac:dyDescent="0.3">
      <c r="A891" s="2">
        <v>45477</v>
      </c>
      <c r="B891" t="s">
        <v>18</v>
      </c>
      <c r="C891" t="s">
        <v>54</v>
      </c>
      <c r="D891">
        <v>6</v>
      </c>
      <c r="E891" s="1">
        <v>421.97</v>
      </c>
      <c r="F891" s="1">
        <f>Sales_data[[#This Row],[UnitPrice]]*(1-0.35)</f>
        <v>274.28050000000002</v>
      </c>
      <c r="G891" t="s">
        <v>20</v>
      </c>
      <c r="H891" t="s">
        <v>21</v>
      </c>
      <c r="I891" s="6">
        <v>0.05</v>
      </c>
      <c r="J891" t="s">
        <v>66</v>
      </c>
      <c r="K891" s="1">
        <f>Sales_data[[#This Row],[Quantity]]*Sales_data[[#This Row],[UnitPrice]]</f>
        <v>2531.8200000000002</v>
      </c>
      <c r="L891" s="1">
        <f>Sales_data[[#This Row],[TotalPrice ]]*(1-Sales_data[[#This Row],[Discount]])</f>
        <v>2405.2290000000003</v>
      </c>
      <c r="M891" s="1">
        <f>Sales_data[[#This Row],[Quantity]]*Sales_data[[#This Row],[UnitCost (Assummed)]]</f>
        <v>1645.683</v>
      </c>
      <c r="N891" s="1">
        <f>Sales_data[[#This Row],[ Sales]]-Sales_data[[#This Row],[COGs]]</f>
        <v>759.54600000000028</v>
      </c>
      <c r="O891" s="5">
        <f>Sales_data[[#This Row],[TotalPrice ]]-Sales_data[[#This Row],[ Sales]]</f>
        <v>126.59099999999989</v>
      </c>
      <c r="P891" t="s">
        <v>63</v>
      </c>
      <c r="Q891" t="s">
        <v>40</v>
      </c>
      <c r="R891">
        <v>0</v>
      </c>
      <c r="S891" t="s">
        <v>2422</v>
      </c>
      <c r="T891" t="s">
        <v>2423</v>
      </c>
      <c r="U891" s="1">
        <v>41.31</v>
      </c>
      <c r="V891" s="2">
        <v>45477</v>
      </c>
      <c r="W891" s="2">
        <v>45486</v>
      </c>
      <c r="X891" s="7">
        <f t="shared" si="13"/>
        <v>9</v>
      </c>
      <c r="Y891" t="s">
        <v>27</v>
      </c>
    </row>
    <row r="892" spans="1:25" x14ac:dyDescent="0.3">
      <c r="A892" s="2">
        <v>45477</v>
      </c>
      <c r="B892" t="s">
        <v>18</v>
      </c>
      <c r="C892" t="s">
        <v>79</v>
      </c>
      <c r="D892">
        <v>5</v>
      </c>
      <c r="E892" s="1">
        <v>225.69</v>
      </c>
      <c r="F892" s="1">
        <f>Sales_data[[#This Row],[UnitPrice]]*(1-0.35)</f>
        <v>146.6985</v>
      </c>
      <c r="G892" t="s">
        <v>30</v>
      </c>
      <c r="H892" t="s">
        <v>21</v>
      </c>
      <c r="I892" s="6">
        <v>0.15</v>
      </c>
      <c r="J892" t="s">
        <v>51</v>
      </c>
      <c r="K892" s="1">
        <f>Sales_data[[#This Row],[Quantity]]*Sales_data[[#This Row],[UnitPrice]]</f>
        <v>1128.45</v>
      </c>
      <c r="L892" s="1">
        <f>Sales_data[[#This Row],[TotalPrice ]]*(1-Sales_data[[#This Row],[Discount]])</f>
        <v>959.1825</v>
      </c>
      <c r="M892" s="1">
        <f>Sales_data[[#This Row],[Quantity]]*Sales_data[[#This Row],[UnitCost (Assummed)]]</f>
        <v>733.49249999999995</v>
      </c>
      <c r="N892" s="1">
        <f>Sales_data[[#This Row],[ Sales]]-Sales_data[[#This Row],[COGs]]</f>
        <v>225.69000000000005</v>
      </c>
      <c r="O892" s="5">
        <f>Sales_data[[#This Row],[TotalPrice ]]-Sales_data[[#This Row],[ Sales]]</f>
        <v>169.26750000000004</v>
      </c>
      <c r="P892" t="s">
        <v>33</v>
      </c>
      <c r="Q892" t="s">
        <v>40</v>
      </c>
      <c r="R892">
        <v>0</v>
      </c>
      <c r="S892" t="s">
        <v>2424</v>
      </c>
      <c r="T892" t="s">
        <v>2425</v>
      </c>
      <c r="U892" s="1">
        <v>47.6</v>
      </c>
      <c r="V892" s="2">
        <v>45477</v>
      </c>
      <c r="W892" s="2">
        <v>45485</v>
      </c>
      <c r="X892" s="7">
        <f t="shared" si="13"/>
        <v>8</v>
      </c>
      <c r="Y892" t="s">
        <v>27</v>
      </c>
    </row>
    <row r="893" spans="1:25" x14ac:dyDescent="0.3">
      <c r="A893" s="2">
        <v>45478</v>
      </c>
      <c r="B893" t="s">
        <v>69</v>
      </c>
      <c r="C893" t="s">
        <v>19</v>
      </c>
      <c r="D893">
        <v>16</v>
      </c>
      <c r="E893" s="1">
        <v>123.86</v>
      </c>
      <c r="F893" s="1">
        <f>Sales_data[[#This Row],[UnitPrice]]*(1-0.35)</f>
        <v>80.509</v>
      </c>
      <c r="G893" t="s">
        <v>30</v>
      </c>
      <c r="H893" t="s">
        <v>21</v>
      </c>
      <c r="I893" s="6">
        <v>0.15</v>
      </c>
      <c r="J893" t="s">
        <v>32</v>
      </c>
      <c r="K893" s="1">
        <f>Sales_data[[#This Row],[Quantity]]*Sales_data[[#This Row],[UnitPrice]]</f>
        <v>1981.76</v>
      </c>
      <c r="L893" s="1">
        <f>Sales_data[[#This Row],[TotalPrice ]]*(1-Sales_data[[#This Row],[Discount]])</f>
        <v>1684.4959999999999</v>
      </c>
      <c r="M893" s="1">
        <f>Sales_data[[#This Row],[Quantity]]*Sales_data[[#This Row],[UnitCost (Assummed)]]</f>
        <v>1288.144</v>
      </c>
      <c r="N893" s="1">
        <f>Sales_data[[#This Row],[ Sales]]-Sales_data[[#This Row],[COGs]]</f>
        <v>396.35199999999986</v>
      </c>
      <c r="O893" s="5">
        <f>Sales_data[[#This Row],[TotalPrice ]]-Sales_data[[#This Row],[ Sales]]</f>
        <v>297.26400000000012</v>
      </c>
      <c r="P893" t="s">
        <v>33</v>
      </c>
      <c r="Q893" t="s">
        <v>2930</v>
      </c>
      <c r="R893">
        <v>1</v>
      </c>
      <c r="S893" t="s">
        <v>2632</v>
      </c>
      <c r="T893" t="s">
        <v>2633</v>
      </c>
      <c r="U893" s="1">
        <v>18.02</v>
      </c>
      <c r="V893" s="2">
        <v>45478</v>
      </c>
      <c r="W893" s="2">
        <v>45487</v>
      </c>
      <c r="X893" s="7">
        <f t="shared" si="13"/>
        <v>9</v>
      </c>
      <c r="Y893" t="s">
        <v>72</v>
      </c>
    </row>
    <row r="894" spans="1:25" x14ac:dyDescent="0.3">
      <c r="A894" s="2">
        <v>45480</v>
      </c>
      <c r="B894" t="s">
        <v>38</v>
      </c>
      <c r="C894" t="s">
        <v>39</v>
      </c>
      <c r="D894">
        <v>3</v>
      </c>
      <c r="E894" s="1">
        <v>566.20000000000005</v>
      </c>
      <c r="F894" s="1">
        <f>Sales_data[[#This Row],[UnitPrice]]*(1-0.35)</f>
        <v>368.03000000000003</v>
      </c>
      <c r="G894" t="s">
        <v>55</v>
      </c>
      <c r="H894" t="s">
        <v>31</v>
      </c>
      <c r="I894" s="6">
        <v>0</v>
      </c>
      <c r="J894" t="s">
        <v>66</v>
      </c>
      <c r="K894" s="1">
        <f>Sales_data[[#This Row],[Quantity]]*Sales_data[[#This Row],[UnitPrice]]</f>
        <v>1698.6000000000001</v>
      </c>
      <c r="L894" s="1">
        <f>Sales_data[[#This Row],[TotalPrice ]]*(1-Sales_data[[#This Row],[Discount]])</f>
        <v>1698.6000000000001</v>
      </c>
      <c r="M894" s="1">
        <f>Sales_data[[#This Row],[Quantity]]*Sales_data[[#This Row],[UnitCost (Assummed)]]</f>
        <v>1104.0900000000001</v>
      </c>
      <c r="N894" s="1">
        <f>Sales_data[[#This Row],[ Sales]]-Sales_data[[#This Row],[COGs]]</f>
        <v>594.51</v>
      </c>
      <c r="O894" s="5">
        <f>Sales_data[[#This Row],[TotalPrice ]]-Sales_data[[#This Row],[ Sales]]</f>
        <v>0</v>
      </c>
      <c r="P894" t="s">
        <v>33</v>
      </c>
      <c r="Q894" t="s">
        <v>24</v>
      </c>
      <c r="R894">
        <v>1</v>
      </c>
      <c r="S894" t="s">
        <v>261</v>
      </c>
      <c r="T894" t="s">
        <v>262</v>
      </c>
      <c r="U894" s="1">
        <v>28.97</v>
      </c>
      <c r="V894" s="2">
        <v>45480</v>
      </c>
      <c r="W894" s="2">
        <v>45490</v>
      </c>
      <c r="X894" s="7">
        <f t="shared" si="13"/>
        <v>10</v>
      </c>
      <c r="Y894" t="s">
        <v>43</v>
      </c>
    </row>
    <row r="895" spans="1:25" x14ac:dyDescent="0.3">
      <c r="A895" s="2">
        <v>45480</v>
      </c>
      <c r="B895" t="s">
        <v>38</v>
      </c>
      <c r="C895" t="s">
        <v>79</v>
      </c>
      <c r="D895">
        <v>15</v>
      </c>
      <c r="E895" s="1">
        <v>576.12</v>
      </c>
      <c r="F895" s="1">
        <f>Sales_data[[#This Row],[UnitPrice]]*(1-0.35)</f>
        <v>374.47800000000001</v>
      </c>
      <c r="G895" t="s">
        <v>55</v>
      </c>
      <c r="H895" t="s">
        <v>31</v>
      </c>
      <c r="I895" s="6">
        <v>0.1</v>
      </c>
      <c r="J895" t="s">
        <v>32</v>
      </c>
      <c r="K895" s="1">
        <f>Sales_data[[#This Row],[Quantity]]*Sales_data[[#This Row],[UnitPrice]]</f>
        <v>8641.7999999999993</v>
      </c>
      <c r="L895" s="1">
        <f>Sales_data[[#This Row],[TotalPrice ]]*(1-Sales_data[[#This Row],[Discount]])</f>
        <v>7777.62</v>
      </c>
      <c r="M895" s="1">
        <f>Sales_data[[#This Row],[Quantity]]*Sales_data[[#This Row],[UnitCost (Assummed)]]</f>
        <v>5617.17</v>
      </c>
      <c r="N895" s="1">
        <f>Sales_data[[#This Row],[ Sales]]-Sales_data[[#This Row],[COGs]]</f>
        <v>2160.4499999999998</v>
      </c>
      <c r="O895" s="5">
        <f>Sales_data[[#This Row],[TotalPrice ]]-Sales_data[[#This Row],[ Sales]]</f>
        <v>864.17999999999938</v>
      </c>
      <c r="P895" t="s">
        <v>23</v>
      </c>
      <c r="Q895" t="s">
        <v>40</v>
      </c>
      <c r="R895">
        <v>0</v>
      </c>
      <c r="S895" t="s">
        <v>2280</v>
      </c>
      <c r="T895" t="s">
        <v>2281</v>
      </c>
      <c r="U895" s="1">
        <v>29.31</v>
      </c>
      <c r="V895" s="2">
        <v>45480</v>
      </c>
      <c r="W895" s="2">
        <v>45484</v>
      </c>
      <c r="X895" s="7">
        <f t="shared" si="13"/>
        <v>4</v>
      </c>
      <c r="Y895" t="s">
        <v>43</v>
      </c>
    </row>
    <row r="896" spans="1:25" x14ac:dyDescent="0.3">
      <c r="A896" s="2">
        <v>45481</v>
      </c>
      <c r="B896" t="s">
        <v>38</v>
      </c>
      <c r="C896" t="s">
        <v>54</v>
      </c>
      <c r="D896">
        <v>18</v>
      </c>
      <c r="E896" s="1">
        <v>415.04</v>
      </c>
      <c r="F896" s="1">
        <f>Sales_data[[#This Row],[UnitPrice]]*(1-0.35)</f>
        <v>269.77600000000001</v>
      </c>
      <c r="G896" t="s">
        <v>50</v>
      </c>
      <c r="H896" t="s">
        <v>21</v>
      </c>
      <c r="I896" s="6">
        <v>0.1</v>
      </c>
      <c r="J896" t="s">
        <v>22</v>
      </c>
      <c r="K896" s="1">
        <f>Sales_data[[#This Row],[Quantity]]*Sales_data[[#This Row],[UnitPrice]]</f>
        <v>7470.72</v>
      </c>
      <c r="L896" s="1">
        <f>Sales_data[[#This Row],[TotalPrice ]]*(1-Sales_data[[#This Row],[Discount]])</f>
        <v>6723.6480000000001</v>
      </c>
      <c r="M896" s="1">
        <f>Sales_data[[#This Row],[Quantity]]*Sales_data[[#This Row],[UnitCost (Assummed)]]</f>
        <v>4855.9679999999998</v>
      </c>
      <c r="N896" s="1">
        <f>Sales_data[[#This Row],[ Sales]]-Sales_data[[#This Row],[COGs]]</f>
        <v>1867.6800000000003</v>
      </c>
      <c r="O896" s="5">
        <f>Sales_data[[#This Row],[TotalPrice ]]-Sales_data[[#This Row],[ Sales]]</f>
        <v>747.07200000000012</v>
      </c>
      <c r="P896" t="s">
        <v>63</v>
      </c>
      <c r="Q896" t="s">
        <v>40</v>
      </c>
      <c r="R896">
        <v>0</v>
      </c>
      <c r="S896" t="s">
        <v>452</v>
      </c>
      <c r="T896" t="s">
        <v>453</v>
      </c>
      <c r="U896" s="1">
        <v>33.58</v>
      </c>
      <c r="V896" s="2">
        <v>45481</v>
      </c>
      <c r="W896" s="2">
        <v>45486</v>
      </c>
      <c r="X896" s="7">
        <f t="shared" si="13"/>
        <v>5</v>
      </c>
      <c r="Y896" t="s">
        <v>43</v>
      </c>
    </row>
    <row r="897" spans="1:25" x14ac:dyDescent="0.3">
      <c r="A897" s="2">
        <v>45481</v>
      </c>
      <c r="B897" t="s">
        <v>38</v>
      </c>
      <c r="C897" t="s">
        <v>39</v>
      </c>
      <c r="D897">
        <v>5</v>
      </c>
      <c r="E897" s="1">
        <v>186.32</v>
      </c>
      <c r="F897" s="1">
        <f>Sales_data[[#This Row],[UnitPrice]]*(1-0.35)</f>
        <v>121.108</v>
      </c>
      <c r="G897" t="s">
        <v>30</v>
      </c>
      <c r="H897" t="s">
        <v>21</v>
      </c>
      <c r="I897" s="6">
        <v>0.1</v>
      </c>
      <c r="J897" t="s">
        <v>51</v>
      </c>
      <c r="K897" s="1">
        <f>Sales_data[[#This Row],[Quantity]]*Sales_data[[#This Row],[UnitPrice]]</f>
        <v>931.59999999999991</v>
      </c>
      <c r="L897" s="1">
        <f>Sales_data[[#This Row],[TotalPrice ]]*(1-Sales_data[[#This Row],[Discount]])</f>
        <v>838.43999999999994</v>
      </c>
      <c r="M897" s="1">
        <f>Sales_data[[#This Row],[Quantity]]*Sales_data[[#This Row],[UnitCost (Assummed)]]</f>
        <v>605.54</v>
      </c>
      <c r="N897" s="1">
        <f>Sales_data[[#This Row],[ Sales]]-Sales_data[[#This Row],[COGs]]</f>
        <v>232.89999999999998</v>
      </c>
      <c r="O897" s="5">
        <f>Sales_data[[#This Row],[TotalPrice ]]-Sales_data[[#This Row],[ Sales]]</f>
        <v>93.159999999999968</v>
      </c>
      <c r="P897" t="s">
        <v>33</v>
      </c>
      <c r="Q897" t="s">
        <v>40</v>
      </c>
      <c r="R897">
        <v>0</v>
      </c>
      <c r="S897" t="s">
        <v>1919</v>
      </c>
      <c r="T897" t="s">
        <v>304</v>
      </c>
      <c r="U897" s="1">
        <v>17.09</v>
      </c>
      <c r="V897" s="2">
        <v>45481</v>
      </c>
      <c r="W897" s="2">
        <v>45487</v>
      </c>
      <c r="X897" s="7">
        <f t="shared" si="13"/>
        <v>6</v>
      </c>
      <c r="Y897" t="s">
        <v>43</v>
      </c>
    </row>
    <row r="898" spans="1:25" x14ac:dyDescent="0.3">
      <c r="A898" s="2">
        <v>45481</v>
      </c>
      <c r="B898" t="s">
        <v>38</v>
      </c>
      <c r="C898" t="s">
        <v>79</v>
      </c>
      <c r="D898">
        <v>18</v>
      </c>
      <c r="E898" s="1">
        <v>448.03</v>
      </c>
      <c r="F898" s="1">
        <f>Sales_data[[#This Row],[UnitPrice]]*(1-0.35)</f>
        <v>291.21949999999998</v>
      </c>
      <c r="G898" t="s">
        <v>20</v>
      </c>
      <c r="H898" t="s">
        <v>31</v>
      </c>
      <c r="I898" s="6">
        <v>0.15</v>
      </c>
      <c r="J898" t="s">
        <v>46</v>
      </c>
      <c r="K898" s="1">
        <f>Sales_data[[#This Row],[Quantity]]*Sales_data[[#This Row],[UnitPrice]]</f>
        <v>8064.5399999999991</v>
      </c>
      <c r="L898" s="1">
        <f>Sales_data[[#This Row],[TotalPrice ]]*(1-Sales_data[[#This Row],[Discount]])</f>
        <v>6854.8589999999995</v>
      </c>
      <c r="M898" s="1">
        <f>Sales_data[[#This Row],[Quantity]]*Sales_data[[#This Row],[UnitCost (Assummed)]]</f>
        <v>5241.951</v>
      </c>
      <c r="N898" s="1">
        <f>Sales_data[[#This Row],[ Sales]]-Sales_data[[#This Row],[COGs]]</f>
        <v>1612.9079999999994</v>
      </c>
      <c r="O898" s="5">
        <f>Sales_data[[#This Row],[TotalPrice ]]-Sales_data[[#This Row],[ Sales]]</f>
        <v>1209.6809999999996</v>
      </c>
      <c r="P898" t="s">
        <v>63</v>
      </c>
      <c r="Q898" t="s">
        <v>40</v>
      </c>
      <c r="R898">
        <v>1</v>
      </c>
      <c r="S898" t="s">
        <v>2210</v>
      </c>
      <c r="T898" t="s">
        <v>2211</v>
      </c>
      <c r="U898" s="1">
        <v>13.23</v>
      </c>
      <c r="V898" s="2">
        <v>45481</v>
      </c>
      <c r="W898" s="2">
        <v>45490</v>
      </c>
      <c r="X898" s="7">
        <f t="shared" ref="X898:X961" si="14">DATEDIF( V898,W898,"d")</f>
        <v>9</v>
      </c>
      <c r="Y898" t="s">
        <v>43</v>
      </c>
    </row>
    <row r="899" spans="1:25" x14ac:dyDescent="0.3">
      <c r="A899" s="2">
        <v>45481</v>
      </c>
      <c r="B899" t="s">
        <v>69</v>
      </c>
      <c r="C899" t="s">
        <v>19</v>
      </c>
      <c r="D899">
        <v>15</v>
      </c>
      <c r="E899" s="1">
        <v>77.89</v>
      </c>
      <c r="F899" s="1">
        <f>Sales_data[[#This Row],[UnitPrice]]*(1-0.35)</f>
        <v>50.628500000000003</v>
      </c>
      <c r="G899" t="s">
        <v>20</v>
      </c>
      <c r="H899" t="s">
        <v>21</v>
      </c>
      <c r="I899" s="6">
        <v>0.05</v>
      </c>
      <c r="J899" t="s">
        <v>56</v>
      </c>
      <c r="K899" s="1">
        <f>Sales_data[[#This Row],[Quantity]]*Sales_data[[#This Row],[UnitPrice]]</f>
        <v>1168.3499999999999</v>
      </c>
      <c r="L899" s="1">
        <f>Sales_data[[#This Row],[TotalPrice ]]*(1-Sales_data[[#This Row],[Discount]])</f>
        <v>1109.9324999999999</v>
      </c>
      <c r="M899" s="1">
        <f>Sales_data[[#This Row],[Quantity]]*Sales_data[[#This Row],[UnitCost (Assummed)]]</f>
        <v>759.42750000000001</v>
      </c>
      <c r="N899" s="1">
        <f>Sales_data[[#This Row],[ Sales]]-Sales_data[[#This Row],[COGs]]</f>
        <v>350.50499999999988</v>
      </c>
      <c r="O899" s="5">
        <f>Sales_data[[#This Row],[TotalPrice ]]-Sales_data[[#This Row],[ Sales]]</f>
        <v>58.417500000000018</v>
      </c>
      <c r="P899" t="s">
        <v>57</v>
      </c>
      <c r="Q899" t="s">
        <v>2930</v>
      </c>
      <c r="R899">
        <v>0</v>
      </c>
      <c r="S899" t="s">
        <v>2360</v>
      </c>
      <c r="T899" t="s">
        <v>2361</v>
      </c>
      <c r="U899" s="1">
        <v>20.87</v>
      </c>
      <c r="V899" s="2">
        <v>45481</v>
      </c>
      <c r="W899" s="2">
        <v>45485</v>
      </c>
      <c r="X899" s="7">
        <f t="shared" si="14"/>
        <v>4</v>
      </c>
      <c r="Y899" t="s">
        <v>72</v>
      </c>
    </row>
    <row r="900" spans="1:25" x14ac:dyDescent="0.3">
      <c r="A900" s="2">
        <v>45482</v>
      </c>
      <c r="B900" t="s">
        <v>18</v>
      </c>
      <c r="C900" t="s">
        <v>130</v>
      </c>
      <c r="D900">
        <v>4</v>
      </c>
      <c r="E900" s="1">
        <v>256.83</v>
      </c>
      <c r="F900" s="1">
        <f>Sales_data[[#This Row],[UnitPrice]]*(1-0.35)</f>
        <v>166.93950000000001</v>
      </c>
      <c r="G900" t="s">
        <v>30</v>
      </c>
      <c r="H900" t="s">
        <v>21</v>
      </c>
      <c r="I900" s="6">
        <v>0.15</v>
      </c>
      <c r="J900" t="s">
        <v>51</v>
      </c>
      <c r="K900" s="1">
        <f>Sales_data[[#This Row],[Quantity]]*Sales_data[[#This Row],[UnitPrice]]</f>
        <v>1027.32</v>
      </c>
      <c r="L900" s="1">
        <f>Sales_data[[#This Row],[TotalPrice ]]*(1-Sales_data[[#This Row],[Discount]])</f>
        <v>873.22199999999987</v>
      </c>
      <c r="M900" s="1">
        <f>Sales_data[[#This Row],[Quantity]]*Sales_data[[#This Row],[UnitCost (Assummed)]]</f>
        <v>667.75800000000004</v>
      </c>
      <c r="N900" s="1">
        <f>Sales_data[[#This Row],[ Sales]]-Sales_data[[#This Row],[COGs]]</f>
        <v>205.46399999999983</v>
      </c>
      <c r="O900" s="5">
        <f>Sales_data[[#This Row],[TotalPrice ]]-Sales_data[[#This Row],[ Sales]]</f>
        <v>154.09800000000007</v>
      </c>
      <c r="P900" t="s">
        <v>63</v>
      </c>
      <c r="Q900" t="s">
        <v>2930</v>
      </c>
      <c r="R900">
        <v>1</v>
      </c>
      <c r="S900" t="s">
        <v>1588</v>
      </c>
      <c r="T900" t="s">
        <v>1589</v>
      </c>
      <c r="U900" s="1">
        <v>44.72</v>
      </c>
      <c r="V900" s="2">
        <v>45482</v>
      </c>
      <c r="W900" s="2">
        <v>45490</v>
      </c>
      <c r="X900" s="7">
        <f t="shared" si="14"/>
        <v>8</v>
      </c>
      <c r="Y900" t="s">
        <v>27</v>
      </c>
    </row>
    <row r="901" spans="1:25" x14ac:dyDescent="0.3">
      <c r="A901" s="2">
        <v>45482</v>
      </c>
      <c r="B901" t="s">
        <v>44</v>
      </c>
      <c r="C901" t="s">
        <v>19</v>
      </c>
      <c r="D901">
        <v>16</v>
      </c>
      <c r="E901" s="1">
        <v>55.56</v>
      </c>
      <c r="F901" s="1">
        <f>Sales_data[[#This Row],[UnitPrice]]*(1-0.35)</f>
        <v>36.114000000000004</v>
      </c>
      <c r="G901" t="s">
        <v>55</v>
      </c>
      <c r="H901" t="s">
        <v>21</v>
      </c>
      <c r="I901" s="6">
        <v>0.15</v>
      </c>
      <c r="J901" t="s">
        <v>46</v>
      </c>
      <c r="K901" s="1">
        <f>Sales_data[[#This Row],[Quantity]]*Sales_data[[#This Row],[UnitPrice]]</f>
        <v>888.96</v>
      </c>
      <c r="L901" s="1">
        <f>Sales_data[[#This Row],[TotalPrice ]]*(1-Sales_data[[#This Row],[Discount]])</f>
        <v>755.61599999999999</v>
      </c>
      <c r="M901" s="1">
        <f>Sales_data[[#This Row],[Quantity]]*Sales_data[[#This Row],[UnitCost (Assummed)]]</f>
        <v>577.82400000000007</v>
      </c>
      <c r="N901" s="1">
        <f>Sales_data[[#This Row],[ Sales]]-Sales_data[[#This Row],[COGs]]</f>
        <v>177.79199999999992</v>
      </c>
      <c r="O901" s="5">
        <f>Sales_data[[#This Row],[TotalPrice ]]-Sales_data[[#This Row],[ Sales]]</f>
        <v>133.34400000000005</v>
      </c>
      <c r="P901" t="s">
        <v>63</v>
      </c>
      <c r="Q901" t="s">
        <v>2930</v>
      </c>
      <c r="R901">
        <v>1</v>
      </c>
      <c r="S901" t="s">
        <v>2830</v>
      </c>
      <c r="T901" t="s">
        <v>2831</v>
      </c>
      <c r="U901" s="1">
        <v>17.809999999999999</v>
      </c>
      <c r="V901" s="2">
        <v>45482</v>
      </c>
      <c r="W901" s="2">
        <v>45490</v>
      </c>
      <c r="X901" s="7">
        <f t="shared" si="14"/>
        <v>8</v>
      </c>
      <c r="Y901" t="s">
        <v>49</v>
      </c>
    </row>
    <row r="902" spans="1:25" x14ac:dyDescent="0.3">
      <c r="A902" s="2">
        <v>45483</v>
      </c>
      <c r="B902" t="s">
        <v>28</v>
      </c>
      <c r="C902" t="s">
        <v>45</v>
      </c>
      <c r="D902">
        <v>20</v>
      </c>
      <c r="E902" s="1">
        <v>504.22</v>
      </c>
      <c r="F902" s="1">
        <f>Sales_data[[#This Row],[UnitPrice]]*(1-0.35)</f>
        <v>327.74300000000005</v>
      </c>
      <c r="G902" t="s">
        <v>55</v>
      </c>
      <c r="H902" t="s">
        <v>21</v>
      </c>
      <c r="I902" s="6">
        <v>0</v>
      </c>
      <c r="J902" t="s">
        <v>46</v>
      </c>
      <c r="K902" s="1">
        <f>Sales_data[[#This Row],[Quantity]]*Sales_data[[#This Row],[UnitPrice]]</f>
        <v>10084.400000000001</v>
      </c>
      <c r="L902" s="1">
        <f>Sales_data[[#This Row],[TotalPrice ]]*(1-Sales_data[[#This Row],[Discount]])</f>
        <v>10084.400000000001</v>
      </c>
      <c r="M902" s="1">
        <f>Sales_data[[#This Row],[Quantity]]*Sales_data[[#This Row],[UnitCost (Assummed)]]</f>
        <v>6554.8600000000006</v>
      </c>
      <c r="N902" s="1">
        <f>Sales_data[[#This Row],[ Sales]]-Sales_data[[#This Row],[COGs]]</f>
        <v>3529.5400000000009</v>
      </c>
      <c r="O902" s="5">
        <f>Sales_data[[#This Row],[TotalPrice ]]-Sales_data[[#This Row],[ Sales]]</f>
        <v>0</v>
      </c>
      <c r="P902" t="s">
        <v>23</v>
      </c>
      <c r="Q902" t="s">
        <v>40</v>
      </c>
      <c r="R902">
        <v>0</v>
      </c>
      <c r="S902" t="s">
        <v>1282</v>
      </c>
      <c r="T902" t="s">
        <v>1283</v>
      </c>
      <c r="U902" s="1">
        <v>14.61</v>
      </c>
      <c r="V902" s="2">
        <v>45483</v>
      </c>
      <c r="W902" s="2">
        <v>45492</v>
      </c>
      <c r="X902" s="7">
        <f t="shared" si="14"/>
        <v>9</v>
      </c>
      <c r="Y902" t="s">
        <v>37</v>
      </c>
    </row>
    <row r="903" spans="1:25" x14ac:dyDescent="0.3">
      <c r="A903" s="2">
        <v>45483</v>
      </c>
      <c r="B903" t="s">
        <v>28</v>
      </c>
      <c r="C903" t="s">
        <v>45</v>
      </c>
      <c r="D903">
        <v>20</v>
      </c>
      <c r="E903" s="1">
        <v>150.16</v>
      </c>
      <c r="F903" s="1">
        <f>Sales_data[[#This Row],[UnitPrice]]*(1-0.35)</f>
        <v>97.603999999999999</v>
      </c>
      <c r="G903" t="s">
        <v>50</v>
      </c>
      <c r="H903" t="s">
        <v>21</v>
      </c>
      <c r="I903" s="6">
        <v>0</v>
      </c>
      <c r="J903" t="s">
        <v>66</v>
      </c>
      <c r="K903" s="1">
        <f>Sales_data[[#This Row],[Quantity]]*Sales_data[[#This Row],[UnitPrice]]</f>
        <v>3003.2</v>
      </c>
      <c r="L903" s="1">
        <f>Sales_data[[#This Row],[TotalPrice ]]*(1-Sales_data[[#This Row],[Discount]])</f>
        <v>3003.2</v>
      </c>
      <c r="M903" s="1">
        <f>Sales_data[[#This Row],[Quantity]]*Sales_data[[#This Row],[UnitCost (Assummed)]]</f>
        <v>1952.08</v>
      </c>
      <c r="N903" s="1">
        <f>Sales_data[[#This Row],[ Sales]]-Sales_data[[#This Row],[COGs]]</f>
        <v>1051.1199999999999</v>
      </c>
      <c r="O903" s="5">
        <f>Sales_data[[#This Row],[TotalPrice ]]-Sales_data[[#This Row],[ Sales]]</f>
        <v>0</v>
      </c>
      <c r="P903" t="s">
        <v>63</v>
      </c>
      <c r="Q903" t="s">
        <v>2930</v>
      </c>
      <c r="R903">
        <v>0</v>
      </c>
      <c r="S903" t="s">
        <v>2051</v>
      </c>
      <c r="T903" t="s">
        <v>2052</v>
      </c>
      <c r="U903" s="1">
        <v>41.66</v>
      </c>
      <c r="V903" s="2">
        <v>45483</v>
      </c>
      <c r="W903" s="2">
        <v>45485</v>
      </c>
      <c r="X903" s="7">
        <f t="shared" si="14"/>
        <v>2</v>
      </c>
      <c r="Y903" t="s">
        <v>37</v>
      </c>
    </row>
    <row r="904" spans="1:25" x14ac:dyDescent="0.3">
      <c r="A904" s="2">
        <v>45484</v>
      </c>
      <c r="B904" t="s">
        <v>18</v>
      </c>
      <c r="C904" t="s">
        <v>19</v>
      </c>
      <c r="D904">
        <v>6</v>
      </c>
      <c r="E904" s="1">
        <v>555.03</v>
      </c>
      <c r="F904" s="1">
        <f>Sales_data[[#This Row],[UnitPrice]]*(1-0.35)</f>
        <v>360.76949999999999</v>
      </c>
      <c r="G904" t="s">
        <v>50</v>
      </c>
      <c r="H904" t="s">
        <v>31</v>
      </c>
      <c r="I904" s="6">
        <v>0.1</v>
      </c>
      <c r="J904" t="s">
        <v>46</v>
      </c>
      <c r="K904" s="1">
        <f>Sales_data[[#This Row],[Quantity]]*Sales_data[[#This Row],[UnitPrice]]</f>
        <v>3330.18</v>
      </c>
      <c r="L904" s="1">
        <f>Sales_data[[#This Row],[TotalPrice ]]*(1-Sales_data[[#This Row],[Discount]])</f>
        <v>2997.1619999999998</v>
      </c>
      <c r="M904" s="1">
        <f>Sales_data[[#This Row],[Quantity]]*Sales_data[[#This Row],[UnitCost (Assummed)]]</f>
        <v>2164.6170000000002</v>
      </c>
      <c r="N904" s="1">
        <f>Sales_data[[#This Row],[ Sales]]-Sales_data[[#This Row],[COGs]]</f>
        <v>832.54499999999962</v>
      </c>
      <c r="O904" s="5">
        <f>Sales_data[[#This Row],[TotalPrice ]]-Sales_data[[#This Row],[ Sales]]</f>
        <v>333.01800000000003</v>
      </c>
      <c r="P904" t="s">
        <v>57</v>
      </c>
      <c r="Q904" t="s">
        <v>2930</v>
      </c>
      <c r="R904">
        <v>1</v>
      </c>
      <c r="S904" t="s">
        <v>410</v>
      </c>
      <c r="T904" t="s">
        <v>411</v>
      </c>
      <c r="U904" s="1">
        <v>23.69</v>
      </c>
      <c r="V904" s="2">
        <v>45484</v>
      </c>
      <c r="W904" s="2">
        <v>45493</v>
      </c>
      <c r="X904" s="7">
        <f t="shared" si="14"/>
        <v>9</v>
      </c>
      <c r="Y904" t="s">
        <v>27</v>
      </c>
    </row>
    <row r="905" spans="1:25" x14ac:dyDescent="0.3">
      <c r="A905" s="2">
        <v>45484</v>
      </c>
      <c r="B905" t="s">
        <v>18</v>
      </c>
      <c r="C905" t="s">
        <v>54</v>
      </c>
      <c r="D905">
        <v>6</v>
      </c>
      <c r="E905" s="1">
        <v>100.75</v>
      </c>
      <c r="F905" s="1">
        <f>Sales_data[[#This Row],[UnitPrice]]*(1-0.35)</f>
        <v>65.487499999999997</v>
      </c>
      <c r="G905" t="s">
        <v>30</v>
      </c>
      <c r="H905" t="s">
        <v>21</v>
      </c>
      <c r="I905" s="6">
        <v>0.1</v>
      </c>
      <c r="J905" t="s">
        <v>46</v>
      </c>
      <c r="K905" s="1">
        <f>Sales_data[[#This Row],[Quantity]]*Sales_data[[#This Row],[UnitPrice]]</f>
        <v>604.5</v>
      </c>
      <c r="L905" s="1">
        <f>Sales_data[[#This Row],[TotalPrice ]]*(1-Sales_data[[#This Row],[Discount]])</f>
        <v>544.05000000000007</v>
      </c>
      <c r="M905" s="1">
        <f>Sales_data[[#This Row],[Quantity]]*Sales_data[[#This Row],[UnitCost (Assummed)]]</f>
        <v>392.92499999999995</v>
      </c>
      <c r="N905" s="1">
        <f>Sales_data[[#This Row],[ Sales]]-Sales_data[[#This Row],[COGs]]</f>
        <v>151.12500000000011</v>
      </c>
      <c r="O905" s="5">
        <f>Sales_data[[#This Row],[TotalPrice ]]-Sales_data[[#This Row],[ Sales]]</f>
        <v>60.449999999999932</v>
      </c>
      <c r="P905" t="s">
        <v>57</v>
      </c>
      <c r="Q905" t="s">
        <v>24</v>
      </c>
      <c r="R905">
        <v>0</v>
      </c>
      <c r="S905" t="s">
        <v>2466</v>
      </c>
      <c r="T905" t="s">
        <v>2467</v>
      </c>
      <c r="U905" s="1">
        <v>12.98</v>
      </c>
      <c r="V905" s="2">
        <v>45484</v>
      </c>
      <c r="W905" s="2">
        <v>45487</v>
      </c>
      <c r="X905" s="7">
        <f t="shared" si="14"/>
        <v>3</v>
      </c>
      <c r="Y905" t="s">
        <v>27</v>
      </c>
    </row>
    <row r="906" spans="1:25" x14ac:dyDescent="0.3">
      <c r="A906" s="2">
        <v>45484</v>
      </c>
      <c r="B906" t="s">
        <v>28</v>
      </c>
      <c r="C906" t="s">
        <v>79</v>
      </c>
      <c r="D906">
        <v>14</v>
      </c>
      <c r="E906" s="1">
        <v>98.06</v>
      </c>
      <c r="F906" s="1">
        <f>Sales_data[[#This Row],[UnitPrice]]*(1-0.35)</f>
        <v>63.739000000000004</v>
      </c>
      <c r="G906" t="s">
        <v>30</v>
      </c>
      <c r="H906" t="s">
        <v>21</v>
      </c>
      <c r="I906" s="6">
        <v>0.1</v>
      </c>
      <c r="J906" t="s">
        <v>32</v>
      </c>
      <c r="K906" s="1">
        <f>Sales_data[[#This Row],[Quantity]]*Sales_data[[#This Row],[UnitPrice]]</f>
        <v>1372.8400000000001</v>
      </c>
      <c r="L906" s="1">
        <f>Sales_data[[#This Row],[TotalPrice ]]*(1-Sales_data[[#This Row],[Discount]])</f>
        <v>1235.5560000000003</v>
      </c>
      <c r="M906" s="1">
        <f>Sales_data[[#This Row],[Quantity]]*Sales_data[[#This Row],[UnitCost (Assummed)]]</f>
        <v>892.346</v>
      </c>
      <c r="N906" s="1">
        <f>Sales_data[[#This Row],[ Sales]]-Sales_data[[#This Row],[COGs]]</f>
        <v>343.21000000000026</v>
      </c>
      <c r="O906" s="5">
        <f>Sales_data[[#This Row],[TotalPrice ]]-Sales_data[[#This Row],[ Sales]]</f>
        <v>137.28399999999988</v>
      </c>
      <c r="P906" t="s">
        <v>60</v>
      </c>
      <c r="Q906" t="s">
        <v>34</v>
      </c>
      <c r="R906">
        <v>1</v>
      </c>
      <c r="S906" t="s">
        <v>2630</v>
      </c>
      <c r="T906" t="s">
        <v>2631</v>
      </c>
      <c r="U906" s="1">
        <v>10.34</v>
      </c>
      <c r="V906" s="2">
        <v>45484</v>
      </c>
      <c r="W906" s="2">
        <v>45494</v>
      </c>
      <c r="X906" s="7">
        <f t="shared" si="14"/>
        <v>10</v>
      </c>
      <c r="Y906" t="s">
        <v>37</v>
      </c>
    </row>
    <row r="907" spans="1:25" x14ac:dyDescent="0.3">
      <c r="A907" s="2">
        <v>45485</v>
      </c>
      <c r="B907" t="s">
        <v>18</v>
      </c>
      <c r="C907" t="s">
        <v>29</v>
      </c>
      <c r="D907">
        <v>19</v>
      </c>
      <c r="E907" s="1">
        <v>207.35</v>
      </c>
      <c r="F907" s="1">
        <f>Sales_data[[#This Row],[UnitPrice]]*(1-0.35)</f>
        <v>134.7775</v>
      </c>
      <c r="G907" t="s">
        <v>55</v>
      </c>
      <c r="H907" t="s">
        <v>31</v>
      </c>
      <c r="I907" s="6">
        <v>0.1</v>
      </c>
      <c r="J907" t="s">
        <v>22</v>
      </c>
      <c r="K907" s="1">
        <f>Sales_data[[#This Row],[Quantity]]*Sales_data[[#This Row],[UnitPrice]]</f>
        <v>3939.65</v>
      </c>
      <c r="L907" s="1">
        <f>Sales_data[[#This Row],[TotalPrice ]]*(1-Sales_data[[#This Row],[Discount]])</f>
        <v>3545.6849999999999</v>
      </c>
      <c r="M907" s="1">
        <f>Sales_data[[#This Row],[Quantity]]*Sales_data[[#This Row],[UnitCost (Assummed)]]</f>
        <v>2560.7725</v>
      </c>
      <c r="N907" s="1">
        <f>Sales_data[[#This Row],[ Sales]]-Sales_data[[#This Row],[COGs]]</f>
        <v>984.91249999999991</v>
      </c>
      <c r="O907" s="5">
        <f>Sales_data[[#This Row],[TotalPrice ]]-Sales_data[[#This Row],[ Sales]]</f>
        <v>393.96500000000015</v>
      </c>
      <c r="P907" t="s">
        <v>33</v>
      </c>
      <c r="Q907" t="s">
        <v>2930</v>
      </c>
      <c r="R907">
        <v>1</v>
      </c>
      <c r="S907" t="s">
        <v>75</v>
      </c>
      <c r="T907" t="s">
        <v>76</v>
      </c>
      <c r="U907" s="1">
        <v>44.89</v>
      </c>
      <c r="V907" s="2">
        <v>45485</v>
      </c>
      <c r="W907" s="2">
        <v>45491</v>
      </c>
      <c r="X907" s="7">
        <f t="shared" si="14"/>
        <v>6</v>
      </c>
      <c r="Y907" t="s">
        <v>27</v>
      </c>
    </row>
    <row r="908" spans="1:25" x14ac:dyDescent="0.3">
      <c r="A908" s="2">
        <v>45486</v>
      </c>
      <c r="B908" t="s">
        <v>38</v>
      </c>
      <c r="C908" t="s">
        <v>54</v>
      </c>
      <c r="D908">
        <v>15</v>
      </c>
      <c r="E908" s="1">
        <v>368.79</v>
      </c>
      <c r="F908" s="1">
        <f>Sales_data[[#This Row],[UnitPrice]]*(1-0.35)</f>
        <v>239.71350000000001</v>
      </c>
      <c r="G908" t="s">
        <v>50</v>
      </c>
      <c r="H908" t="s">
        <v>21</v>
      </c>
      <c r="I908" s="6">
        <v>0.1</v>
      </c>
      <c r="J908" t="s">
        <v>66</v>
      </c>
      <c r="K908" s="1">
        <f>Sales_data[[#This Row],[Quantity]]*Sales_data[[#This Row],[UnitPrice]]</f>
        <v>5531.85</v>
      </c>
      <c r="L908" s="1">
        <f>Sales_data[[#This Row],[TotalPrice ]]*(1-Sales_data[[#This Row],[Discount]])</f>
        <v>4978.6650000000009</v>
      </c>
      <c r="M908" s="1">
        <f>Sales_data[[#This Row],[Quantity]]*Sales_data[[#This Row],[UnitCost (Assummed)]]</f>
        <v>3595.7025000000003</v>
      </c>
      <c r="N908" s="1">
        <f>Sales_data[[#This Row],[ Sales]]-Sales_data[[#This Row],[COGs]]</f>
        <v>1382.9625000000005</v>
      </c>
      <c r="O908" s="5">
        <f>Sales_data[[#This Row],[TotalPrice ]]-Sales_data[[#This Row],[ Sales]]</f>
        <v>553.18499999999949</v>
      </c>
      <c r="P908" t="s">
        <v>33</v>
      </c>
      <c r="Q908" t="s">
        <v>40</v>
      </c>
      <c r="R908">
        <v>0</v>
      </c>
      <c r="S908" t="s">
        <v>1138</v>
      </c>
      <c r="T908" t="s">
        <v>1139</v>
      </c>
      <c r="U908" s="1">
        <v>16.899999999999999</v>
      </c>
      <c r="V908" s="2">
        <v>45486</v>
      </c>
      <c r="W908" s="2">
        <v>45488</v>
      </c>
      <c r="X908" s="7">
        <f t="shared" si="14"/>
        <v>2</v>
      </c>
      <c r="Y908" t="s">
        <v>43</v>
      </c>
    </row>
    <row r="909" spans="1:25" x14ac:dyDescent="0.3">
      <c r="A909" s="2">
        <v>45486</v>
      </c>
      <c r="B909" t="s">
        <v>44</v>
      </c>
      <c r="C909" t="s">
        <v>130</v>
      </c>
      <c r="D909">
        <v>9</v>
      </c>
      <c r="E909" s="1">
        <v>454.6</v>
      </c>
      <c r="F909" s="1">
        <f>Sales_data[[#This Row],[UnitPrice]]*(1-0.35)</f>
        <v>295.49</v>
      </c>
      <c r="G909" t="s">
        <v>55</v>
      </c>
      <c r="H909" t="s">
        <v>21</v>
      </c>
      <c r="I909" s="6">
        <v>0.05</v>
      </c>
      <c r="J909" t="s">
        <v>51</v>
      </c>
      <c r="K909" s="1">
        <f>Sales_data[[#This Row],[Quantity]]*Sales_data[[#This Row],[UnitPrice]]</f>
        <v>4091.4</v>
      </c>
      <c r="L909" s="1">
        <f>Sales_data[[#This Row],[TotalPrice ]]*(1-Sales_data[[#This Row],[Discount]])</f>
        <v>3886.83</v>
      </c>
      <c r="M909" s="1">
        <f>Sales_data[[#This Row],[Quantity]]*Sales_data[[#This Row],[UnitCost (Assummed)]]</f>
        <v>2659.41</v>
      </c>
      <c r="N909" s="1">
        <f>Sales_data[[#This Row],[ Sales]]-Sales_data[[#This Row],[COGs]]</f>
        <v>1227.42</v>
      </c>
      <c r="O909" s="5">
        <f>Sales_data[[#This Row],[TotalPrice ]]-Sales_data[[#This Row],[ Sales]]</f>
        <v>204.57000000000016</v>
      </c>
      <c r="P909" t="s">
        <v>60</v>
      </c>
      <c r="Q909" t="s">
        <v>2930</v>
      </c>
      <c r="R909">
        <v>0</v>
      </c>
      <c r="S909" t="s">
        <v>2099</v>
      </c>
      <c r="T909" t="s">
        <v>2100</v>
      </c>
      <c r="U909" s="1">
        <v>32.86</v>
      </c>
      <c r="V909" s="2">
        <v>45486</v>
      </c>
      <c r="W909" s="2">
        <v>45493</v>
      </c>
      <c r="X909" s="7">
        <f t="shared" si="14"/>
        <v>7</v>
      </c>
      <c r="Y909" t="s">
        <v>49</v>
      </c>
    </row>
    <row r="910" spans="1:25" x14ac:dyDescent="0.3">
      <c r="A910" s="2">
        <v>45487</v>
      </c>
      <c r="B910" t="s">
        <v>28</v>
      </c>
      <c r="C910" t="s">
        <v>79</v>
      </c>
      <c r="D910">
        <v>4</v>
      </c>
      <c r="E910" s="1">
        <v>151.16</v>
      </c>
      <c r="F910" s="1">
        <f>Sales_data[[#This Row],[UnitPrice]]*(1-0.35)</f>
        <v>98.254000000000005</v>
      </c>
      <c r="G910" t="s">
        <v>20</v>
      </c>
      <c r="H910" t="s">
        <v>21</v>
      </c>
      <c r="I910" s="6">
        <v>0</v>
      </c>
      <c r="J910" t="s">
        <v>32</v>
      </c>
      <c r="K910" s="1">
        <f>Sales_data[[#This Row],[Quantity]]*Sales_data[[#This Row],[UnitPrice]]</f>
        <v>604.64</v>
      </c>
      <c r="L910" s="1">
        <f>Sales_data[[#This Row],[TotalPrice ]]*(1-Sales_data[[#This Row],[Discount]])</f>
        <v>604.64</v>
      </c>
      <c r="M910" s="1">
        <f>Sales_data[[#This Row],[Quantity]]*Sales_data[[#This Row],[UnitCost (Assummed)]]</f>
        <v>393.01600000000002</v>
      </c>
      <c r="N910" s="1">
        <f>Sales_data[[#This Row],[ Sales]]-Sales_data[[#This Row],[COGs]]</f>
        <v>211.62399999999997</v>
      </c>
      <c r="O910" s="5">
        <f>Sales_data[[#This Row],[TotalPrice ]]-Sales_data[[#This Row],[ Sales]]</f>
        <v>0</v>
      </c>
      <c r="P910" t="s">
        <v>33</v>
      </c>
      <c r="Q910" t="s">
        <v>34</v>
      </c>
      <c r="R910">
        <v>1</v>
      </c>
      <c r="S910" t="s">
        <v>275</v>
      </c>
      <c r="T910" t="s">
        <v>276</v>
      </c>
      <c r="U910" s="1">
        <v>41.4</v>
      </c>
      <c r="V910" s="2">
        <v>45487</v>
      </c>
      <c r="W910" s="2">
        <v>45494</v>
      </c>
      <c r="X910" s="7">
        <f t="shared" si="14"/>
        <v>7</v>
      </c>
      <c r="Y910" t="s">
        <v>37</v>
      </c>
    </row>
    <row r="911" spans="1:25" x14ac:dyDescent="0.3">
      <c r="A911" s="2">
        <v>45487</v>
      </c>
      <c r="B911" t="s">
        <v>69</v>
      </c>
      <c r="C911" t="s">
        <v>79</v>
      </c>
      <c r="D911">
        <v>3</v>
      </c>
      <c r="E911" s="1">
        <v>87.02</v>
      </c>
      <c r="F911" s="1">
        <f>Sales_data[[#This Row],[UnitPrice]]*(1-0.35)</f>
        <v>56.563000000000002</v>
      </c>
      <c r="G911" t="s">
        <v>20</v>
      </c>
      <c r="H911" t="s">
        <v>21</v>
      </c>
      <c r="I911" s="6">
        <v>0.1</v>
      </c>
      <c r="J911" t="s">
        <v>46</v>
      </c>
      <c r="K911" s="1">
        <f>Sales_data[[#This Row],[Quantity]]*Sales_data[[#This Row],[UnitPrice]]</f>
        <v>261.06</v>
      </c>
      <c r="L911" s="1">
        <f>Sales_data[[#This Row],[TotalPrice ]]*(1-Sales_data[[#This Row],[Discount]])</f>
        <v>234.95400000000001</v>
      </c>
      <c r="M911" s="1">
        <f>Sales_data[[#This Row],[Quantity]]*Sales_data[[#This Row],[UnitCost (Assummed)]]</f>
        <v>169.68900000000002</v>
      </c>
      <c r="N911" s="1">
        <f>Sales_data[[#This Row],[ Sales]]-Sales_data[[#This Row],[COGs]]</f>
        <v>65.264999999999986</v>
      </c>
      <c r="O911" s="5">
        <f>Sales_data[[#This Row],[TotalPrice ]]-Sales_data[[#This Row],[ Sales]]</f>
        <v>26.105999999999995</v>
      </c>
      <c r="P911" t="s">
        <v>63</v>
      </c>
      <c r="Q911" t="s">
        <v>40</v>
      </c>
      <c r="R911">
        <v>0</v>
      </c>
      <c r="S911" t="s">
        <v>808</v>
      </c>
      <c r="T911" t="s">
        <v>809</v>
      </c>
      <c r="U911" s="1">
        <v>11.13</v>
      </c>
      <c r="V911" s="2">
        <v>45487</v>
      </c>
      <c r="W911" s="2">
        <v>45489</v>
      </c>
      <c r="X911" s="7">
        <f t="shared" si="14"/>
        <v>2</v>
      </c>
      <c r="Y911" t="s">
        <v>72</v>
      </c>
    </row>
    <row r="912" spans="1:25" x14ac:dyDescent="0.3">
      <c r="A912" s="2">
        <v>45488</v>
      </c>
      <c r="B912" t="s">
        <v>69</v>
      </c>
      <c r="C912" t="s">
        <v>29</v>
      </c>
      <c r="D912">
        <v>15</v>
      </c>
      <c r="E912" s="1">
        <v>476.15</v>
      </c>
      <c r="F912" s="1">
        <f>Sales_data[[#This Row],[UnitPrice]]*(1-0.35)</f>
        <v>309.4975</v>
      </c>
      <c r="G912" t="s">
        <v>20</v>
      </c>
      <c r="H912" t="s">
        <v>21</v>
      </c>
      <c r="I912" s="6">
        <v>0.05</v>
      </c>
      <c r="J912" t="s">
        <v>51</v>
      </c>
      <c r="K912" s="1">
        <f>Sales_data[[#This Row],[Quantity]]*Sales_data[[#This Row],[UnitPrice]]</f>
        <v>7142.25</v>
      </c>
      <c r="L912" s="1">
        <f>Sales_data[[#This Row],[TotalPrice ]]*(1-Sales_data[[#This Row],[Discount]])</f>
        <v>6785.1374999999998</v>
      </c>
      <c r="M912" s="1">
        <f>Sales_data[[#This Row],[Quantity]]*Sales_data[[#This Row],[UnitCost (Assummed)]]</f>
        <v>4642.4624999999996</v>
      </c>
      <c r="N912" s="1">
        <f>Sales_data[[#This Row],[ Sales]]-Sales_data[[#This Row],[COGs]]</f>
        <v>2142.6750000000002</v>
      </c>
      <c r="O912" s="5">
        <f>Sales_data[[#This Row],[TotalPrice ]]-Sales_data[[#This Row],[ Sales]]</f>
        <v>357.11250000000018</v>
      </c>
      <c r="P912" t="s">
        <v>23</v>
      </c>
      <c r="Q912" t="s">
        <v>34</v>
      </c>
      <c r="R912">
        <v>0</v>
      </c>
      <c r="S912" t="s">
        <v>596</v>
      </c>
      <c r="T912" t="s">
        <v>597</v>
      </c>
      <c r="U912" s="1">
        <v>24.48</v>
      </c>
      <c r="V912" s="2">
        <v>45488</v>
      </c>
      <c r="W912" s="2">
        <v>45492</v>
      </c>
      <c r="X912" s="7">
        <f t="shared" si="14"/>
        <v>4</v>
      </c>
      <c r="Y912" t="s">
        <v>72</v>
      </c>
    </row>
    <row r="913" spans="1:25" x14ac:dyDescent="0.3">
      <c r="A913" s="2">
        <v>45488</v>
      </c>
      <c r="B913" t="s">
        <v>18</v>
      </c>
      <c r="C913" t="s">
        <v>130</v>
      </c>
      <c r="D913">
        <v>10</v>
      </c>
      <c r="E913" s="1">
        <v>325.97000000000003</v>
      </c>
      <c r="F913" s="1">
        <f>Sales_data[[#This Row],[UnitPrice]]*(1-0.35)</f>
        <v>211.88050000000001</v>
      </c>
      <c r="G913" t="s">
        <v>55</v>
      </c>
      <c r="H913" t="s">
        <v>31</v>
      </c>
      <c r="I913" s="6">
        <v>0</v>
      </c>
      <c r="J913" t="s">
        <v>66</v>
      </c>
      <c r="K913" s="1">
        <f>Sales_data[[#This Row],[Quantity]]*Sales_data[[#This Row],[UnitPrice]]</f>
        <v>3259.7000000000003</v>
      </c>
      <c r="L913" s="1">
        <f>Sales_data[[#This Row],[TotalPrice ]]*(1-Sales_data[[#This Row],[Discount]])</f>
        <v>3259.7000000000003</v>
      </c>
      <c r="M913" s="1">
        <f>Sales_data[[#This Row],[Quantity]]*Sales_data[[#This Row],[UnitCost (Assummed)]]</f>
        <v>2118.8050000000003</v>
      </c>
      <c r="N913" s="1">
        <f>Sales_data[[#This Row],[ Sales]]-Sales_data[[#This Row],[COGs]]</f>
        <v>1140.895</v>
      </c>
      <c r="O913" s="5">
        <f>Sales_data[[#This Row],[TotalPrice ]]-Sales_data[[#This Row],[ Sales]]</f>
        <v>0</v>
      </c>
      <c r="P913" t="s">
        <v>63</v>
      </c>
      <c r="Q913" t="s">
        <v>24</v>
      </c>
      <c r="R913">
        <v>1</v>
      </c>
      <c r="S913" t="s">
        <v>818</v>
      </c>
      <c r="T913" t="s">
        <v>819</v>
      </c>
      <c r="U913" s="1">
        <v>49.95</v>
      </c>
      <c r="V913" s="2">
        <v>45488</v>
      </c>
      <c r="W913" s="2">
        <v>45495</v>
      </c>
      <c r="X913" s="7">
        <f t="shared" si="14"/>
        <v>7</v>
      </c>
      <c r="Y913" t="s">
        <v>27</v>
      </c>
    </row>
    <row r="914" spans="1:25" x14ac:dyDescent="0.3">
      <c r="A914" s="2">
        <v>45488</v>
      </c>
      <c r="B914" t="s">
        <v>44</v>
      </c>
      <c r="C914" t="s">
        <v>29</v>
      </c>
      <c r="D914">
        <v>16</v>
      </c>
      <c r="E914" s="1">
        <v>34.159999999999997</v>
      </c>
      <c r="F914" s="1">
        <f>Sales_data[[#This Row],[UnitPrice]]*(1-0.35)</f>
        <v>22.203999999999997</v>
      </c>
      <c r="G914" t="s">
        <v>30</v>
      </c>
      <c r="H914" t="s">
        <v>31</v>
      </c>
      <c r="I914" s="6">
        <v>0.15</v>
      </c>
      <c r="J914" t="s">
        <v>66</v>
      </c>
      <c r="K914" s="1">
        <f>Sales_data[[#This Row],[Quantity]]*Sales_data[[#This Row],[UnitPrice]]</f>
        <v>546.55999999999995</v>
      </c>
      <c r="L914" s="1">
        <f>Sales_data[[#This Row],[TotalPrice ]]*(1-Sales_data[[#This Row],[Discount]])</f>
        <v>464.57599999999996</v>
      </c>
      <c r="M914" s="1">
        <f>Sales_data[[#This Row],[Quantity]]*Sales_data[[#This Row],[UnitCost (Assummed)]]</f>
        <v>355.26399999999995</v>
      </c>
      <c r="N914" s="1">
        <f>Sales_data[[#This Row],[ Sales]]-Sales_data[[#This Row],[COGs]]</f>
        <v>109.31200000000001</v>
      </c>
      <c r="O914" s="5">
        <f>Sales_data[[#This Row],[TotalPrice ]]-Sales_data[[#This Row],[ Sales]]</f>
        <v>81.98399999999998</v>
      </c>
      <c r="P914" t="s">
        <v>63</v>
      </c>
      <c r="Q914" t="s">
        <v>34</v>
      </c>
      <c r="R914">
        <v>0</v>
      </c>
      <c r="S914" t="s">
        <v>1035</v>
      </c>
      <c r="T914" t="s">
        <v>1036</v>
      </c>
      <c r="U914" s="1">
        <v>36.33</v>
      </c>
      <c r="V914" s="2">
        <v>45488</v>
      </c>
      <c r="W914" s="2">
        <v>45494</v>
      </c>
      <c r="X914" s="7">
        <f t="shared" si="14"/>
        <v>6</v>
      </c>
      <c r="Y914" t="s">
        <v>49</v>
      </c>
    </row>
    <row r="915" spans="1:25" x14ac:dyDescent="0.3">
      <c r="A915" s="2">
        <v>45488</v>
      </c>
      <c r="B915" t="s">
        <v>18</v>
      </c>
      <c r="C915" t="s">
        <v>45</v>
      </c>
      <c r="D915">
        <v>1</v>
      </c>
      <c r="E915" s="1">
        <v>364.27</v>
      </c>
      <c r="F915" s="1">
        <f>Sales_data[[#This Row],[UnitPrice]]*(1-0.35)</f>
        <v>236.77549999999999</v>
      </c>
      <c r="G915" t="s">
        <v>30</v>
      </c>
      <c r="H915" t="s">
        <v>31</v>
      </c>
      <c r="I915" s="6">
        <v>0.1</v>
      </c>
      <c r="J915" t="s">
        <v>32</v>
      </c>
      <c r="K915" s="1">
        <f>Sales_data[[#This Row],[Quantity]]*Sales_data[[#This Row],[UnitPrice]]</f>
        <v>364.27</v>
      </c>
      <c r="L915" s="1">
        <f>Sales_data[[#This Row],[TotalPrice ]]*(1-Sales_data[[#This Row],[Discount]])</f>
        <v>327.84300000000002</v>
      </c>
      <c r="M915" s="1">
        <f>Sales_data[[#This Row],[Quantity]]*Sales_data[[#This Row],[UnitCost (Assummed)]]</f>
        <v>236.77549999999999</v>
      </c>
      <c r="N915" s="1">
        <f>Sales_data[[#This Row],[ Sales]]-Sales_data[[#This Row],[COGs]]</f>
        <v>91.067500000000024</v>
      </c>
      <c r="O915" s="5">
        <f>Sales_data[[#This Row],[TotalPrice ]]-Sales_data[[#This Row],[ Sales]]</f>
        <v>36.426999999999964</v>
      </c>
      <c r="P915" t="s">
        <v>60</v>
      </c>
      <c r="Q915" t="s">
        <v>40</v>
      </c>
      <c r="R915">
        <v>0</v>
      </c>
      <c r="S915" t="s">
        <v>2668</v>
      </c>
      <c r="T915" t="s">
        <v>2669</v>
      </c>
      <c r="U915" s="1">
        <v>8.91</v>
      </c>
      <c r="V915" s="2">
        <v>45488</v>
      </c>
      <c r="W915" s="2">
        <v>45495</v>
      </c>
      <c r="X915" s="7">
        <f t="shared" si="14"/>
        <v>7</v>
      </c>
      <c r="Y915" t="s">
        <v>27</v>
      </c>
    </row>
    <row r="916" spans="1:25" x14ac:dyDescent="0.3">
      <c r="A916" s="2">
        <v>45489</v>
      </c>
      <c r="B916" t="s">
        <v>18</v>
      </c>
      <c r="C916" t="s">
        <v>79</v>
      </c>
      <c r="D916">
        <v>7</v>
      </c>
      <c r="E916" s="1">
        <v>498.46</v>
      </c>
      <c r="F916" s="1">
        <f>Sales_data[[#This Row],[UnitPrice]]*(1-0.35)</f>
        <v>323.99900000000002</v>
      </c>
      <c r="G916" t="s">
        <v>50</v>
      </c>
      <c r="H916" t="s">
        <v>21</v>
      </c>
      <c r="I916" s="6">
        <v>0.15</v>
      </c>
      <c r="J916" t="s">
        <v>51</v>
      </c>
      <c r="K916" s="1">
        <f>Sales_data[[#This Row],[Quantity]]*Sales_data[[#This Row],[UnitPrice]]</f>
        <v>3489.22</v>
      </c>
      <c r="L916" s="1">
        <f>Sales_data[[#This Row],[TotalPrice ]]*(1-Sales_data[[#This Row],[Discount]])</f>
        <v>2965.8369999999995</v>
      </c>
      <c r="M916" s="1">
        <f>Sales_data[[#This Row],[Quantity]]*Sales_data[[#This Row],[UnitCost (Assummed)]]</f>
        <v>2267.9930000000004</v>
      </c>
      <c r="N916" s="1">
        <f>Sales_data[[#This Row],[ Sales]]-Sales_data[[#This Row],[COGs]]</f>
        <v>697.84399999999914</v>
      </c>
      <c r="O916" s="5">
        <f>Sales_data[[#This Row],[TotalPrice ]]-Sales_data[[#This Row],[ Sales]]</f>
        <v>523.38300000000027</v>
      </c>
      <c r="P916" t="s">
        <v>33</v>
      </c>
      <c r="Q916" t="s">
        <v>2930</v>
      </c>
      <c r="R916">
        <v>0</v>
      </c>
      <c r="S916" t="s">
        <v>1975</v>
      </c>
      <c r="T916" t="s">
        <v>1976</v>
      </c>
      <c r="U916" s="1">
        <v>42.72</v>
      </c>
      <c r="V916" s="2">
        <v>45489</v>
      </c>
      <c r="W916" s="2">
        <v>45493</v>
      </c>
      <c r="X916" s="7">
        <f t="shared" si="14"/>
        <v>4</v>
      </c>
      <c r="Y916" t="s">
        <v>27</v>
      </c>
    </row>
    <row r="917" spans="1:25" x14ac:dyDescent="0.3">
      <c r="A917" s="2">
        <v>45489</v>
      </c>
      <c r="B917" t="s">
        <v>44</v>
      </c>
      <c r="C917" t="s">
        <v>29</v>
      </c>
      <c r="D917">
        <v>14</v>
      </c>
      <c r="E917" s="1">
        <v>300.38</v>
      </c>
      <c r="F917" s="1">
        <f>Sales_data[[#This Row],[UnitPrice]]*(1-0.35)</f>
        <v>195.24700000000001</v>
      </c>
      <c r="G917" t="s">
        <v>30</v>
      </c>
      <c r="H917" t="s">
        <v>31</v>
      </c>
      <c r="I917" s="6">
        <v>0.1</v>
      </c>
      <c r="J917" t="s">
        <v>32</v>
      </c>
      <c r="K917" s="1">
        <f>Sales_data[[#This Row],[Quantity]]*Sales_data[[#This Row],[UnitPrice]]</f>
        <v>4205.32</v>
      </c>
      <c r="L917" s="1">
        <f>Sales_data[[#This Row],[TotalPrice ]]*(1-Sales_data[[#This Row],[Discount]])</f>
        <v>3784.788</v>
      </c>
      <c r="M917" s="1">
        <f>Sales_data[[#This Row],[Quantity]]*Sales_data[[#This Row],[UnitCost (Assummed)]]</f>
        <v>2733.4580000000001</v>
      </c>
      <c r="N917" s="1">
        <f>Sales_data[[#This Row],[ Sales]]-Sales_data[[#This Row],[COGs]]</f>
        <v>1051.33</v>
      </c>
      <c r="O917" s="5">
        <f>Sales_data[[#This Row],[TotalPrice ]]-Sales_data[[#This Row],[ Sales]]</f>
        <v>420.5319999999997</v>
      </c>
      <c r="P917" t="s">
        <v>23</v>
      </c>
      <c r="Q917" t="s">
        <v>2930</v>
      </c>
      <c r="R917">
        <v>0</v>
      </c>
      <c r="S917" t="s">
        <v>2114</v>
      </c>
      <c r="T917" t="s">
        <v>2115</v>
      </c>
      <c r="U917" s="1">
        <v>38.6</v>
      </c>
      <c r="V917" s="2">
        <v>45489</v>
      </c>
      <c r="W917" s="2">
        <v>45492</v>
      </c>
      <c r="X917" s="7">
        <f t="shared" si="14"/>
        <v>3</v>
      </c>
      <c r="Y917" t="s">
        <v>49</v>
      </c>
    </row>
    <row r="918" spans="1:25" x14ac:dyDescent="0.3">
      <c r="A918" s="2">
        <v>45490</v>
      </c>
      <c r="B918" t="s">
        <v>38</v>
      </c>
      <c r="C918" t="s">
        <v>29</v>
      </c>
      <c r="D918">
        <v>4</v>
      </c>
      <c r="E918" s="1">
        <v>375.96</v>
      </c>
      <c r="F918" s="1">
        <f>Sales_data[[#This Row],[UnitPrice]]*(1-0.35)</f>
        <v>244.374</v>
      </c>
      <c r="G918" t="s">
        <v>50</v>
      </c>
      <c r="H918" t="s">
        <v>31</v>
      </c>
      <c r="I918" s="6">
        <v>0.15</v>
      </c>
      <c r="J918" t="s">
        <v>51</v>
      </c>
      <c r="K918" s="1">
        <f>Sales_data[[#This Row],[Quantity]]*Sales_data[[#This Row],[UnitPrice]]</f>
        <v>1503.84</v>
      </c>
      <c r="L918" s="1">
        <f>Sales_data[[#This Row],[TotalPrice ]]*(1-Sales_data[[#This Row],[Discount]])</f>
        <v>1278.2639999999999</v>
      </c>
      <c r="M918" s="1">
        <f>Sales_data[[#This Row],[Quantity]]*Sales_data[[#This Row],[UnitCost (Assummed)]]</f>
        <v>977.49599999999998</v>
      </c>
      <c r="N918" s="1">
        <f>Sales_data[[#This Row],[ Sales]]-Sales_data[[#This Row],[COGs]]</f>
        <v>300.76799999999992</v>
      </c>
      <c r="O918" s="5">
        <f>Sales_data[[#This Row],[TotalPrice ]]-Sales_data[[#This Row],[ Sales]]</f>
        <v>225.57600000000002</v>
      </c>
      <c r="P918" t="s">
        <v>60</v>
      </c>
      <c r="Q918" t="s">
        <v>2930</v>
      </c>
      <c r="R918">
        <v>0</v>
      </c>
      <c r="S918" t="s">
        <v>1116</v>
      </c>
      <c r="T918" t="s">
        <v>1117</v>
      </c>
      <c r="U918" s="1">
        <v>44.99</v>
      </c>
      <c r="V918" s="2">
        <v>45490</v>
      </c>
      <c r="W918" s="2">
        <v>45498</v>
      </c>
      <c r="X918" s="7">
        <f t="shared" si="14"/>
        <v>8</v>
      </c>
      <c r="Y918" t="s">
        <v>43</v>
      </c>
    </row>
    <row r="919" spans="1:25" x14ac:dyDescent="0.3">
      <c r="A919" s="2">
        <v>45490</v>
      </c>
      <c r="B919" t="s">
        <v>38</v>
      </c>
      <c r="C919" t="s">
        <v>39</v>
      </c>
      <c r="D919">
        <v>17</v>
      </c>
      <c r="E919" s="1">
        <v>279.38</v>
      </c>
      <c r="F919" s="1">
        <f>Sales_data[[#This Row],[UnitPrice]]*(1-0.35)</f>
        <v>181.59700000000001</v>
      </c>
      <c r="G919" t="s">
        <v>20</v>
      </c>
      <c r="H919" t="s">
        <v>21</v>
      </c>
      <c r="I919" s="6">
        <v>0.05</v>
      </c>
      <c r="J919" t="s">
        <v>46</v>
      </c>
      <c r="K919" s="1">
        <f>Sales_data[[#This Row],[Quantity]]*Sales_data[[#This Row],[UnitPrice]]</f>
        <v>4749.46</v>
      </c>
      <c r="L919" s="1">
        <f>Sales_data[[#This Row],[TotalPrice ]]*(1-Sales_data[[#This Row],[Discount]])</f>
        <v>4511.9870000000001</v>
      </c>
      <c r="M919" s="1">
        <f>Sales_data[[#This Row],[Quantity]]*Sales_data[[#This Row],[UnitCost (Assummed)]]</f>
        <v>3087.1490000000003</v>
      </c>
      <c r="N919" s="1">
        <f>Sales_data[[#This Row],[ Sales]]-Sales_data[[#This Row],[COGs]]</f>
        <v>1424.8379999999997</v>
      </c>
      <c r="O919" s="5">
        <f>Sales_data[[#This Row],[TotalPrice ]]-Sales_data[[#This Row],[ Sales]]</f>
        <v>237.47299999999996</v>
      </c>
      <c r="P919" t="s">
        <v>57</v>
      </c>
      <c r="Q919" t="s">
        <v>40</v>
      </c>
      <c r="R919">
        <v>0</v>
      </c>
      <c r="S919" t="s">
        <v>1466</v>
      </c>
      <c r="T919" t="s">
        <v>1467</v>
      </c>
      <c r="U919" s="1">
        <v>30.3</v>
      </c>
      <c r="V919" s="2">
        <v>45490</v>
      </c>
      <c r="W919" s="2">
        <v>45493</v>
      </c>
      <c r="X919" s="7">
        <f t="shared" si="14"/>
        <v>3</v>
      </c>
      <c r="Y919" t="s">
        <v>43</v>
      </c>
    </row>
    <row r="920" spans="1:25" x14ac:dyDescent="0.3">
      <c r="A920" s="2">
        <v>45491</v>
      </c>
      <c r="B920" t="s">
        <v>18</v>
      </c>
      <c r="C920" t="s">
        <v>79</v>
      </c>
      <c r="D920">
        <v>5</v>
      </c>
      <c r="E920" s="1">
        <v>23.41</v>
      </c>
      <c r="F920" s="1">
        <f>Sales_data[[#This Row],[UnitPrice]]*(1-0.35)</f>
        <v>15.2165</v>
      </c>
      <c r="G920" t="s">
        <v>20</v>
      </c>
      <c r="H920" t="s">
        <v>21</v>
      </c>
      <c r="I920" s="6">
        <v>0</v>
      </c>
      <c r="J920" t="s">
        <v>46</v>
      </c>
      <c r="K920" s="1">
        <f>Sales_data[[#This Row],[Quantity]]*Sales_data[[#This Row],[UnitPrice]]</f>
        <v>117.05</v>
      </c>
      <c r="L920" s="1">
        <f>Sales_data[[#This Row],[TotalPrice ]]*(1-Sales_data[[#This Row],[Discount]])</f>
        <v>117.05</v>
      </c>
      <c r="M920" s="1">
        <f>Sales_data[[#This Row],[Quantity]]*Sales_data[[#This Row],[UnitCost (Assummed)]]</f>
        <v>76.082499999999996</v>
      </c>
      <c r="N920" s="1">
        <f>Sales_data[[#This Row],[ Sales]]-Sales_data[[#This Row],[COGs]]</f>
        <v>40.967500000000001</v>
      </c>
      <c r="O920" s="5">
        <f>Sales_data[[#This Row],[TotalPrice ]]-Sales_data[[#This Row],[ Sales]]</f>
        <v>0</v>
      </c>
      <c r="P920" t="s">
        <v>57</v>
      </c>
      <c r="Q920" t="s">
        <v>40</v>
      </c>
      <c r="R920">
        <v>0</v>
      </c>
      <c r="S920" t="s">
        <v>309</v>
      </c>
      <c r="T920" t="s">
        <v>310</v>
      </c>
      <c r="U920" s="1">
        <v>26.44</v>
      </c>
      <c r="V920" s="2">
        <v>45491</v>
      </c>
      <c r="W920" s="2">
        <v>45500</v>
      </c>
      <c r="X920" s="7">
        <f t="shared" si="14"/>
        <v>9</v>
      </c>
      <c r="Y920" t="s">
        <v>27</v>
      </c>
    </row>
    <row r="921" spans="1:25" x14ac:dyDescent="0.3">
      <c r="A921" s="2">
        <v>45491</v>
      </c>
      <c r="B921" t="s">
        <v>18</v>
      </c>
      <c r="C921" t="s">
        <v>29</v>
      </c>
      <c r="D921">
        <v>14</v>
      </c>
      <c r="E921" s="1">
        <v>442.65</v>
      </c>
      <c r="F921" s="1">
        <f>Sales_data[[#This Row],[UnitPrice]]*(1-0.35)</f>
        <v>287.72249999999997</v>
      </c>
      <c r="G921" t="s">
        <v>20</v>
      </c>
      <c r="H921" t="s">
        <v>31</v>
      </c>
      <c r="I921" s="6">
        <v>0</v>
      </c>
      <c r="J921" t="s">
        <v>22</v>
      </c>
      <c r="K921" s="1">
        <f>Sales_data[[#This Row],[Quantity]]*Sales_data[[#This Row],[UnitPrice]]</f>
        <v>6197.0999999999995</v>
      </c>
      <c r="L921" s="1">
        <f>Sales_data[[#This Row],[TotalPrice ]]*(1-Sales_data[[#This Row],[Discount]])</f>
        <v>6197.0999999999995</v>
      </c>
      <c r="M921" s="1">
        <f>Sales_data[[#This Row],[Quantity]]*Sales_data[[#This Row],[UnitCost (Assummed)]]</f>
        <v>4028.1149999999998</v>
      </c>
      <c r="N921" s="1">
        <f>Sales_data[[#This Row],[ Sales]]-Sales_data[[#This Row],[COGs]]</f>
        <v>2168.9849999999997</v>
      </c>
      <c r="O921" s="5">
        <f>Sales_data[[#This Row],[TotalPrice ]]-Sales_data[[#This Row],[ Sales]]</f>
        <v>0</v>
      </c>
      <c r="P921" t="s">
        <v>33</v>
      </c>
      <c r="Q921" t="s">
        <v>34</v>
      </c>
      <c r="R921">
        <v>0</v>
      </c>
      <c r="S921" t="s">
        <v>317</v>
      </c>
      <c r="T921" t="s">
        <v>318</v>
      </c>
      <c r="U921" s="1">
        <v>28.76</v>
      </c>
      <c r="V921" s="2">
        <v>45491</v>
      </c>
      <c r="W921" s="2">
        <v>45497</v>
      </c>
      <c r="X921" s="7">
        <f t="shared" si="14"/>
        <v>6</v>
      </c>
      <c r="Y921" t="s">
        <v>27</v>
      </c>
    </row>
    <row r="922" spans="1:25" x14ac:dyDescent="0.3">
      <c r="A922" s="2">
        <v>45491</v>
      </c>
      <c r="B922" t="s">
        <v>28</v>
      </c>
      <c r="C922" t="s">
        <v>45</v>
      </c>
      <c r="D922">
        <v>10</v>
      </c>
      <c r="E922" s="1">
        <v>252.63</v>
      </c>
      <c r="F922" s="1">
        <f>Sales_data[[#This Row],[UnitPrice]]*(1-0.35)</f>
        <v>164.20949999999999</v>
      </c>
      <c r="G922" t="s">
        <v>20</v>
      </c>
      <c r="H922" t="s">
        <v>31</v>
      </c>
      <c r="I922" s="6">
        <v>0.15</v>
      </c>
      <c r="J922" t="s">
        <v>22</v>
      </c>
      <c r="K922" s="1">
        <f>Sales_data[[#This Row],[Quantity]]*Sales_data[[#This Row],[UnitPrice]]</f>
        <v>2526.3000000000002</v>
      </c>
      <c r="L922" s="1">
        <f>Sales_data[[#This Row],[TotalPrice ]]*(1-Sales_data[[#This Row],[Discount]])</f>
        <v>2147.355</v>
      </c>
      <c r="M922" s="1">
        <f>Sales_data[[#This Row],[Quantity]]*Sales_data[[#This Row],[UnitCost (Assummed)]]</f>
        <v>1642.0949999999998</v>
      </c>
      <c r="N922" s="1">
        <f>Sales_data[[#This Row],[ Sales]]-Sales_data[[#This Row],[COGs]]</f>
        <v>505.26000000000022</v>
      </c>
      <c r="O922" s="5">
        <f>Sales_data[[#This Row],[TotalPrice ]]-Sales_data[[#This Row],[ Sales]]</f>
        <v>378.94500000000016</v>
      </c>
      <c r="P922" t="s">
        <v>63</v>
      </c>
      <c r="Q922" t="s">
        <v>24</v>
      </c>
      <c r="R922">
        <v>0</v>
      </c>
      <c r="S922" t="s">
        <v>806</v>
      </c>
      <c r="T922" t="s">
        <v>807</v>
      </c>
      <c r="U922" s="1">
        <v>8.92</v>
      </c>
      <c r="V922" s="2">
        <v>45491</v>
      </c>
      <c r="W922" s="2">
        <v>45498</v>
      </c>
      <c r="X922" s="7">
        <f t="shared" si="14"/>
        <v>7</v>
      </c>
      <c r="Y922" t="s">
        <v>37</v>
      </c>
    </row>
    <row r="923" spans="1:25" x14ac:dyDescent="0.3">
      <c r="A923" s="2">
        <v>45493</v>
      </c>
      <c r="B923" t="s">
        <v>44</v>
      </c>
      <c r="C923" t="s">
        <v>19</v>
      </c>
      <c r="D923">
        <v>8</v>
      </c>
      <c r="E923" s="1">
        <v>224.18</v>
      </c>
      <c r="F923" s="1">
        <f>Sales_data[[#This Row],[UnitPrice]]*(1-0.35)</f>
        <v>145.71700000000001</v>
      </c>
      <c r="G923" t="s">
        <v>20</v>
      </c>
      <c r="H923" t="s">
        <v>31</v>
      </c>
      <c r="I923" s="6">
        <v>0.15</v>
      </c>
      <c r="J923" t="s">
        <v>66</v>
      </c>
      <c r="K923" s="1">
        <f>Sales_data[[#This Row],[Quantity]]*Sales_data[[#This Row],[UnitPrice]]</f>
        <v>1793.44</v>
      </c>
      <c r="L923" s="1">
        <f>Sales_data[[#This Row],[TotalPrice ]]*(1-Sales_data[[#This Row],[Discount]])</f>
        <v>1524.424</v>
      </c>
      <c r="M923" s="1">
        <f>Sales_data[[#This Row],[Quantity]]*Sales_data[[#This Row],[UnitCost (Assummed)]]</f>
        <v>1165.7360000000001</v>
      </c>
      <c r="N923" s="1">
        <f>Sales_data[[#This Row],[ Sales]]-Sales_data[[#This Row],[COGs]]</f>
        <v>358.68799999999987</v>
      </c>
      <c r="O923" s="5">
        <f>Sales_data[[#This Row],[TotalPrice ]]-Sales_data[[#This Row],[ Sales]]</f>
        <v>269.01600000000008</v>
      </c>
      <c r="P923" t="s">
        <v>60</v>
      </c>
      <c r="Q923" t="s">
        <v>2930</v>
      </c>
      <c r="R923">
        <v>0</v>
      </c>
      <c r="S923" t="s">
        <v>1681</v>
      </c>
      <c r="T923" t="s">
        <v>1682</v>
      </c>
      <c r="U923" s="1">
        <v>36.9</v>
      </c>
      <c r="V923" s="2">
        <v>45493</v>
      </c>
      <c r="W923" s="2">
        <v>45499</v>
      </c>
      <c r="X923" s="7">
        <f t="shared" si="14"/>
        <v>6</v>
      </c>
      <c r="Y923" t="s">
        <v>49</v>
      </c>
    </row>
    <row r="924" spans="1:25" x14ac:dyDescent="0.3">
      <c r="A924" s="2">
        <v>45493</v>
      </c>
      <c r="B924" t="s">
        <v>38</v>
      </c>
      <c r="C924" t="s">
        <v>39</v>
      </c>
      <c r="D924">
        <v>5</v>
      </c>
      <c r="E924" s="1">
        <v>202.12</v>
      </c>
      <c r="F924" s="1">
        <f>Sales_data[[#This Row],[UnitPrice]]*(1-0.35)</f>
        <v>131.37800000000001</v>
      </c>
      <c r="G924" t="s">
        <v>30</v>
      </c>
      <c r="H924" t="s">
        <v>31</v>
      </c>
      <c r="I924" s="6">
        <v>0.1</v>
      </c>
      <c r="J924" t="s">
        <v>56</v>
      </c>
      <c r="K924" s="1">
        <f>Sales_data[[#This Row],[Quantity]]*Sales_data[[#This Row],[UnitPrice]]</f>
        <v>1010.6</v>
      </c>
      <c r="L924" s="1">
        <f>Sales_data[[#This Row],[TotalPrice ]]*(1-Sales_data[[#This Row],[Discount]])</f>
        <v>909.54000000000008</v>
      </c>
      <c r="M924" s="1">
        <f>Sales_data[[#This Row],[Quantity]]*Sales_data[[#This Row],[UnitCost (Assummed)]]</f>
        <v>656.8900000000001</v>
      </c>
      <c r="N924" s="1">
        <f>Sales_data[[#This Row],[ Sales]]-Sales_data[[#This Row],[COGs]]</f>
        <v>252.64999999999998</v>
      </c>
      <c r="O924" s="5">
        <f>Sales_data[[#This Row],[TotalPrice ]]-Sales_data[[#This Row],[ Sales]]</f>
        <v>101.05999999999995</v>
      </c>
      <c r="P924" t="s">
        <v>23</v>
      </c>
      <c r="Q924" t="s">
        <v>24</v>
      </c>
      <c r="R924">
        <v>1</v>
      </c>
      <c r="S924" t="s">
        <v>2257</v>
      </c>
      <c r="T924" t="s">
        <v>2213</v>
      </c>
      <c r="U924" s="1">
        <v>45.61</v>
      </c>
      <c r="V924" s="2">
        <v>45493</v>
      </c>
      <c r="W924" s="2">
        <v>45501</v>
      </c>
      <c r="X924" s="7">
        <f t="shared" si="14"/>
        <v>8</v>
      </c>
      <c r="Y924" t="s">
        <v>43</v>
      </c>
    </row>
    <row r="925" spans="1:25" x14ac:dyDescent="0.3">
      <c r="A925" s="2">
        <v>45494</v>
      </c>
      <c r="B925" t="s">
        <v>69</v>
      </c>
      <c r="C925" t="s">
        <v>29</v>
      </c>
      <c r="D925">
        <v>16</v>
      </c>
      <c r="E925" s="1">
        <v>183.62</v>
      </c>
      <c r="F925" s="1">
        <f>Sales_data[[#This Row],[UnitPrice]]*(1-0.35)</f>
        <v>119.35300000000001</v>
      </c>
      <c r="G925" t="s">
        <v>30</v>
      </c>
      <c r="H925" t="s">
        <v>21</v>
      </c>
      <c r="I925" s="6">
        <v>0.05</v>
      </c>
      <c r="J925" t="s">
        <v>66</v>
      </c>
      <c r="K925" s="1">
        <f>Sales_data[[#This Row],[Quantity]]*Sales_data[[#This Row],[UnitPrice]]</f>
        <v>2937.92</v>
      </c>
      <c r="L925" s="1">
        <f>Sales_data[[#This Row],[TotalPrice ]]*(1-Sales_data[[#This Row],[Discount]])</f>
        <v>2791.0239999999999</v>
      </c>
      <c r="M925" s="1">
        <f>Sales_data[[#This Row],[Quantity]]*Sales_data[[#This Row],[UnitCost (Assummed)]]</f>
        <v>1909.6480000000001</v>
      </c>
      <c r="N925" s="1">
        <f>Sales_data[[#This Row],[ Sales]]-Sales_data[[#This Row],[COGs]]</f>
        <v>881.37599999999975</v>
      </c>
      <c r="O925" s="5">
        <f>Sales_data[[#This Row],[TotalPrice ]]-Sales_data[[#This Row],[ Sales]]</f>
        <v>146.89600000000019</v>
      </c>
      <c r="P925" t="s">
        <v>33</v>
      </c>
      <c r="Q925" t="s">
        <v>40</v>
      </c>
      <c r="R925">
        <v>0</v>
      </c>
      <c r="S925" t="s">
        <v>2909</v>
      </c>
      <c r="T925" t="s">
        <v>2910</v>
      </c>
      <c r="U925" s="1">
        <v>6.56</v>
      </c>
      <c r="V925" s="2">
        <v>45494</v>
      </c>
      <c r="W925" s="2">
        <v>45504</v>
      </c>
      <c r="X925" s="7">
        <f t="shared" si="14"/>
        <v>10</v>
      </c>
      <c r="Y925" t="s">
        <v>72</v>
      </c>
    </row>
    <row r="926" spans="1:25" x14ac:dyDescent="0.3">
      <c r="A926" s="2">
        <v>45497</v>
      </c>
      <c r="B926" t="s">
        <v>69</v>
      </c>
      <c r="C926" t="s">
        <v>79</v>
      </c>
      <c r="D926">
        <v>15</v>
      </c>
      <c r="E926" s="1">
        <v>318.02999999999997</v>
      </c>
      <c r="F926" s="1">
        <f>Sales_data[[#This Row],[UnitPrice]]*(1-0.35)</f>
        <v>206.71949999999998</v>
      </c>
      <c r="G926" t="s">
        <v>55</v>
      </c>
      <c r="H926" t="s">
        <v>31</v>
      </c>
      <c r="I926" s="6">
        <v>0.05</v>
      </c>
      <c r="J926" t="s">
        <v>56</v>
      </c>
      <c r="K926" s="1">
        <f>Sales_data[[#This Row],[Quantity]]*Sales_data[[#This Row],[UnitPrice]]</f>
        <v>4770.45</v>
      </c>
      <c r="L926" s="1">
        <f>Sales_data[[#This Row],[TotalPrice ]]*(1-Sales_data[[#This Row],[Discount]])</f>
        <v>4531.9274999999998</v>
      </c>
      <c r="M926" s="1">
        <f>Sales_data[[#This Row],[Quantity]]*Sales_data[[#This Row],[UnitCost (Assummed)]]</f>
        <v>3100.7924999999996</v>
      </c>
      <c r="N926" s="1">
        <f>Sales_data[[#This Row],[ Sales]]-Sales_data[[#This Row],[COGs]]</f>
        <v>1431.1350000000002</v>
      </c>
      <c r="O926" s="5">
        <f>Sales_data[[#This Row],[TotalPrice ]]-Sales_data[[#This Row],[ Sales]]</f>
        <v>238.52250000000004</v>
      </c>
      <c r="P926" t="s">
        <v>33</v>
      </c>
      <c r="Q926" t="s">
        <v>40</v>
      </c>
      <c r="R926">
        <v>1</v>
      </c>
      <c r="S926" t="s">
        <v>2836</v>
      </c>
      <c r="T926" t="s">
        <v>2837</v>
      </c>
      <c r="U926" s="1">
        <v>24.38</v>
      </c>
      <c r="V926" s="2">
        <v>45497</v>
      </c>
      <c r="W926" s="2">
        <v>45503</v>
      </c>
      <c r="X926" s="7">
        <f t="shared" si="14"/>
        <v>6</v>
      </c>
      <c r="Y926" t="s">
        <v>72</v>
      </c>
    </row>
    <row r="927" spans="1:25" x14ac:dyDescent="0.3">
      <c r="A927" s="2">
        <v>45498</v>
      </c>
      <c r="B927" t="s">
        <v>38</v>
      </c>
      <c r="C927" t="s">
        <v>45</v>
      </c>
      <c r="D927">
        <v>15</v>
      </c>
      <c r="E927" s="1">
        <v>247.21</v>
      </c>
      <c r="F927" s="1">
        <f>Sales_data[[#This Row],[UnitPrice]]*(1-0.35)</f>
        <v>160.68650000000002</v>
      </c>
      <c r="G927" t="s">
        <v>55</v>
      </c>
      <c r="H927" t="s">
        <v>21</v>
      </c>
      <c r="I927" s="6">
        <v>0.1</v>
      </c>
      <c r="J927" t="s">
        <v>66</v>
      </c>
      <c r="K927" s="1">
        <f>Sales_data[[#This Row],[Quantity]]*Sales_data[[#This Row],[UnitPrice]]</f>
        <v>3708.15</v>
      </c>
      <c r="L927" s="1">
        <f>Sales_data[[#This Row],[TotalPrice ]]*(1-Sales_data[[#This Row],[Discount]])</f>
        <v>3337.335</v>
      </c>
      <c r="M927" s="1">
        <f>Sales_data[[#This Row],[Quantity]]*Sales_data[[#This Row],[UnitCost (Assummed)]]</f>
        <v>2410.2975000000006</v>
      </c>
      <c r="N927" s="1">
        <f>Sales_data[[#This Row],[ Sales]]-Sales_data[[#This Row],[COGs]]</f>
        <v>927.03749999999945</v>
      </c>
      <c r="O927" s="5">
        <f>Sales_data[[#This Row],[TotalPrice ]]-Sales_data[[#This Row],[ Sales]]</f>
        <v>370.81500000000005</v>
      </c>
      <c r="P927" t="s">
        <v>33</v>
      </c>
      <c r="Q927" t="s">
        <v>2930</v>
      </c>
      <c r="R927">
        <v>0</v>
      </c>
      <c r="S927" t="s">
        <v>617</v>
      </c>
      <c r="T927" t="s">
        <v>618</v>
      </c>
      <c r="U927" s="1">
        <v>45.42</v>
      </c>
      <c r="V927" s="2">
        <v>45498</v>
      </c>
      <c r="W927" s="2">
        <v>45500</v>
      </c>
      <c r="X927" s="7">
        <f t="shared" si="14"/>
        <v>2</v>
      </c>
      <c r="Y927" t="s">
        <v>43</v>
      </c>
    </row>
    <row r="928" spans="1:25" x14ac:dyDescent="0.3">
      <c r="A928" s="2">
        <v>45498</v>
      </c>
      <c r="B928" t="s">
        <v>28</v>
      </c>
      <c r="C928" t="s">
        <v>79</v>
      </c>
      <c r="D928">
        <v>3</v>
      </c>
      <c r="E928" s="1">
        <v>417.58</v>
      </c>
      <c r="F928" s="1">
        <f>Sales_data[[#This Row],[UnitPrice]]*(1-0.35)</f>
        <v>271.42700000000002</v>
      </c>
      <c r="G928" t="s">
        <v>55</v>
      </c>
      <c r="H928" t="s">
        <v>31</v>
      </c>
      <c r="I928" s="6">
        <v>0.05</v>
      </c>
      <c r="J928" t="s">
        <v>46</v>
      </c>
      <c r="K928" s="1">
        <f>Sales_data[[#This Row],[Quantity]]*Sales_data[[#This Row],[UnitPrice]]</f>
        <v>1252.74</v>
      </c>
      <c r="L928" s="1">
        <f>Sales_data[[#This Row],[TotalPrice ]]*(1-Sales_data[[#This Row],[Discount]])</f>
        <v>1190.1030000000001</v>
      </c>
      <c r="M928" s="1">
        <f>Sales_data[[#This Row],[Quantity]]*Sales_data[[#This Row],[UnitCost (Assummed)]]</f>
        <v>814.28100000000006</v>
      </c>
      <c r="N928" s="1">
        <f>Sales_data[[#This Row],[ Sales]]-Sales_data[[#This Row],[COGs]]</f>
        <v>375.822</v>
      </c>
      <c r="O928" s="5">
        <f>Sales_data[[#This Row],[TotalPrice ]]-Sales_data[[#This Row],[ Sales]]</f>
        <v>62.636999999999944</v>
      </c>
      <c r="P928" t="s">
        <v>33</v>
      </c>
      <c r="Q928" t="s">
        <v>34</v>
      </c>
      <c r="R928">
        <v>0</v>
      </c>
      <c r="S928" t="s">
        <v>850</v>
      </c>
      <c r="T928" t="s">
        <v>851</v>
      </c>
      <c r="U928" s="1">
        <v>43.42</v>
      </c>
      <c r="V928" s="2">
        <v>45498</v>
      </c>
      <c r="W928" s="2">
        <v>45504</v>
      </c>
      <c r="X928" s="7">
        <f t="shared" si="14"/>
        <v>6</v>
      </c>
      <c r="Y928" t="s">
        <v>37</v>
      </c>
    </row>
    <row r="929" spans="1:25" x14ac:dyDescent="0.3">
      <c r="A929" s="2">
        <v>45498</v>
      </c>
      <c r="B929" t="s">
        <v>28</v>
      </c>
      <c r="C929" t="s">
        <v>45</v>
      </c>
      <c r="D929">
        <v>12</v>
      </c>
      <c r="E929" s="1">
        <v>61.85</v>
      </c>
      <c r="F929" s="1">
        <f>Sales_data[[#This Row],[UnitPrice]]*(1-0.35)</f>
        <v>40.202500000000001</v>
      </c>
      <c r="G929" t="s">
        <v>55</v>
      </c>
      <c r="H929" t="s">
        <v>21</v>
      </c>
      <c r="I929" s="6">
        <v>0.05</v>
      </c>
      <c r="J929" t="s">
        <v>32</v>
      </c>
      <c r="K929" s="1">
        <f>Sales_data[[#This Row],[Quantity]]*Sales_data[[#This Row],[UnitPrice]]</f>
        <v>742.2</v>
      </c>
      <c r="L929" s="1">
        <f>Sales_data[[#This Row],[TotalPrice ]]*(1-Sales_data[[#This Row],[Discount]])</f>
        <v>705.09</v>
      </c>
      <c r="M929" s="1">
        <f>Sales_data[[#This Row],[Quantity]]*Sales_data[[#This Row],[UnitCost (Assummed)]]</f>
        <v>482.43</v>
      </c>
      <c r="N929" s="1">
        <f>Sales_data[[#This Row],[ Sales]]-Sales_data[[#This Row],[COGs]]</f>
        <v>222.66000000000003</v>
      </c>
      <c r="O929" s="5">
        <f>Sales_data[[#This Row],[TotalPrice ]]-Sales_data[[#This Row],[ Sales]]</f>
        <v>37.110000000000014</v>
      </c>
      <c r="P929" t="s">
        <v>57</v>
      </c>
      <c r="Q929" t="s">
        <v>2930</v>
      </c>
      <c r="R929">
        <v>1</v>
      </c>
      <c r="S929" t="s">
        <v>1498</v>
      </c>
      <c r="T929" t="s">
        <v>1499</v>
      </c>
      <c r="U929" s="1">
        <v>24.34</v>
      </c>
      <c r="V929" s="2">
        <v>45498</v>
      </c>
      <c r="W929" s="2">
        <v>45504</v>
      </c>
      <c r="X929" s="7">
        <f t="shared" si="14"/>
        <v>6</v>
      </c>
      <c r="Y929" t="s">
        <v>37</v>
      </c>
    </row>
    <row r="930" spans="1:25" x14ac:dyDescent="0.3">
      <c r="A930" s="2">
        <v>45499</v>
      </c>
      <c r="B930" t="s">
        <v>44</v>
      </c>
      <c r="C930" t="s">
        <v>19</v>
      </c>
      <c r="D930">
        <v>9</v>
      </c>
      <c r="E930" s="1">
        <v>486.58</v>
      </c>
      <c r="F930" s="1">
        <f>Sales_data[[#This Row],[UnitPrice]]*(1-0.35)</f>
        <v>316.27699999999999</v>
      </c>
      <c r="G930" t="s">
        <v>30</v>
      </c>
      <c r="H930" t="s">
        <v>31</v>
      </c>
      <c r="I930" s="6">
        <v>0.15</v>
      </c>
      <c r="J930" t="s">
        <v>32</v>
      </c>
      <c r="K930" s="1">
        <f>Sales_data[[#This Row],[Quantity]]*Sales_data[[#This Row],[UnitPrice]]</f>
        <v>4379.22</v>
      </c>
      <c r="L930" s="1">
        <f>Sales_data[[#This Row],[TotalPrice ]]*(1-Sales_data[[#This Row],[Discount]])</f>
        <v>3722.337</v>
      </c>
      <c r="M930" s="1">
        <f>Sales_data[[#This Row],[Quantity]]*Sales_data[[#This Row],[UnitCost (Assummed)]]</f>
        <v>2846.4929999999999</v>
      </c>
      <c r="N930" s="1">
        <f>Sales_data[[#This Row],[ Sales]]-Sales_data[[#This Row],[COGs]]</f>
        <v>875.84400000000005</v>
      </c>
      <c r="O930" s="5">
        <f>Sales_data[[#This Row],[TotalPrice ]]-Sales_data[[#This Row],[ Sales]]</f>
        <v>656.88300000000027</v>
      </c>
      <c r="P930" t="s">
        <v>23</v>
      </c>
      <c r="Q930" t="s">
        <v>24</v>
      </c>
      <c r="R930">
        <v>0</v>
      </c>
      <c r="S930" t="s">
        <v>2563</v>
      </c>
      <c r="T930" t="s">
        <v>2564</v>
      </c>
      <c r="U930" s="1">
        <v>38.72</v>
      </c>
      <c r="V930" s="2">
        <v>45499</v>
      </c>
      <c r="W930" s="2">
        <v>45503</v>
      </c>
      <c r="X930" s="7">
        <f t="shared" si="14"/>
        <v>4</v>
      </c>
      <c r="Y930" t="s">
        <v>49</v>
      </c>
    </row>
    <row r="931" spans="1:25" x14ac:dyDescent="0.3">
      <c r="A931" s="2">
        <v>45500</v>
      </c>
      <c r="B931" t="s">
        <v>28</v>
      </c>
      <c r="C931" t="s">
        <v>19</v>
      </c>
      <c r="D931">
        <v>8</v>
      </c>
      <c r="E931" s="1">
        <v>493.09</v>
      </c>
      <c r="F931" s="1">
        <f>Sales_data[[#This Row],[UnitPrice]]*(1-0.35)</f>
        <v>320.50849999999997</v>
      </c>
      <c r="G931" t="s">
        <v>30</v>
      </c>
      <c r="H931" t="s">
        <v>31</v>
      </c>
      <c r="I931" s="6">
        <v>0.05</v>
      </c>
      <c r="J931" t="s">
        <v>56</v>
      </c>
      <c r="K931" s="1">
        <f>Sales_data[[#This Row],[Quantity]]*Sales_data[[#This Row],[UnitPrice]]</f>
        <v>3944.72</v>
      </c>
      <c r="L931" s="1">
        <f>Sales_data[[#This Row],[TotalPrice ]]*(1-Sales_data[[#This Row],[Discount]])</f>
        <v>3747.4839999999995</v>
      </c>
      <c r="M931" s="1">
        <f>Sales_data[[#This Row],[Quantity]]*Sales_data[[#This Row],[UnitCost (Assummed)]]</f>
        <v>2564.0679999999998</v>
      </c>
      <c r="N931" s="1">
        <f>Sales_data[[#This Row],[ Sales]]-Sales_data[[#This Row],[COGs]]</f>
        <v>1183.4159999999997</v>
      </c>
      <c r="O931" s="5">
        <f>Sales_data[[#This Row],[TotalPrice ]]-Sales_data[[#This Row],[ Sales]]</f>
        <v>197.23600000000033</v>
      </c>
      <c r="P931" t="s">
        <v>57</v>
      </c>
      <c r="Q931" t="s">
        <v>24</v>
      </c>
      <c r="R931">
        <v>0</v>
      </c>
      <c r="S931" t="s">
        <v>1337</v>
      </c>
      <c r="T931" t="s">
        <v>1338</v>
      </c>
      <c r="U931" s="1">
        <v>11.49</v>
      </c>
      <c r="V931" s="2">
        <v>45500</v>
      </c>
      <c r="W931" s="2">
        <v>45509</v>
      </c>
      <c r="X931" s="7">
        <f t="shared" si="14"/>
        <v>9</v>
      </c>
      <c r="Y931" t="s">
        <v>37</v>
      </c>
    </row>
    <row r="932" spans="1:25" x14ac:dyDescent="0.3">
      <c r="A932" s="2">
        <v>45500</v>
      </c>
      <c r="B932" t="s">
        <v>44</v>
      </c>
      <c r="C932" t="s">
        <v>45</v>
      </c>
      <c r="D932">
        <v>1</v>
      </c>
      <c r="E932" s="1">
        <v>534.28</v>
      </c>
      <c r="F932" s="1">
        <f>Sales_data[[#This Row],[UnitPrice]]*(1-0.35)</f>
        <v>347.28199999999998</v>
      </c>
      <c r="G932" t="s">
        <v>55</v>
      </c>
      <c r="H932" t="s">
        <v>21</v>
      </c>
      <c r="I932" s="6">
        <v>0.1</v>
      </c>
      <c r="J932" t="s">
        <v>22</v>
      </c>
      <c r="K932" s="1">
        <f>Sales_data[[#This Row],[Quantity]]*Sales_data[[#This Row],[UnitPrice]]</f>
        <v>534.28</v>
      </c>
      <c r="L932" s="1">
        <f>Sales_data[[#This Row],[TotalPrice ]]*(1-Sales_data[[#This Row],[Discount]])</f>
        <v>480.85199999999998</v>
      </c>
      <c r="M932" s="1">
        <f>Sales_data[[#This Row],[Quantity]]*Sales_data[[#This Row],[UnitCost (Assummed)]]</f>
        <v>347.28199999999998</v>
      </c>
      <c r="N932" s="1">
        <f>Sales_data[[#This Row],[ Sales]]-Sales_data[[#This Row],[COGs]]</f>
        <v>133.57</v>
      </c>
      <c r="O932" s="5">
        <f>Sales_data[[#This Row],[TotalPrice ]]-Sales_data[[#This Row],[ Sales]]</f>
        <v>53.427999999999997</v>
      </c>
      <c r="P932" t="s">
        <v>23</v>
      </c>
      <c r="Q932" t="s">
        <v>24</v>
      </c>
      <c r="R932">
        <v>0</v>
      </c>
      <c r="S932" t="s">
        <v>1494</v>
      </c>
      <c r="T932" t="s">
        <v>1495</v>
      </c>
      <c r="U932" s="1">
        <v>31.3</v>
      </c>
      <c r="V932" s="2">
        <v>45500</v>
      </c>
      <c r="W932" s="2">
        <v>45505</v>
      </c>
      <c r="X932" s="7">
        <f t="shared" si="14"/>
        <v>5</v>
      </c>
      <c r="Y932" t="s">
        <v>49</v>
      </c>
    </row>
    <row r="933" spans="1:25" x14ac:dyDescent="0.3">
      <c r="A933" s="2">
        <v>45500</v>
      </c>
      <c r="B933" t="s">
        <v>18</v>
      </c>
      <c r="C933" t="s">
        <v>39</v>
      </c>
      <c r="D933">
        <v>1</v>
      </c>
      <c r="E933" s="1">
        <v>272.5</v>
      </c>
      <c r="F933" s="1">
        <f>Sales_data[[#This Row],[UnitPrice]]*(1-0.35)</f>
        <v>177.125</v>
      </c>
      <c r="G933" t="s">
        <v>30</v>
      </c>
      <c r="H933" t="s">
        <v>21</v>
      </c>
      <c r="I933" s="6">
        <v>0</v>
      </c>
      <c r="J933" t="s">
        <v>22</v>
      </c>
      <c r="K933" s="1">
        <f>Sales_data[[#This Row],[Quantity]]*Sales_data[[#This Row],[UnitPrice]]</f>
        <v>272.5</v>
      </c>
      <c r="L933" s="1">
        <f>Sales_data[[#This Row],[TotalPrice ]]*(1-Sales_data[[#This Row],[Discount]])</f>
        <v>272.5</v>
      </c>
      <c r="M933" s="1">
        <f>Sales_data[[#This Row],[Quantity]]*Sales_data[[#This Row],[UnitCost (Assummed)]]</f>
        <v>177.125</v>
      </c>
      <c r="N933" s="1">
        <f>Sales_data[[#This Row],[ Sales]]-Sales_data[[#This Row],[COGs]]</f>
        <v>95.375</v>
      </c>
      <c r="O933" s="5">
        <f>Sales_data[[#This Row],[TotalPrice ]]-Sales_data[[#This Row],[ Sales]]</f>
        <v>0</v>
      </c>
      <c r="P933" t="s">
        <v>33</v>
      </c>
      <c r="Q933" t="s">
        <v>40</v>
      </c>
      <c r="R933">
        <v>0</v>
      </c>
      <c r="S933" t="s">
        <v>2921</v>
      </c>
      <c r="T933" t="s">
        <v>2922</v>
      </c>
      <c r="U933" s="1">
        <v>35.56</v>
      </c>
      <c r="V933" s="2">
        <v>45500</v>
      </c>
      <c r="W933" s="2">
        <v>45507</v>
      </c>
      <c r="X933" s="7">
        <f t="shared" si="14"/>
        <v>7</v>
      </c>
      <c r="Y933" t="s">
        <v>27</v>
      </c>
    </row>
    <row r="934" spans="1:25" x14ac:dyDescent="0.3">
      <c r="A934" s="2">
        <v>45501</v>
      </c>
      <c r="B934" t="s">
        <v>69</v>
      </c>
      <c r="C934" t="s">
        <v>79</v>
      </c>
      <c r="D934">
        <v>6</v>
      </c>
      <c r="E934" s="1">
        <v>61.06</v>
      </c>
      <c r="F934" s="1">
        <f>Sales_data[[#This Row],[UnitPrice]]*(1-0.35)</f>
        <v>39.689</v>
      </c>
      <c r="G934" t="s">
        <v>55</v>
      </c>
      <c r="H934" t="s">
        <v>21</v>
      </c>
      <c r="I934" s="6">
        <v>0</v>
      </c>
      <c r="J934" t="s">
        <v>66</v>
      </c>
      <c r="K934" s="1">
        <f>Sales_data[[#This Row],[Quantity]]*Sales_data[[#This Row],[UnitPrice]]</f>
        <v>366.36</v>
      </c>
      <c r="L934" s="1">
        <f>Sales_data[[#This Row],[TotalPrice ]]*(1-Sales_data[[#This Row],[Discount]])</f>
        <v>366.36</v>
      </c>
      <c r="M934" s="1">
        <f>Sales_data[[#This Row],[Quantity]]*Sales_data[[#This Row],[UnitCost (Assummed)]]</f>
        <v>238.13400000000001</v>
      </c>
      <c r="N934" s="1">
        <f>Sales_data[[#This Row],[ Sales]]-Sales_data[[#This Row],[COGs]]</f>
        <v>128.226</v>
      </c>
      <c r="O934" s="5">
        <f>Sales_data[[#This Row],[TotalPrice ]]-Sales_data[[#This Row],[ Sales]]</f>
        <v>0</v>
      </c>
      <c r="P934" t="s">
        <v>60</v>
      </c>
      <c r="Q934" t="s">
        <v>34</v>
      </c>
      <c r="R934">
        <v>1</v>
      </c>
      <c r="S934" t="s">
        <v>2628</v>
      </c>
      <c r="T934" t="s">
        <v>2629</v>
      </c>
      <c r="U934" s="1">
        <v>49.09</v>
      </c>
      <c r="V934" s="2">
        <v>45501</v>
      </c>
      <c r="W934" s="2">
        <v>45509</v>
      </c>
      <c r="X934" s="7">
        <f t="shared" si="14"/>
        <v>8</v>
      </c>
      <c r="Y934" t="s">
        <v>72</v>
      </c>
    </row>
    <row r="935" spans="1:25" x14ac:dyDescent="0.3">
      <c r="A935" s="2">
        <v>45502</v>
      </c>
      <c r="B935" t="s">
        <v>69</v>
      </c>
      <c r="C935" t="s">
        <v>54</v>
      </c>
      <c r="D935">
        <v>8</v>
      </c>
      <c r="E935" s="1">
        <v>420.75</v>
      </c>
      <c r="F935" s="1">
        <f>Sales_data[[#This Row],[UnitPrice]]*(1-0.35)</f>
        <v>273.48750000000001</v>
      </c>
      <c r="G935" t="s">
        <v>20</v>
      </c>
      <c r="H935" t="s">
        <v>21</v>
      </c>
      <c r="I935" s="6">
        <v>0.1</v>
      </c>
      <c r="J935" t="s">
        <v>66</v>
      </c>
      <c r="K935" s="1">
        <f>Sales_data[[#This Row],[Quantity]]*Sales_data[[#This Row],[UnitPrice]]</f>
        <v>3366</v>
      </c>
      <c r="L935" s="1">
        <f>Sales_data[[#This Row],[TotalPrice ]]*(1-Sales_data[[#This Row],[Discount]])</f>
        <v>3029.4</v>
      </c>
      <c r="M935" s="1">
        <f>Sales_data[[#This Row],[Quantity]]*Sales_data[[#This Row],[UnitCost (Assummed)]]</f>
        <v>2187.9</v>
      </c>
      <c r="N935" s="1">
        <f>Sales_data[[#This Row],[ Sales]]-Sales_data[[#This Row],[COGs]]</f>
        <v>841.5</v>
      </c>
      <c r="O935" s="5">
        <f>Sales_data[[#This Row],[TotalPrice ]]-Sales_data[[#This Row],[ Sales]]</f>
        <v>336.59999999999991</v>
      </c>
      <c r="P935" t="s">
        <v>23</v>
      </c>
      <c r="Q935" t="s">
        <v>34</v>
      </c>
      <c r="R935">
        <v>1</v>
      </c>
      <c r="S935" t="s">
        <v>1247</v>
      </c>
      <c r="T935" t="s">
        <v>1248</v>
      </c>
      <c r="U935" s="1">
        <v>44.61</v>
      </c>
      <c r="V935" s="2">
        <v>45502</v>
      </c>
      <c r="W935" s="2">
        <v>45505</v>
      </c>
      <c r="X935" s="7">
        <f t="shared" si="14"/>
        <v>3</v>
      </c>
      <c r="Y935" t="s">
        <v>72</v>
      </c>
    </row>
    <row r="936" spans="1:25" x14ac:dyDescent="0.3">
      <c r="A936" s="2">
        <v>45503</v>
      </c>
      <c r="B936" t="s">
        <v>44</v>
      </c>
      <c r="C936" t="s">
        <v>130</v>
      </c>
      <c r="D936">
        <v>16</v>
      </c>
      <c r="E936" s="1">
        <v>163.86</v>
      </c>
      <c r="F936" s="1">
        <f>Sales_data[[#This Row],[UnitPrice]]*(1-0.35)</f>
        <v>106.50900000000001</v>
      </c>
      <c r="G936" t="s">
        <v>50</v>
      </c>
      <c r="H936" t="s">
        <v>31</v>
      </c>
      <c r="I936" s="6">
        <v>0.15</v>
      </c>
      <c r="J936" t="s">
        <v>56</v>
      </c>
      <c r="K936" s="1">
        <f>Sales_data[[#This Row],[Quantity]]*Sales_data[[#This Row],[UnitPrice]]</f>
        <v>2621.76</v>
      </c>
      <c r="L936" s="1">
        <f>Sales_data[[#This Row],[TotalPrice ]]*(1-Sales_data[[#This Row],[Discount]])</f>
        <v>2228.4960000000001</v>
      </c>
      <c r="M936" s="1">
        <f>Sales_data[[#This Row],[Quantity]]*Sales_data[[#This Row],[UnitCost (Assummed)]]</f>
        <v>1704.1440000000002</v>
      </c>
      <c r="N936" s="1">
        <f>Sales_data[[#This Row],[ Sales]]-Sales_data[[#This Row],[COGs]]</f>
        <v>524.35199999999986</v>
      </c>
      <c r="O936" s="5">
        <f>Sales_data[[#This Row],[TotalPrice ]]-Sales_data[[#This Row],[ Sales]]</f>
        <v>393.26400000000012</v>
      </c>
      <c r="P936" t="s">
        <v>33</v>
      </c>
      <c r="Q936" t="s">
        <v>24</v>
      </c>
      <c r="R936">
        <v>0</v>
      </c>
      <c r="S936" t="s">
        <v>307</v>
      </c>
      <c r="T936" t="s">
        <v>308</v>
      </c>
      <c r="U936" s="1">
        <v>37.950000000000003</v>
      </c>
      <c r="V936" s="2">
        <v>45503</v>
      </c>
      <c r="W936" s="2">
        <v>45510</v>
      </c>
      <c r="X936" s="7">
        <f t="shared" si="14"/>
        <v>7</v>
      </c>
      <c r="Y936" t="s">
        <v>49</v>
      </c>
    </row>
    <row r="937" spans="1:25" x14ac:dyDescent="0.3">
      <c r="A937" s="2">
        <v>45503</v>
      </c>
      <c r="B937" t="s">
        <v>69</v>
      </c>
      <c r="C937" t="s">
        <v>130</v>
      </c>
      <c r="D937">
        <v>12</v>
      </c>
      <c r="E937" s="1">
        <v>533.77</v>
      </c>
      <c r="F937" s="1">
        <f>Sales_data[[#This Row],[UnitPrice]]*(1-0.35)</f>
        <v>346.95049999999998</v>
      </c>
      <c r="G937" t="s">
        <v>55</v>
      </c>
      <c r="H937" t="s">
        <v>21</v>
      </c>
      <c r="I937" s="6">
        <v>0.15</v>
      </c>
      <c r="J937" t="s">
        <v>32</v>
      </c>
      <c r="K937" s="1">
        <f>Sales_data[[#This Row],[Quantity]]*Sales_data[[#This Row],[UnitPrice]]</f>
        <v>6405.24</v>
      </c>
      <c r="L937" s="1">
        <f>Sales_data[[#This Row],[TotalPrice ]]*(1-Sales_data[[#This Row],[Discount]])</f>
        <v>5444.4539999999997</v>
      </c>
      <c r="M937" s="1">
        <f>Sales_data[[#This Row],[Quantity]]*Sales_data[[#This Row],[UnitCost (Assummed)]]</f>
        <v>4163.4059999999999</v>
      </c>
      <c r="N937" s="1">
        <f>Sales_data[[#This Row],[ Sales]]-Sales_data[[#This Row],[COGs]]</f>
        <v>1281.0479999999998</v>
      </c>
      <c r="O937" s="5">
        <f>Sales_data[[#This Row],[TotalPrice ]]-Sales_data[[#This Row],[ Sales]]</f>
        <v>960.78600000000006</v>
      </c>
      <c r="P937" t="s">
        <v>63</v>
      </c>
      <c r="Q937" t="s">
        <v>34</v>
      </c>
      <c r="R937">
        <v>0</v>
      </c>
      <c r="S937" t="s">
        <v>1278</v>
      </c>
      <c r="T937" t="s">
        <v>1279</v>
      </c>
      <c r="U937" s="1">
        <v>48.71</v>
      </c>
      <c r="V937" s="2">
        <v>45503</v>
      </c>
      <c r="W937" s="2">
        <v>45508</v>
      </c>
      <c r="X937" s="7">
        <f t="shared" si="14"/>
        <v>5</v>
      </c>
      <c r="Y937" t="s">
        <v>72</v>
      </c>
    </row>
    <row r="938" spans="1:25" x14ac:dyDescent="0.3">
      <c r="A938" s="2">
        <v>45505</v>
      </c>
      <c r="B938" t="s">
        <v>44</v>
      </c>
      <c r="C938" t="s">
        <v>130</v>
      </c>
      <c r="D938">
        <v>6</v>
      </c>
      <c r="E938" s="1">
        <v>208.64</v>
      </c>
      <c r="F938" s="1">
        <f>Sales_data[[#This Row],[UnitPrice]]*(1-0.35)</f>
        <v>135.61599999999999</v>
      </c>
      <c r="G938" t="s">
        <v>55</v>
      </c>
      <c r="H938" t="s">
        <v>31</v>
      </c>
      <c r="I938" s="6">
        <v>0.1</v>
      </c>
      <c r="J938" t="s">
        <v>46</v>
      </c>
      <c r="K938" s="1">
        <f>Sales_data[[#This Row],[Quantity]]*Sales_data[[#This Row],[UnitPrice]]</f>
        <v>1251.8399999999999</v>
      </c>
      <c r="L938" s="1">
        <f>Sales_data[[#This Row],[TotalPrice ]]*(1-Sales_data[[#This Row],[Discount]])</f>
        <v>1126.6559999999999</v>
      </c>
      <c r="M938" s="1">
        <f>Sales_data[[#This Row],[Quantity]]*Sales_data[[#This Row],[UnitCost (Assummed)]]</f>
        <v>813.69599999999991</v>
      </c>
      <c r="N938" s="1">
        <f>Sales_data[[#This Row],[ Sales]]-Sales_data[[#This Row],[COGs]]</f>
        <v>312.96000000000004</v>
      </c>
      <c r="O938" s="5">
        <f>Sales_data[[#This Row],[TotalPrice ]]-Sales_data[[#This Row],[ Sales]]</f>
        <v>125.18399999999997</v>
      </c>
      <c r="P938" t="s">
        <v>57</v>
      </c>
      <c r="Q938" t="s">
        <v>24</v>
      </c>
      <c r="R938">
        <v>0</v>
      </c>
      <c r="S938" t="s">
        <v>1571</v>
      </c>
      <c r="T938" t="s">
        <v>1572</v>
      </c>
      <c r="U938" s="1">
        <v>49.93</v>
      </c>
      <c r="V938" s="2">
        <v>45505</v>
      </c>
      <c r="W938" s="2">
        <v>45508</v>
      </c>
      <c r="X938" s="7">
        <f t="shared" si="14"/>
        <v>3</v>
      </c>
      <c r="Y938" t="s">
        <v>49</v>
      </c>
    </row>
    <row r="939" spans="1:25" x14ac:dyDescent="0.3">
      <c r="A939" s="2">
        <v>45505</v>
      </c>
      <c r="B939" t="s">
        <v>28</v>
      </c>
      <c r="C939" t="s">
        <v>130</v>
      </c>
      <c r="D939">
        <v>20</v>
      </c>
      <c r="E939" s="1">
        <v>248.11</v>
      </c>
      <c r="F939" s="1">
        <f>Sales_data[[#This Row],[UnitPrice]]*(1-0.35)</f>
        <v>161.2715</v>
      </c>
      <c r="G939" t="s">
        <v>55</v>
      </c>
      <c r="H939" t="s">
        <v>21</v>
      </c>
      <c r="I939" s="6">
        <v>0.05</v>
      </c>
      <c r="J939" t="s">
        <v>51</v>
      </c>
      <c r="K939" s="1">
        <f>Sales_data[[#This Row],[Quantity]]*Sales_data[[#This Row],[UnitPrice]]</f>
        <v>4962.2000000000007</v>
      </c>
      <c r="L939" s="1">
        <f>Sales_data[[#This Row],[TotalPrice ]]*(1-Sales_data[[#This Row],[Discount]])</f>
        <v>4714.09</v>
      </c>
      <c r="M939" s="1">
        <f>Sales_data[[#This Row],[Quantity]]*Sales_data[[#This Row],[UnitCost (Assummed)]]</f>
        <v>3225.4300000000003</v>
      </c>
      <c r="N939" s="1">
        <f>Sales_data[[#This Row],[ Sales]]-Sales_data[[#This Row],[COGs]]</f>
        <v>1488.6599999999999</v>
      </c>
      <c r="O939" s="5">
        <f>Sales_data[[#This Row],[TotalPrice ]]-Sales_data[[#This Row],[ Sales]]</f>
        <v>248.11000000000058</v>
      </c>
      <c r="P939" t="s">
        <v>23</v>
      </c>
      <c r="Q939" t="s">
        <v>34</v>
      </c>
      <c r="R939">
        <v>0</v>
      </c>
      <c r="S939" t="s">
        <v>1606</v>
      </c>
      <c r="T939" t="s">
        <v>1607</v>
      </c>
      <c r="U939" s="1">
        <v>22.96</v>
      </c>
      <c r="V939" s="2">
        <v>45505</v>
      </c>
      <c r="W939" s="2">
        <v>45510</v>
      </c>
      <c r="X939" s="7">
        <f t="shared" si="14"/>
        <v>5</v>
      </c>
      <c r="Y939" t="s">
        <v>37</v>
      </c>
    </row>
    <row r="940" spans="1:25" x14ac:dyDescent="0.3">
      <c r="A940" s="2">
        <v>45505</v>
      </c>
      <c r="B940" t="s">
        <v>28</v>
      </c>
      <c r="C940" t="s">
        <v>45</v>
      </c>
      <c r="D940">
        <v>3</v>
      </c>
      <c r="E940" s="1">
        <v>10.93</v>
      </c>
      <c r="F940" s="1">
        <f>Sales_data[[#This Row],[UnitPrice]]*(1-0.35)</f>
        <v>7.1044999999999998</v>
      </c>
      <c r="G940" t="s">
        <v>55</v>
      </c>
      <c r="H940" t="s">
        <v>21</v>
      </c>
      <c r="I940" s="6">
        <v>0.15</v>
      </c>
      <c r="J940" t="s">
        <v>22</v>
      </c>
      <c r="K940" s="1">
        <f>Sales_data[[#This Row],[Quantity]]*Sales_data[[#This Row],[UnitPrice]]</f>
        <v>32.79</v>
      </c>
      <c r="L940" s="1">
        <f>Sales_data[[#This Row],[TotalPrice ]]*(1-Sales_data[[#This Row],[Discount]])</f>
        <v>27.871499999999997</v>
      </c>
      <c r="M940" s="1">
        <f>Sales_data[[#This Row],[Quantity]]*Sales_data[[#This Row],[UnitCost (Assummed)]]</f>
        <v>21.313499999999998</v>
      </c>
      <c r="N940" s="1">
        <f>Sales_data[[#This Row],[ Sales]]-Sales_data[[#This Row],[COGs]]</f>
        <v>6.5579999999999998</v>
      </c>
      <c r="O940" s="5">
        <f>Sales_data[[#This Row],[TotalPrice ]]-Sales_data[[#This Row],[ Sales]]</f>
        <v>4.9185000000000016</v>
      </c>
      <c r="P940" t="s">
        <v>63</v>
      </c>
      <c r="Q940" t="s">
        <v>24</v>
      </c>
      <c r="R940">
        <v>0</v>
      </c>
      <c r="S940" t="s">
        <v>2049</v>
      </c>
      <c r="T940" t="s">
        <v>2050</v>
      </c>
      <c r="U940" s="1">
        <v>19.010000000000002</v>
      </c>
      <c r="V940" s="2">
        <v>45505</v>
      </c>
      <c r="W940" s="2">
        <v>45514</v>
      </c>
      <c r="X940" s="7">
        <f t="shared" si="14"/>
        <v>9</v>
      </c>
      <c r="Y940" t="s">
        <v>37</v>
      </c>
    </row>
    <row r="941" spans="1:25" x14ac:dyDescent="0.3">
      <c r="A941" s="2">
        <v>45507</v>
      </c>
      <c r="B941" t="s">
        <v>69</v>
      </c>
      <c r="C941" t="s">
        <v>79</v>
      </c>
      <c r="D941">
        <v>7</v>
      </c>
      <c r="E941" s="1">
        <v>180.25</v>
      </c>
      <c r="F941" s="1">
        <f>Sales_data[[#This Row],[UnitPrice]]*(1-0.35)</f>
        <v>117.16250000000001</v>
      </c>
      <c r="G941" t="s">
        <v>55</v>
      </c>
      <c r="H941" t="s">
        <v>31</v>
      </c>
      <c r="I941" s="6">
        <v>0.1</v>
      </c>
      <c r="J941" t="s">
        <v>56</v>
      </c>
      <c r="K941" s="1">
        <f>Sales_data[[#This Row],[Quantity]]*Sales_data[[#This Row],[UnitPrice]]</f>
        <v>1261.75</v>
      </c>
      <c r="L941" s="1">
        <f>Sales_data[[#This Row],[TotalPrice ]]*(1-Sales_data[[#This Row],[Discount]])</f>
        <v>1135.575</v>
      </c>
      <c r="M941" s="1">
        <f>Sales_data[[#This Row],[Quantity]]*Sales_data[[#This Row],[UnitCost (Assummed)]]</f>
        <v>820.13750000000005</v>
      </c>
      <c r="N941" s="1">
        <f>Sales_data[[#This Row],[ Sales]]-Sales_data[[#This Row],[COGs]]</f>
        <v>315.4375</v>
      </c>
      <c r="O941" s="5">
        <f>Sales_data[[#This Row],[TotalPrice ]]-Sales_data[[#This Row],[ Sales]]</f>
        <v>126.17499999999995</v>
      </c>
      <c r="P941" t="s">
        <v>33</v>
      </c>
      <c r="Q941" t="s">
        <v>40</v>
      </c>
      <c r="R941">
        <v>0</v>
      </c>
      <c r="S941" t="s">
        <v>2661</v>
      </c>
      <c r="T941" t="s">
        <v>2662</v>
      </c>
      <c r="U941" s="1">
        <v>36.79</v>
      </c>
      <c r="V941" s="2">
        <v>45507</v>
      </c>
      <c r="W941" s="2">
        <v>45509</v>
      </c>
      <c r="X941" s="7">
        <f t="shared" si="14"/>
        <v>2</v>
      </c>
      <c r="Y941" t="s">
        <v>72</v>
      </c>
    </row>
    <row r="942" spans="1:25" x14ac:dyDescent="0.3">
      <c r="A942" s="2">
        <v>45508</v>
      </c>
      <c r="B942" t="s">
        <v>44</v>
      </c>
      <c r="C942" t="s">
        <v>54</v>
      </c>
      <c r="D942">
        <v>9</v>
      </c>
      <c r="E942" s="1">
        <v>24.44</v>
      </c>
      <c r="F942" s="1">
        <f>Sales_data[[#This Row],[UnitPrice]]*(1-0.35)</f>
        <v>15.886000000000001</v>
      </c>
      <c r="G942" t="s">
        <v>50</v>
      </c>
      <c r="H942" t="s">
        <v>21</v>
      </c>
      <c r="I942" s="6">
        <v>0.15</v>
      </c>
      <c r="J942" t="s">
        <v>22</v>
      </c>
      <c r="K942" s="1">
        <f>Sales_data[[#This Row],[Quantity]]*Sales_data[[#This Row],[UnitPrice]]</f>
        <v>219.96</v>
      </c>
      <c r="L942" s="1">
        <f>Sales_data[[#This Row],[TotalPrice ]]*(1-Sales_data[[#This Row],[Discount]])</f>
        <v>186.96600000000001</v>
      </c>
      <c r="M942" s="1">
        <f>Sales_data[[#This Row],[Quantity]]*Sales_data[[#This Row],[UnitCost (Assummed)]]</f>
        <v>142.97400000000002</v>
      </c>
      <c r="N942" s="1">
        <f>Sales_data[[#This Row],[ Sales]]-Sales_data[[#This Row],[COGs]]</f>
        <v>43.99199999999999</v>
      </c>
      <c r="O942" s="5">
        <f>Sales_data[[#This Row],[TotalPrice ]]-Sales_data[[#This Row],[ Sales]]</f>
        <v>32.994</v>
      </c>
      <c r="P942" t="s">
        <v>33</v>
      </c>
      <c r="Q942" t="s">
        <v>34</v>
      </c>
      <c r="R942">
        <v>1</v>
      </c>
      <c r="S942" t="s">
        <v>687</v>
      </c>
      <c r="T942" t="s">
        <v>688</v>
      </c>
      <c r="U942" s="1">
        <v>22.06</v>
      </c>
      <c r="V942" s="2">
        <v>45508</v>
      </c>
      <c r="W942" s="2">
        <v>45518</v>
      </c>
      <c r="X942" s="7">
        <f t="shared" si="14"/>
        <v>10</v>
      </c>
      <c r="Y942" t="s">
        <v>49</v>
      </c>
    </row>
    <row r="943" spans="1:25" x14ac:dyDescent="0.3">
      <c r="A943" s="2">
        <v>45508</v>
      </c>
      <c r="B943" t="s">
        <v>38</v>
      </c>
      <c r="C943" t="s">
        <v>19</v>
      </c>
      <c r="D943">
        <v>16</v>
      </c>
      <c r="E943" s="1">
        <v>293.44</v>
      </c>
      <c r="F943" s="1">
        <f>Sales_data[[#This Row],[UnitPrice]]*(1-0.35)</f>
        <v>190.73600000000002</v>
      </c>
      <c r="G943" t="s">
        <v>55</v>
      </c>
      <c r="H943" t="s">
        <v>21</v>
      </c>
      <c r="I943" s="6">
        <v>0.05</v>
      </c>
      <c r="J943" t="s">
        <v>56</v>
      </c>
      <c r="K943" s="1">
        <f>Sales_data[[#This Row],[Quantity]]*Sales_data[[#This Row],[UnitPrice]]</f>
        <v>4695.04</v>
      </c>
      <c r="L943" s="1">
        <f>Sales_data[[#This Row],[TotalPrice ]]*(1-Sales_data[[#This Row],[Discount]])</f>
        <v>4460.2879999999996</v>
      </c>
      <c r="M943" s="1">
        <f>Sales_data[[#This Row],[Quantity]]*Sales_data[[#This Row],[UnitCost (Assummed)]]</f>
        <v>3051.7760000000003</v>
      </c>
      <c r="N943" s="1">
        <f>Sales_data[[#This Row],[ Sales]]-Sales_data[[#This Row],[COGs]]</f>
        <v>1408.5119999999993</v>
      </c>
      <c r="O943" s="5">
        <f>Sales_data[[#This Row],[TotalPrice ]]-Sales_data[[#This Row],[ Sales]]</f>
        <v>234.75200000000041</v>
      </c>
      <c r="P943" t="s">
        <v>33</v>
      </c>
      <c r="Q943" t="s">
        <v>34</v>
      </c>
      <c r="R943">
        <v>0</v>
      </c>
      <c r="S943" t="s">
        <v>2386</v>
      </c>
      <c r="T943" t="s">
        <v>2387</v>
      </c>
      <c r="U943" s="1">
        <v>42.56</v>
      </c>
      <c r="V943" s="2">
        <v>45508</v>
      </c>
      <c r="W943" s="2">
        <v>45518</v>
      </c>
      <c r="X943" s="7">
        <f t="shared" si="14"/>
        <v>10</v>
      </c>
      <c r="Y943" t="s">
        <v>43</v>
      </c>
    </row>
    <row r="944" spans="1:25" x14ac:dyDescent="0.3">
      <c r="A944" s="2">
        <v>45509</v>
      </c>
      <c r="B944" t="s">
        <v>69</v>
      </c>
      <c r="C944" t="s">
        <v>79</v>
      </c>
      <c r="D944">
        <v>6</v>
      </c>
      <c r="E944" s="1">
        <v>187.06</v>
      </c>
      <c r="F944" s="1">
        <f>Sales_data[[#This Row],[UnitPrice]]*(1-0.35)</f>
        <v>121.589</v>
      </c>
      <c r="G944" t="s">
        <v>20</v>
      </c>
      <c r="H944" t="s">
        <v>21</v>
      </c>
      <c r="I944" s="6">
        <v>0.1</v>
      </c>
      <c r="J944" t="s">
        <v>46</v>
      </c>
      <c r="K944" s="1">
        <f>Sales_data[[#This Row],[Quantity]]*Sales_data[[#This Row],[UnitPrice]]</f>
        <v>1122.3600000000001</v>
      </c>
      <c r="L944" s="1">
        <f>Sales_data[[#This Row],[TotalPrice ]]*(1-Sales_data[[#This Row],[Discount]])</f>
        <v>1010.1240000000001</v>
      </c>
      <c r="M944" s="1">
        <f>Sales_data[[#This Row],[Quantity]]*Sales_data[[#This Row],[UnitCost (Assummed)]]</f>
        <v>729.53399999999999</v>
      </c>
      <c r="N944" s="1">
        <f>Sales_data[[#This Row],[ Sales]]-Sales_data[[#This Row],[COGs]]</f>
        <v>280.59000000000015</v>
      </c>
      <c r="O944" s="5">
        <f>Sales_data[[#This Row],[TotalPrice ]]-Sales_data[[#This Row],[ Sales]]</f>
        <v>112.23599999999999</v>
      </c>
      <c r="P944" t="s">
        <v>60</v>
      </c>
      <c r="Q944" t="s">
        <v>24</v>
      </c>
      <c r="R944">
        <v>0</v>
      </c>
      <c r="S944" t="s">
        <v>481</v>
      </c>
      <c r="T944" t="s">
        <v>482</v>
      </c>
      <c r="U944" s="1">
        <v>11.03</v>
      </c>
      <c r="V944" s="2">
        <v>45509</v>
      </c>
      <c r="W944" s="2">
        <v>45517</v>
      </c>
      <c r="X944" s="7">
        <f t="shared" si="14"/>
        <v>8</v>
      </c>
      <c r="Y944" t="s">
        <v>72</v>
      </c>
    </row>
    <row r="945" spans="1:25" x14ac:dyDescent="0.3">
      <c r="A945" s="2">
        <v>45509</v>
      </c>
      <c r="B945" t="s">
        <v>18</v>
      </c>
      <c r="C945" t="s">
        <v>29</v>
      </c>
      <c r="D945">
        <v>19</v>
      </c>
      <c r="E945" s="1">
        <v>271.22000000000003</v>
      </c>
      <c r="F945" s="1">
        <f>Sales_data[[#This Row],[UnitPrice]]*(1-0.35)</f>
        <v>176.29300000000003</v>
      </c>
      <c r="G945" t="s">
        <v>30</v>
      </c>
      <c r="H945" t="s">
        <v>21</v>
      </c>
      <c r="I945" s="6">
        <v>0.1</v>
      </c>
      <c r="J945" t="s">
        <v>32</v>
      </c>
      <c r="K945" s="1">
        <f>Sales_data[[#This Row],[Quantity]]*Sales_data[[#This Row],[UnitPrice]]</f>
        <v>5153.18</v>
      </c>
      <c r="L945" s="1">
        <f>Sales_data[[#This Row],[TotalPrice ]]*(1-Sales_data[[#This Row],[Discount]])</f>
        <v>4637.8620000000001</v>
      </c>
      <c r="M945" s="1">
        <f>Sales_data[[#This Row],[Quantity]]*Sales_data[[#This Row],[UnitCost (Assummed)]]</f>
        <v>3349.5670000000005</v>
      </c>
      <c r="N945" s="1">
        <f>Sales_data[[#This Row],[ Sales]]-Sales_data[[#This Row],[COGs]]</f>
        <v>1288.2949999999996</v>
      </c>
      <c r="O945" s="5">
        <f>Sales_data[[#This Row],[TotalPrice ]]-Sales_data[[#This Row],[ Sales]]</f>
        <v>515.31800000000021</v>
      </c>
      <c r="P945" t="s">
        <v>57</v>
      </c>
      <c r="Q945" t="s">
        <v>40</v>
      </c>
      <c r="R945">
        <v>0</v>
      </c>
      <c r="S945" t="s">
        <v>619</v>
      </c>
      <c r="T945" t="s">
        <v>620</v>
      </c>
      <c r="U945" s="1">
        <v>35.33</v>
      </c>
      <c r="V945" s="2">
        <v>45509</v>
      </c>
      <c r="W945" s="2">
        <v>45519</v>
      </c>
      <c r="X945" s="7">
        <f t="shared" si="14"/>
        <v>10</v>
      </c>
      <c r="Y945" t="s">
        <v>27</v>
      </c>
    </row>
    <row r="946" spans="1:25" x14ac:dyDescent="0.3">
      <c r="A946" s="2">
        <v>45510</v>
      </c>
      <c r="B946" t="s">
        <v>18</v>
      </c>
      <c r="C946" t="s">
        <v>130</v>
      </c>
      <c r="D946">
        <v>18</v>
      </c>
      <c r="E946" s="1">
        <v>166.92</v>
      </c>
      <c r="F946" s="1">
        <f>Sales_data[[#This Row],[UnitPrice]]*(1-0.35)</f>
        <v>108.49799999999999</v>
      </c>
      <c r="G946" t="s">
        <v>50</v>
      </c>
      <c r="H946" t="s">
        <v>21</v>
      </c>
      <c r="I946" s="6">
        <v>0.05</v>
      </c>
      <c r="J946" t="s">
        <v>32</v>
      </c>
      <c r="K946" s="1">
        <f>Sales_data[[#This Row],[Quantity]]*Sales_data[[#This Row],[UnitPrice]]</f>
        <v>3004.56</v>
      </c>
      <c r="L946" s="1">
        <f>Sales_data[[#This Row],[TotalPrice ]]*(1-Sales_data[[#This Row],[Discount]])</f>
        <v>2854.3319999999999</v>
      </c>
      <c r="M946" s="1">
        <f>Sales_data[[#This Row],[Quantity]]*Sales_data[[#This Row],[UnitCost (Assummed)]]</f>
        <v>1952.9639999999999</v>
      </c>
      <c r="N946" s="1">
        <f>Sales_data[[#This Row],[ Sales]]-Sales_data[[#This Row],[COGs]]</f>
        <v>901.36799999999994</v>
      </c>
      <c r="O946" s="5">
        <f>Sales_data[[#This Row],[TotalPrice ]]-Sales_data[[#This Row],[ Sales]]</f>
        <v>150.22800000000007</v>
      </c>
      <c r="P946" t="s">
        <v>33</v>
      </c>
      <c r="Q946" t="s">
        <v>40</v>
      </c>
      <c r="R946">
        <v>0</v>
      </c>
      <c r="S946" t="s">
        <v>2112</v>
      </c>
      <c r="T946" t="s">
        <v>2113</v>
      </c>
      <c r="U946" s="1">
        <v>9.35</v>
      </c>
      <c r="V946" s="2">
        <v>45510</v>
      </c>
      <c r="W946" s="2">
        <v>45520</v>
      </c>
      <c r="X946" s="7">
        <f t="shared" si="14"/>
        <v>10</v>
      </c>
      <c r="Y946" t="s">
        <v>27</v>
      </c>
    </row>
    <row r="947" spans="1:25" x14ac:dyDescent="0.3">
      <c r="A947" s="2">
        <v>45511</v>
      </c>
      <c r="B947" t="s">
        <v>18</v>
      </c>
      <c r="C947" t="s">
        <v>29</v>
      </c>
      <c r="D947">
        <v>1</v>
      </c>
      <c r="E947" s="1">
        <v>94.33</v>
      </c>
      <c r="F947" s="1">
        <f>Sales_data[[#This Row],[UnitPrice]]*(1-0.35)</f>
        <v>61.314500000000002</v>
      </c>
      <c r="G947" t="s">
        <v>30</v>
      </c>
      <c r="H947" t="s">
        <v>21</v>
      </c>
      <c r="I947" s="6">
        <v>0</v>
      </c>
      <c r="J947" t="s">
        <v>51</v>
      </c>
      <c r="K947" s="1">
        <f>Sales_data[[#This Row],[Quantity]]*Sales_data[[#This Row],[UnitPrice]]</f>
        <v>94.33</v>
      </c>
      <c r="L947" s="1">
        <f>Sales_data[[#This Row],[TotalPrice ]]*(1-Sales_data[[#This Row],[Discount]])</f>
        <v>94.33</v>
      </c>
      <c r="M947" s="1">
        <f>Sales_data[[#This Row],[Quantity]]*Sales_data[[#This Row],[UnitCost (Assummed)]]</f>
        <v>61.314500000000002</v>
      </c>
      <c r="N947" s="1">
        <f>Sales_data[[#This Row],[ Sales]]-Sales_data[[#This Row],[COGs]]</f>
        <v>33.015499999999996</v>
      </c>
      <c r="O947" s="5">
        <f>Sales_data[[#This Row],[TotalPrice ]]-Sales_data[[#This Row],[ Sales]]</f>
        <v>0</v>
      </c>
      <c r="P947" t="s">
        <v>23</v>
      </c>
      <c r="Q947" t="s">
        <v>2930</v>
      </c>
      <c r="R947">
        <v>0</v>
      </c>
      <c r="S947" t="s">
        <v>468</v>
      </c>
      <c r="T947" t="s">
        <v>469</v>
      </c>
      <c r="U947" s="1">
        <v>49.17</v>
      </c>
      <c r="V947" s="2">
        <v>45511</v>
      </c>
      <c r="W947" s="2">
        <v>45521</v>
      </c>
      <c r="X947" s="7">
        <f t="shared" si="14"/>
        <v>10</v>
      </c>
      <c r="Y947" t="s">
        <v>27</v>
      </c>
    </row>
    <row r="948" spans="1:25" x14ac:dyDescent="0.3">
      <c r="A948" s="2">
        <v>45512</v>
      </c>
      <c r="B948" t="s">
        <v>44</v>
      </c>
      <c r="C948" t="s">
        <v>39</v>
      </c>
      <c r="D948">
        <v>14</v>
      </c>
      <c r="E948" s="1">
        <v>115.77</v>
      </c>
      <c r="F948" s="1">
        <f>Sales_data[[#This Row],[UnitPrice]]*(1-0.35)</f>
        <v>75.250500000000002</v>
      </c>
      <c r="G948" t="s">
        <v>20</v>
      </c>
      <c r="H948" t="s">
        <v>21</v>
      </c>
      <c r="I948" s="6">
        <v>0.15</v>
      </c>
      <c r="J948" t="s">
        <v>46</v>
      </c>
      <c r="K948" s="1">
        <f>Sales_data[[#This Row],[Quantity]]*Sales_data[[#This Row],[UnitPrice]]</f>
        <v>1620.78</v>
      </c>
      <c r="L948" s="1">
        <f>Sales_data[[#This Row],[TotalPrice ]]*(1-Sales_data[[#This Row],[Discount]])</f>
        <v>1377.663</v>
      </c>
      <c r="M948" s="1">
        <f>Sales_data[[#This Row],[Quantity]]*Sales_data[[#This Row],[UnitCost (Assummed)]]</f>
        <v>1053.5070000000001</v>
      </c>
      <c r="N948" s="1">
        <f>Sales_data[[#This Row],[ Sales]]-Sales_data[[#This Row],[COGs]]</f>
        <v>324.15599999999995</v>
      </c>
      <c r="O948" s="5">
        <f>Sales_data[[#This Row],[TotalPrice ]]-Sales_data[[#This Row],[ Sales]]</f>
        <v>243.11699999999996</v>
      </c>
      <c r="P948" t="s">
        <v>57</v>
      </c>
      <c r="Q948" t="s">
        <v>34</v>
      </c>
      <c r="R948">
        <v>1</v>
      </c>
      <c r="S948" t="s">
        <v>2300</v>
      </c>
      <c r="T948" t="s">
        <v>2301</v>
      </c>
      <c r="U948" s="1">
        <v>20.12</v>
      </c>
      <c r="V948" s="2">
        <v>45512</v>
      </c>
      <c r="W948" s="2">
        <v>45515</v>
      </c>
      <c r="X948" s="7">
        <f t="shared" si="14"/>
        <v>3</v>
      </c>
      <c r="Y948" t="s">
        <v>49</v>
      </c>
    </row>
    <row r="949" spans="1:25" x14ac:dyDescent="0.3">
      <c r="A949" s="2">
        <v>45512</v>
      </c>
      <c r="B949" t="s">
        <v>28</v>
      </c>
      <c r="C949" t="s">
        <v>54</v>
      </c>
      <c r="D949">
        <v>10</v>
      </c>
      <c r="E949" s="1">
        <v>285.73</v>
      </c>
      <c r="F949" s="1">
        <f>Sales_data[[#This Row],[UnitPrice]]*(1-0.35)</f>
        <v>185.72450000000001</v>
      </c>
      <c r="G949" t="s">
        <v>55</v>
      </c>
      <c r="H949" t="s">
        <v>21</v>
      </c>
      <c r="I949" s="6">
        <v>0.15</v>
      </c>
      <c r="J949" t="s">
        <v>22</v>
      </c>
      <c r="K949" s="1">
        <f>Sales_data[[#This Row],[Quantity]]*Sales_data[[#This Row],[UnitPrice]]</f>
        <v>2857.3</v>
      </c>
      <c r="L949" s="1">
        <f>Sales_data[[#This Row],[TotalPrice ]]*(1-Sales_data[[#This Row],[Discount]])</f>
        <v>2428.7049999999999</v>
      </c>
      <c r="M949" s="1">
        <f>Sales_data[[#This Row],[Quantity]]*Sales_data[[#This Row],[UnitCost (Assummed)]]</f>
        <v>1857.2450000000001</v>
      </c>
      <c r="N949" s="1">
        <f>Sales_data[[#This Row],[ Sales]]-Sales_data[[#This Row],[COGs]]</f>
        <v>571.45999999999981</v>
      </c>
      <c r="O949" s="5">
        <f>Sales_data[[#This Row],[TotalPrice ]]-Sales_data[[#This Row],[ Sales]]</f>
        <v>428.59500000000025</v>
      </c>
      <c r="P949" t="s">
        <v>63</v>
      </c>
      <c r="Q949" t="s">
        <v>40</v>
      </c>
      <c r="R949">
        <v>1</v>
      </c>
      <c r="S949" t="s">
        <v>2841</v>
      </c>
      <c r="T949" t="s">
        <v>2842</v>
      </c>
      <c r="U949" s="1">
        <v>26.68</v>
      </c>
      <c r="V949" s="2">
        <v>45512</v>
      </c>
      <c r="W949" s="2">
        <v>45518</v>
      </c>
      <c r="X949" s="7">
        <f t="shared" si="14"/>
        <v>6</v>
      </c>
      <c r="Y949" t="s">
        <v>37</v>
      </c>
    </row>
    <row r="950" spans="1:25" x14ac:dyDescent="0.3">
      <c r="A950" s="2">
        <v>45513</v>
      </c>
      <c r="B950" t="s">
        <v>28</v>
      </c>
      <c r="C950" t="s">
        <v>29</v>
      </c>
      <c r="D950">
        <v>10</v>
      </c>
      <c r="E950" s="1">
        <v>522.73</v>
      </c>
      <c r="F950" s="1">
        <f>Sales_data[[#This Row],[UnitPrice]]*(1-0.35)</f>
        <v>339.77450000000005</v>
      </c>
      <c r="G950" t="s">
        <v>50</v>
      </c>
      <c r="H950" t="s">
        <v>31</v>
      </c>
      <c r="I950" s="6">
        <v>0.1</v>
      </c>
      <c r="J950" t="s">
        <v>66</v>
      </c>
      <c r="K950" s="1">
        <f>Sales_data[[#This Row],[Quantity]]*Sales_data[[#This Row],[UnitPrice]]</f>
        <v>5227.3</v>
      </c>
      <c r="L950" s="1">
        <f>Sales_data[[#This Row],[TotalPrice ]]*(1-Sales_data[[#This Row],[Discount]])</f>
        <v>4704.5700000000006</v>
      </c>
      <c r="M950" s="1">
        <f>Sales_data[[#This Row],[Quantity]]*Sales_data[[#This Row],[UnitCost (Assummed)]]</f>
        <v>3397.7450000000003</v>
      </c>
      <c r="N950" s="1">
        <f>Sales_data[[#This Row],[ Sales]]-Sales_data[[#This Row],[COGs]]</f>
        <v>1306.8250000000003</v>
      </c>
      <c r="O950" s="5">
        <f>Sales_data[[#This Row],[TotalPrice ]]-Sales_data[[#This Row],[ Sales]]</f>
        <v>522.72999999999956</v>
      </c>
      <c r="P950" t="s">
        <v>57</v>
      </c>
      <c r="Q950" t="s">
        <v>2930</v>
      </c>
      <c r="R950">
        <v>0</v>
      </c>
      <c r="S950" t="s">
        <v>2208</v>
      </c>
      <c r="T950" t="s">
        <v>2209</v>
      </c>
      <c r="U950" s="1">
        <v>20.059999999999999</v>
      </c>
      <c r="V950" s="2">
        <v>45513</v>
      </c>
      <c r="W950" s="2">
        <v>45519</v>
      </c>
      <c r="X950" s="7">
        <f t="shared" si="14"/>
        <v>6</v>
      </c>
      <c r="Y950" t="s">
        <v>37</v>
      </c>
    </row>
    <row r="951" spans="1:25" x14ac:dyDescent="0.3">
      <c r="A951" s="2">
        <v>45513</v>
      </c>
      <c r="B951" t="s">
        <v>69</v>
      </c>
      <c r="C951" t="s">
        <v>130</v>
      </c>
      <c r="D951">
        <v>17</v>
      </c>
      <c r="E951" s="1">
        <v>66.48</v>
      </c>
      <c r="F951" s="1">
        <f>Sales_data[[#This Row],[UnitPrice]]*(1-0.35)</f>
        <v>43.212000000000003</v>
      </c>
      <c r="G951" t="s">
        <v>50</v>
      </c>
      <c r="H951" t="s">
        <v>21</v>
      </c>
      <c r="I951" s="6">
        <v>0.15</v>
      </c>
      <c r="J951" t="s">
        <v>22</v>
      </c>
      <c r="K951" s="1">
        <f>Sales_data[[#This Row],[Quantity]]*Sales_data[[#This Row],[UnitPrice]]</f>
        <v>1130.1600000000001</v>
      </c>
      <c r="L951" s="1">
        <f>Sales_data[[#This Row],[TotalPrice ]]*(1-Sales_data[[#This Row],[Discount]])</f>
        <v>960.63600000000008</v>
      </c>
      <c r="M951" s="1">
        <f>Sales_data[[#This Row],[Quantity]]*Sales_data[[#This Row],[UnitCost (Assummed)]]</f>
        <v>734.60400000000004</v>
      </c>
      <c r="N951" s="1">
        <f>Sales_data[[#This Row],[ Sales]]-Sales_data[[#This Row],[COGs]]</f>
        <v>226.03200000000004</v>
      </c>
      <c r="O951" s="5">
        <f>Sales_data[[#This Row],[TotalPrice ]]-Sales_data[[#This Row],[ Sales]]</f>
        <v>169.524</v>
      </c>
      <c r="P951" t="s">
        <v>33</v>
      </c>
      <c r="Q951" t="s">
        <v>40</v>
      </c>
      <c r="R951">
        <v>1</v>
      </c>
      <c r="S951" t="s">
        <v>2313</v>
      </c>
      <c r="T951" t="s">
        <v>2314</v>
      </c>
      <c r="U951" s="1">
        <v>10.79</v>
      </c>
      <c r="V951" s="2">
        <v>45513</v>
      </c>
      <c r="W951" s="2">
        <v>45518</v>
      </c>
      <c r="X951" s="7">
        <f t="shared" si="14"/>
        <v>5</v>
      </c>
      <c r="Y951" t="s">
        <v>72</v>
      </c>
    </row>
    <row r="952" spans="1:25" x14ac:dyDescent="0.3">
      <c r="A952" s="2">
        <v>45514</v>
      </c>
      <c r="B952" t="s">
        <v>18</v>
      </c>
      <c r="C952" t="s">
        <v>29</v>
      </c>
      <c r="D952">
        <v>20</v>
      </c>
      <c r="E952" s="1">
        <v>337.37</v>
      </c>
      <c r="F952" s="1">
        <f>Sales_data[[#This Row],[UnitPrice]]*(1-0.35)</f>
        <v>219.29050000000001</v>
      </c>
      <c r="G952" t="s">
        <v>50</v>
      </c>
      <c r="H952" t="s">
        <v>31</v>
      </c>
      <c r="I952" s="6">
        <v>0.1</v>
      </c>
      <c r="J952" t="s">
        <v>56</v>
      </c>
      <c r="K952" s="1">
        <f>Sales_data[[#This Row],[Quantity]]*Sales_data[[#This Row],[UnitPrice]]</f>
        <v>6747.4</v>
      </c>
      <c r="L952" s="1">
        <f>Sales_data[[#This Row],[TotalPrice ]]*(1-Sales_data[[#This Row],[Discount]])</f>
        <v>6072.66</v>
      </c>
      <c r="M952" s="1">
        <f>Sales_data[[#This Row],[Quantity]]*Sales_data[[#This Row],[UnitCost (Assummed)]]</f>
        <v>4385.8100000000004</v>
      </c>
      <c r="N952" s="1">
        <f>Sales_data[[#This Row],[ Sales]]-Sales_data[[#This Row],[COGs]]</f>
        <v>1686.8499999999995</v>
      </c>
      <c r="O952" s="5">
        <f>Sales_data[[#This Row],[TotalPrice ]]-Sales_data[[#This Row],[ Sales]]</f>
        <v>674.73999999999978</v>
      </c>
      <c r="P952" t="s">
        <v>33</v>
      </c>
      <c r="Q952" t="s">
        <v>2930</v>
      </c>
      <c r="R952">
        <v>0</v>
      </c>
      <c r="S952" t="s">
        <v>555</v>
      </c>
      <c r="T952" t="s">
        <v>556</v>
      </c>
      <c r="U952" s="1">
        <v>43.17</v>
      </c>
      <c r="V952" s="2">
        <v>45514</v>
      </c>
      <c r="W952" s="2">
        <v>45521</v>
      </c>
      <c r="X952" s="7">
        <f t="shared" si="14"/>
        <v>7</v>
      </c>
      <c r="Y952" t="s">
        <v>27</v>
      </c>
    </row>
    <row r="953" spans="1:25" x14ac:dyDescent="0.3">
      <c r="A953" s="2">
        <v>45514</v>
      </c>
      <c r="B953" t="s">
        <v>44</v>
      </c>
      <c r="C953" t="s">
        <v>39</v>
      </c>
      <c r="D953">
        <v>4</v>
      </c>
      <c r="E953" s="1">
        <v>529.03</v>
      </c>
      <c r="F953" s="1">
        <f>Sales_data[[#This Row],[UnitPrice]]*(1-0.35)</f>
        <v>343.86950000000002</v>
      </c>
      <c r="G953" t="s">
        <v>20</v>
      </c>
      <c r="H953" t="s">
        <v>21</v>
      </c>
      <c r="I953" s="6">
        <v>0.05</v>
      </c>
      <c r="J953" t="s">
        <v>51</v>
      </c>
      <c r="K953" s="1">
        <f>Sales_data[[#This Row],[Quantity]]*Sales_data[[#This Row],[UnitPrice]]</f>
        <v>2116.12</v>
      </c>
      <c r="L953" s="1">
        <f>Sales_data[[#This Row],[TotalPrice ]]*(1-Sales_data[[#This Row],[Discount]])</f>
        <v>2010.3139999999999</v>
      </c>
      <c r="M953" s="1">
        <f>Sales_data[[#This Row],[Quantity]]*Sales_data[[#This Row],[UnitCost (Assummed)]]</f>
        <v>1375.4780000000001</v>
      </c>
      <c r="N953" s="1">
        <f>Sales_data[[#This Row],[ Sales]]-Sales_data[[#This Row],[COGs]]</f>
        <v>634.83599999999979</v>
      </c>
      <c r="O953" s="5">
        <f>Sales_data[[#This Row],[TotalPrice ]]-Sales_data[[#This Row],[ Sales]]</f>
        <v>105.80600000000004</v>
      </c>
      <c r="P953" t="s">
        <v>23</v>
      </c>
      <c r="Q953" t="s">
        <v>34</v>
      </c>
      <c r="R953">
        <v>0</v>
      </c>
      <c r="S953" t="s">
        <v>1502</v>
      </c>
      <c r="T953" t="s">
        <v>1503</v>
      </c>
      <c r="U953" s="1">
        <v>25.96</v>
      </c>
      <c r="V953" s="2">
        <v>45514</v>
      </c>
      <c r="W953" s="2">
        <v>45524</v>
      </c>
      <c r="X953" s="7">
        <f t="shared" si="14"/>
        <v>10</v>
      </c>
      <c r="Y953" t="s">
        <v>49</v>
      </c>
    </row>
    <row r="954" spans="1:25" x14ac:dyDescent="0.3">
      <c r="A954" s="2">
        <v>45515</v>
      </c>
      <c r="B954" t="s">
        <v>69</v>
      </c>
      <c r="C954" t="s">
        <v>130</v>
      </c>
      <c r="D954">
        <v>2</v>
      </c>
      <c r="E954" s="1">
        <v>289.14</v>
      </c>
      <c r="F954" s="1">
        <f>Sales_data[[#This Row],[UnitPrice]]*(1-0.35)</f>
        <v>187.941</v>
      </c>
      <c r="G954" t="s">
        <v>50</v>
      </c>
      <c r="H954" t="s">
        <v>31</v>
      </c>
      <c r="I954" s="6">
        <v>0.05</v>
      </c>
      <c r="J954" t="s">
        <v>56</v>
      </c>
      <c r="K954" s="1">
        <f>Sales_data[[#This Row],[Quantity]]*Sales_data[[#This Row],[UnitPrice]]</f>
        <v>578.28</v>
      </c>
      <c r="L954" s="1">
        <f>Sales_data[[#This Row],[TotalPrice ]]*(1-Sales_data[[#This Row],[Discount]])</f>
        <v>549.36599999999999</v>
      </c>
      <c r="M954" s="1">
        <f>Sales_data[[#This Row],[Quantity]]*Sales_data[[#This Row],[UnitCost (Assummed)]]</f>
        <v>375.88200000000001</v>
      </c>
      <c r="N954" s="1">
        <f>Sales_data[[#This Row],[ Sales]]-Sales_data[[#This Row],[COGs]]</f>
        <v>173.48399999999998</v>
      </c>
      <c r="O954" s="5">
        <f>Sales_data[[#This Row],[TotalPrice ]]-Sales_data[[#This Row],[ Sales]]</f>
        <v>28.913999999999987</v>
      </c>
      <c r="P954" t="s">
        <v>23</v>
      </c>
      <c r="Q954" t="s">
        <v>34</v>
      </c>
      <c r="R954">
        <v>0</v>
      </c>
      <c r="S954" t="s">
        <v>289</v>
      </c>
      <c r="T954" t="s">
        <v>290</v>
      </c>
      <c r="U954" s="1">
        <v>5.13</v>
      </c>
      <c r="V954" s="2">
        <v>45515</v>
      </c>
      <c r="W954" s="2">
        <v>45517</v>
      </c>
      <c r="X954" s="7">
        <f t="shared" si="14"/>
        <v>2</v>
      </c>
      <c r="Y954" t="s">
        <v>72</v>
      </c>
    </row>
    <row r="955" spans="1:25" x14ac:dyDescent="0.3">
      <c r="A955" s="2">
        <v>45515</v>
      </c>
      <c r="B955" t="s">
        <v>69</v>
      </c>
      <c r="C955" t="s">
        <v>45</v>
      </c>
      <c r="D955">
        <v>12</v>
      </c>
      <c r="E955" s="1">
        <v>248.13</v>
      </c>
      <c r="F955" s="1">
        <f>Sales_data[[#This Row],[UnitPrice]]*(1-0.35)</f>
        <v>161.28450000000001</v>
      </c>
      <c r="G955" t="s">
        <v>30</v>
      </c>
      <c r="H955" t="s">
        <v>31</v>
      </c>
      <c r="I955" s="6">
        <v>0.05</v>
      </c>
      <c r="J955" t="s">
        <v>32</v>
      </c>
      <c r="K955" s="1">
        <f>Sales_data[[#This Row],[Quantity]]*Sales_data[[#This Row],[UnitPrice]]</f>
        <v>2977.56</v>
      </c>
      <c r="L955" s="1">
        <f>Sales_data[[#This Row],[TotalPrice ]]*(1-Sales_data[[#This Row],[Discount]])</f>
        <v>2828.6819999999998</v>
      </c>
      <c r="M955" s="1">
        <f>Sales_data[[#This Row],[Quantity]]*Sales_data[[#This Row],[UnitCost (Assummed)]]</f>
        <v>1935.4140000000002</v>
      </c>
      <c r="N955" s="1">
        <f>Sales_data[[#This Row],[ Sales]]-Sales_data[[#This Row],[COGs]]</f>
        <v>893.26799999999957</v>
      </c>
      <c r="O955" s="5">
        <f>Sales_data[[#This Row],[TotalPrice ]]-Sales_data[[#This Row],[ Sales]]</f>
        <v>148.87800000000016</v>
      </c>
      <c r="P955" t="s">
        <v>63</v>
      </c>
      <c r="Q955" t="s">
        <v>24</v>
      </c>
      <c r="R955">
        <v>0</v>
      </c>
      <c r="S955" t="s">
        <v>1897</v>
      </c>
      <c r="T955" t="s">
        <v>1898</v>
      </c>
      <c r="U955" s="1">
        <v>26.03</v>
      </c>
      <c r="V955" s="2">
        <v>45515</v>
      </c>
      <c r="W955" s="2">
        <v>45521</v>
      </c>
      <c r="X955" s="7">
        <f t="shared" si="14"/>
        <v>6</v>
      </c>
      <c r="Y955" t="s">
        <v>72</v>
      </c>
    </row>
    <row r="956" spans="1:25" x14ac:dyDescent="0.3">
      <c r="A956" s="2">
        <v>45516</v>
      </c>
      <c r="B956" t="s">
        <v>44</v>
      </c>
      <c r="C956" t="s">
        <v>45</v>
      </c>
      <c r="D956">
        <v>3</v>
      </c>
      <c r="E956" s="1">
        <v>149.25</v>
      </c>
      <c r="F956" s="1">
        <f>Sales_data[[#This Row],[UnitPrice]]*(1-0.35)</f>
        <v>97.012500000000003</v>
      </c>
      <c r="G956" t="s">
        <v>55</v>
      </c>
      <c r="H956" t="s">
        <v>21</v>
      </c>
      <c r="I956" s="6">
        <v>0</v>
      </c>
      <c r="J956" t="s">
        <v>51</v>
      </c>
      <c r="K956" s="1">
        <f>Sales_data[[#This Row],[Quantity]]*Sales_data[[#This Row],[UnitPrice]]</f>
        <v>447.75</v>
      </c>
      <c r="L956" s="1">
        <f>Sales_data[[#This Row],[TotalPrice ]]*(1-Sales_data[[#This Row],[Discount]])</f>
        <v>447.75</v>
      </c>
      <c r="M956" s="1">
        <f>Sales_data[[#This Row],[Quantity]]*Sales_data[[#This Row],[UnitCost (Assummed)]]</f>
        <v>291.03750000000002</v>
      </c>
      <c r="N956" s="1">
        <f>Sales_data[[#This Row],[ Sales]]-Sales_data[[#This Row],[COGs]]</f>
        <v>156.71249999999998</v>
      </c>
      <c r="O956" s="5">
        <f>Sales_data[[#This Row],[TotalPrice ]]-Sales_data[[#This Row],[ Sales]]</f>
        <v>0</v>
      </c>
      <c r="P956" t="s">
        <v>60</v>
      </c>
      <c r="Q956" t="s">
        <v>2930</v>
      </c>
      <c r="R956">
        <v>1</v>
      </c>
      <c r="S956" t="s">
        <v>787</v>
      </c>
      <c r="T956" t="s">
        <v>788</v>
      </c>
      <c r="U956" s="1">
        <v>13.17</v>
      </c>
      <c r="V956" s="2">
        <v>45516</v>
      </c>
      <c r="W956" s="2">
        <v>45518</v>
      </c>
      <c r="X956" s="7">
        <f t="shared" si="14"/>
        <v>2</v>
      </c>
      <c r="Y956" t="s">
        <v>49</v>
      </c>
    </row>
    <row r="957" spans="1:25" x14ac:dyDescent="0.3">
      <c r="A957" s="2">
        <v>45516</v>
      </c>
      <c r="B957" t="s">
        <v>38</v>
      </c>
      <c r="C957" t="s">
        <v>45</v>
      </c>
      <c r="D957">
        <v>10</v>
      </c>
      <c r="E957" s="1">
        <v>278</v>
      </c>
      <c r="F957" s="1">
        <f>Sales_data[[#This Row],[UnitPrice]]*(1-0.35)</f>
        <v>180.70000000000002</v>
      </c>
      <c r="G957" t="s">
        <v>50</v>
      </c>
      <c r="H957" t="s">
        <v>31</v>
      </c>
      <c r="I957" s="6">
        <v>0</v>
      </c>
      <c r="J957" t="s">
        <v>66</v>
      </c>
      <c r="K957" s="1">
        <f>Sales_data[[#This Row],[Quantity]]*Sales_data[[#This Row],[UnitPrice]]</f>
        <v>2780</v>
      </c>
      <c r="L957" s="1">
        <f>Sales_data[[#This Row],[TotalPrice ]]*(1-Sales_data[[#This Row],[Discount]])</f>
        <v>2780</v>
      </c>
      <c r="M957" s="1">
        <f>Sales_data[[#This Row],[Quantity]]*Sales_data[[#This Row],[UnitCost (Assummed)]]</f>
        <v>1807.0000000000002</v>
      </c>
      <c r="N957" s="1">
        <f>Sales_data[[#This Row],[ Sales]]-Sales_data[[#This Row],[COGs]]</f>
        <v>972.99999999999977</v>
      </c>
      <c r="O957" s="5">
        <f>Sales_data[[#This Row],[TotalPrice ]]-Sales_data[[#This Row],[ Sales]]</f>
        <v>0</v>
      </c>
      <c r="P957" t="s">
        <v>57</v>
      </c>
      <c r="Q957" t="s">
        <v>2930</v>
      </c>
      <c r="R957">
        <v>0</v>
      </c>
      <c r="S957" t="s">
        <v>1253</v>
      </c>
      <c r="T957" t="s">
        <v>1254</v>
      </c>
      <c r="U957" s="1">
        <v>24.25</v>
      </c>
      <c r="V957" s="2">
        <v>45516</v>
      </c>
      <c r="W957" s="2">
        <v>45526</v>
      </c>
      <c r="X957" s="7">
        <f t="shared" si="14"/>
        <v>10</v>
      </c>
      <c r="Y957" t="s">
        <v>43</v>
      </c>
    </row>
    <row r="958" spans="1:25" x14ac:dyDescent="0.3">
      <c r="A958" s="2">
        <v>45516</v>
      </c>
      <c r="B958" t="s">
        <v>69</v>
      </c>
      <c r="C958" t="s">
        <v>39</v>
      </c>
      <c r="D958">
        <v>5</v>
      </c>
      <c r="E958" s="1">
        <v>448.86</v>
      </c>
      <c r="F958" s="1">
        <f>Sales_data[[#This Row],[UnitPrice]]*(1-0.35)</f>
        <v>291.75900000000001</v>
      </c>
      <c r="G958" t="s">
        <v>50</v>
      </c>
      <c r="H958" t="s">
        <v>21</v>
      </c>
      <c r="I958" s="6">
        <v>0.15</v>
      </c>
      <c r="J958" t="s">
        <v>46</v>
      </c>
      <c r="K958" s="1">
        <f>Sales_data[[#This Row],[Quantity]]*Sales_data[[#This Row],[UnitPrice]]</f>
        <v>2244.3000000000002</v>
      </c>
      <c r="L958" s="1">
        <f>Sales_data[[#This Row],[TotalPrice ]]*(1-Sales_data[[#This Row],[Discount]])</f>
        <v>1907.6550000000002</v>
      </c>
      <c r="M958" s="1">
        <f>Sales_data[[#This Row],[Quantity]]*Sales_data[[#This Row],[UnitCost (Assummed)]]</f>
        <v>1458.7950000000001</v>
      </c>
      <c r="N958" s="1">
        <f>Sales_data[[#This Row],[ Sales]]-Sales_data[[#This Row],[COGs]]</f>
        <v>448.86000000000013</v>
      </c>
      <c r="O958" s="5">
        <f>Sales_data[[#This Row],[TotalPrice ]]-Sales_data[[#This Row],[ Sales]]</f>
        <v>336.64499999999998</v>
      </c>
      <c r="P958" t="s">
        <v>57</v>
      </c>
      <c r="Q958" t="s">
        <v>34</v>
      </c>
      <c r="R958">
        <v>1</v>
      </c>
      <c r="S958" t="s">
        <v>1677</v>
      </c>
      <c r="T958" t="s">
        <v>1678</v>
      </c>
      <c r="U958" s="1">
        <v>21.22</v>
      </c>
      <c r="V958" s="2">
        <v>45516</v>
      </c>
      <c r="W958" s="2">
        <v>45525</v>
      </c>
      <c r="X958" s="7">
        <f t="shared" si="14"/>
        <v>9</v>
      </c>
      <c r="Y958" t="s">
        <v>72</v>
      </c>
    </row>
    <row r="959" spans="1:25" x14ac:dyDescent="0.3">
      <c r="A959" s="2">
        <v>45517</v>
      </c>
      <c r="B959" t="s">
        <v>38</v>
      </c>
      <c r="C959" t="s">
        <v>54</v>
      </c>
      <c r="D959">
        <v>16</v>
      </c>
      <c r="E959" s="1">
        <v>64.03</v>
      </c>
      <c r="F959" s="1">
        <f>Sales_data[[#This Row],[UnitPrice]]*(1-0.35)</f>
        <v>41.619500000000002</v>
      </c>
      <c r="G959" t="s">
        <v>30</v>
      </c>
      <c r="H959" t="s">
        <v>21</v>
      </c>
      <c r="I959" s="6">
        <v>0</v>
      </c>
      <c r="J959" t="s">
        <v>51</v>
      </c>
      <c r="K959" s="1">
        <f>Sales_data[[#This Row],[Quantity]]*Sales_data[[#This Row],[UnitPrice]]</f>
        <v>1024.48</v>
      </c>
      <c r="L959" s="1">
        <f>Sales_data[[#This Row],[TotalPrice ]]*(1-Sales_data[[#This Row],[Discount]])</f>
        <v>1024.48</v>
      </c>
      <c r="M959" s="1">
        <f>Sales_data[[#This Row],[Quantity]]*Sales_data[[#This Row],[UnitCost (Assummed)]]</f>
        <v>665.91200000000003</v>
      </c>
      <c r="N959" s="1">
        <f>Sales_data[[#This Row],[ Sales]]-Sales_data[[#This Row],[COGs]]</f>
        <v>358.56799999999998</v>
      </c>
      <c r="O959" s="5">
        <f>Sales_data[[#This Row],[TotalPrice ]]-Sales_data[[#This Row],[ Sales]]</f>
        <v>0</v>
      </c>
      <c r="P959" t="s">
        <v>33</v>
      </c>
      <c r="Q959" t="s">
        <v>40</v>
      </c>
      <c r="R959">
        <v>1</v>
      </c>
      <c r="S959" t="s">
        <v>954</v>
      </c>
      <c r="T959" t="s">
        <v>955</v>
      </c>
      <c r="U959" s="1">
        <v>16.71</v>
      </c>
      <c r="V959" s="2">
        <v>45517</v>
      </c>
      <c r="W959" s="2">
        <v>45527</v>
      </c>
      <c r="X959" s="7">
        <f t="shared" si="14"/>
        <v>10</v>
      </c>
      <c r="Y959" t="s">
        <v>43</v>
      </c>
    </row>
    <row r="960" spans="1:25" x14ac:dyDescent="0.3">
      <c r="A960" s="2">
        <v>45518</v>
      </c>
      <c r="B960" t="s">
        <v>28</v>
      </c>
      <c r="C960" t="s">
        <v>29</v>
      </c>
      <c r="D960">
        <v>20</v>
      </c>
      <c r="E960" s="1">
        <v>14.33</v>
      </c>
      <c r="F960" s="1">
        <f>Sales_data[[#This Row],[UnitPrice]]*(1-0.35)</f>
        <v>9.3145000000000007</v>
      </c>
      <c r="G960" t="s">
        <v>55</v>
      </c>
      <c r="H960" t="s">
        <v>21</v>
      </c>
      <c r="I960" s="6">
        <v>0.1</v>
      </c>
      <c r="J960" t="s">
        <v>51</v>
      </c>
      <c r="K960" s="1">
        <f>Sales_data[[#This Row],[Quantity]]*Sales_data[[#This Row],[UnitPrice]]</f>
        <v>286.60000000000002</v>
      </c>
      <c r="L960" s="1">
        <f>Sales_data[[#This Row],[TotalPrice ]]*(1-Sales_data[[#This Row],[Discount]])</f>
        <v>257.94000000000005</v>
      </c>
      <c r="M960" s="1">
        <f>Sales_data[[#This Row],[Quantity]]*Sales_data[[#This Row],[UnitCost (Assummed)]]</f>
        <v>186.29000000000002</v>
      </c>
      <c r="N960" s="1">
        <f>Sales_data[[#This Row],[ Sales]]-Sales_data[[#This Row],[COGs]]</f>
        <v>71.650000000000034</v>
      </c>
      <c r="O960" s="5">
        <f>Sales_data[[#This Row],[TotalPrice ]]-Sales_data[[#This Row],[ Sales]]</f>
        <v>28.659999999999968</v>
      </c>
      <c r="P960" t="s">
        <v>60</v>
      </c>
      <c r="Q960" t="s">
        <v>2930</v>
      </c>
      <c r="R960">
        <v>0</v>
      </c>
      <c r="S960" t="s">
        <v>519</v>
      </c>
      <c r="T960" t="s">
        <v>520</v>
      </c>
      <c r="U960" s="1">
        <v>6.22</v>
      </c>
      <c r="V960" s="2">
        <v>45518</v>
      </c>
      <c r="W960" s="2">
        <v>45525</v>
      </c>
      <c r="X960" s="7">
        <f t="shared" si="14"/>
        <v>7</v>
      </c>
      <c r="Y960" t="s">
        <v>37</v>
      </c>
    </row>
    <row r="961" spans="1:25" x14ac:dyDescent="0.3">
      <c r="A961" s="2">
        <v>45519</v>
      </c>
      <c r="B961" t="s">
        <v>28</v>
      </c>
      <c r="C961" t="s">
        <v>79</v>
      </c>
      <c r="D961">
        <v>20</v>
      </c>
      <c r="E961" s="1">
        <v>358.57</v>
      </c>
      <c r="F961" s="1">
        <f>Sales_data[[#This Row],[UnitPrice]]*(1-0.35)</f>
        <v>233.07050000000001</v>
      </c>
      <c r="G961" t="s">
        <v>20</v>
      </c>
      <c r="H961" t="s">
        <v>21</v>
      </c>
      <c r="I961" s="6">
        <v>0</v>
      </c>
      <c r="J961" t="s">
        <v>32</v>
      </c>
      <c r="K961" s="1">
        <f>Sales_data[[#This Row],[Quantity]]*Sales_data[[#This Row],[UnitPrice]]</f>
        <v>7171.4</v>
      </c>
      <c r="L961" s="1">
        <f>Sales_data[[#This Row],[TotalPrice ]]*(1-Sales_data[[#This Row],[Discount]])</f>
        <v>7171.4</v>
      </c>
      <c r="M961" s="1">
        <f>Sales_data[[#This Row],[Quantity]]*Sales_data[[#This Row],[UnitCost (Assummed)]]</f>
        <v>4661.41</v>
      </c>
      <c r="N961" s="1">
        <f>Sales_data[[#This Row],[ Sales]]-Sales_data[[#This Row],[COGs]]</f>
        <v>2509.9899999999998</v>
      </c>
      <c r="O961" s="5">
        <f>Sales_data[[#This Row],[TotalPrice ]]-Sales_data[[#This Row],[ Sales]]</f>
        <v>0</v>
      </c>
      <c r="P961" t="s">
        <v>60</v>
      </c>
      <c r="Q961" t="s">
        <v>24</v>
      </c>
      <c r="R961">
        <v>1</v>
      </c>
      <c r="S961" t="s">
        <v>647</v>
      </c>
      <c r="T961" t="s">
        <v>648</v>
      </c>
      <c r="U961" s="1">
        <v>21.11</v>
      </c>
      <c r="V961" s="2">
        <v>45519</v>
      </c>
      <c r="W961" s="2">
        <v>45524</v>
      </c>
      <c r="X961" s="7">
        <f t="shared" si="14"/>
        <v>5</v>
      </c>
      <c r="Y961" t="s">
        <v>37</v>
      </c>
    </row>
    <row r="962" spans="1:25" x14ac:dyDescent="0.3">
      <c r="A962" s="2">
        <v>45519</v>
      </c>
      <c r="B962" t="s">
        <v>28</v>
      </c>
      <c r="C962" t="s">
        <v>79</v>
      </c>
      <c r="D962">
        <v>3</v>
      </c>
      <c r="E962" s="1">
        <v>437.97</v>
      </c>
      <c r="F962" s="1">
        <f>Sales_data[[#This Row],[UnitPrice]]*(1-0.35)</f>
        <v>284.68050000000005</v>
      </c>
      <c r="G962" t="s">
        <v>50</v>
      </c>
      <c r="H962" t="s">
        <v>21</v>
      </c>
      <c r="I962" s="6">
        <v>0.05</v>
      </c>
      <c r="J962" t="s">
        <v>22</v>
      </c>
      <c r="K962" s="1">
        <f>Sales_data[[#This Row],[Quantity]]*Sales_data[[#This Row],[UnitPrice]]</f>
        <v>1313.91</v>
      </c>
      <c r="L962" s="1">
        <f>Sales_data[[#This Row],[TotalPrice ]]*(1-Sales_data[[#This Row],[Discount]])</f>
        <v>1248.2145</v>
      </c>
      <c r="M962" s="1">
        <f>Sales_data[[#This Row],[Quantity]]*Sales_data[[#This Row],[UnitCost (Assummed)]]</f>
        <v>854.04150000000016</v>
      </c>
      <c r="N962" s="1">
        <f>Sales_data[[#This Row],[ Sales]]-Sales_data[[#This Row],[COGs]]</f>
        <v>394.17299999999989</v>
      </c>
      <c r="O962" s="5">
        <f>Sales_data[[#This Row],[TotalPrice ]]-Sales_data[[#This Row],[ Sales]]</f>
        <v>65.695500000000038</v>
      </c>
      <c r="P962" t="s">
        <v>63</v>
      </c>
      <c r="Q962" t="s">
        <v>34</v>
      </c>
      <c r="R962">
        <v>1</v>
      </c>
      <c r="S962" t="s">
        <v>1645</v>
      </c>
      <c r="T962" t="s">
        <v>1646</v>
      </c>
      <c r="U962" s="1">
        <v>23.29</v>
      </c>
      <c r="V962" s="2">
        <v>45519</v>
      </c>
      <c r="W962" s="2">
        <v>45526</v>
      </c>
      <c r="X962" s="7">
        <f t="shared" ref="X962:X1025" si="15">DATEDIF( V962,W962,"d")</f>
        <v>7</v>
      </c>
      <c r="Y962" t="s">
        <v>37</v>
      </c>
    </row>
    <row r="963" spans="1:25" x14ac:dyDescent="0.3">
      <c r="A963" s="2">
        <v>45520</v>
      </c>
      <c r="B963" t="s">
        <v>69</v>
      </c>
      <c r="C963" t="s">
        <v>130</v>
      </c>
      <c r="D963">
        <v>16</v>
      </c>
      <c r="E963" s="1">
        <v>483.37</v>
      </c>
      <c r="F963" s="1">
        <f>Sales_data[[#This Row],[UnitPrice]]*(1-0.35)</f>
        <v>314.19049999999999</v>
      </c>
      <c r="G963" t="s">
        <v>20</v>
      </c>
      <c r="H963" t="s">
        <v>31</v>
      </c>
      <c r="I963" s="6">
        <v>0.1</v>
      </c>
      <c r="J963" t="s">
        <v>32</v>
      </c>
      <c r="K963" s="1">
        <f>Sales_data[[#This Row],[Quantity]]*Sales_data[[#This Row],[UnitPrice]]</f>
        <v>7733.92</v>
      </c>
      <c r="L963" s="1">
        <f>Sales_data[[#This Row],[TotalPrice ]]*(1-Sales_data[[#This Row],[Discount]])</f>
        <v>6960.5280000000002</v>
      </c>
      <c r="M963" s="1">
        <f>Sales_data[[#This Row],[Quantity]]*Sales_data[[#This Row],[UnitCost (Assummed)]]</f>
        <v>5027.0479999999998</v>
      </c>
      <c r="N963" s="1">
        <f>Sales_data[[#This Row],[ Sales]]-Sales_data[[#This Row],[COGs]]</f>
        <v>1933.4800000000005</v>
      </c>
      <c r="O963" s="5">
        <f>Sales_data[[#This Row],[TotalPrice ]]-Sales_data[[#This Row],[ Sales]]</f>
        <v>773.39199999999983</v>
      </c>
      <c r="P963" t="s">
        <v>60</v>
      </c>
      <c r="Q963" t="s">
        <v>2930</v>
      </c>
      <c r="R963">
        <v>0</v>
      </c>
      <c r="S963" t="s">
        <v>2887</v>
      </c>
      <c r="T963" t="s">
        <v>2888</v>
      </c>
      <c r="U963" s="1">
        <v>42.52</v>
      </c>
      <c r="V963" s="2">
        <v>45520</v>
      </c>
      <c r="W963" s="2">
        <v>45526</v>
      </c>
      <c r="X963" s="7">
        <f t="shared" si="15"/>
        <v>6</v>
      </c>
      <c r="Y963" t="s">
        <v>72</v>
      </c>
    </row>
    <row r="964" spans="1:25" x14ac:dyDescent="0.3">
      <c r="A964" s="2">
        <v>45521</v>
      </c>
      <c r="B964" t="s">
        <v>18</v>
      </c>
      <c r="C964" t="s">
        <v>39</v>
      </c>
      <c r="D964">
        <v>13</v>
      </c>
      <c r="E964" s="1">
        <v>421.08</v>
      </c>
      <c r="F964" s="1">
        <f>Sales_data[[#This Row],[UnitPrice]]*(1-0.35)</f>
        <v>273.702</v>
      </c>
      <c r="G964" t="s">
        <v>20</v>
      </c>
      <c r="H964" t="s">
        <v>21</v>
      </c>
      <c r="I964" s="6">
        <v>0</v>
      </c>
      <c r="J964" t="s">
        <v>66</v>
      </c>
      <c r="K964" s="1">
        <f>Sales_data[[#This Row],[Quantity]]*Sales_data[[#This Row],[UnitPrice]]</f>
        <v>5474.04</v>
      </c>
      <c r="L964" s="1">
        <f>Sales_data[[#This Row],[TotalPrice ]]*(1-Sales_data[[#This Row],[Discount]])</f>
        <v>5474.04</v>
      </c>
      <c r="M964" s="1">
        <f>Sales_data[[#This Row],[Quantity]]*Sales_data[[#This Row],[UnitCost (Assummed)]]</f>
        <v>3558.1260000000002</v>
      </c>
      <c r="N964" s="1">
        <f>Sales_data[[#This Row],[ Sales]]-Sales_data[[#This Row],[COGs]]</f>
        <v>1915.9139999999998</v>
      </c>
      <c r="O964" s="5">
        <f>Sales_data[[#This Row],[TotalPrice ]]-Sales_data[[#This Row],[ Sales]]</f>
        <v>0</v>
      </c>
      <c r="P964" t="s">
        <v>63</v>
      </c>
      <c r="Q964" t="s">
        <v>2930</v>
      </c>
      <c r="R964">
        <v>0</v>
      </c>
      <c r="S964" t="s">
        <v>412</v>
      </c>
      <c r="T964" t="s">
        <v>413</v>
      </c>
      <c r="U964" s="1">
        <v>24.51</v>
      </c>
      <c r="V964" s="2">
        <v>45521</v>
      </c>
      <c r="W964" s="2">
        <v>45524</v>
      </c>
      <c r="X964" s="7">
        <f t="shared" si="15"/>
        <v>3</v>
      </c>
      <c r="Y964" t="s">
        <v>27</v>
      </c>
    </row>
    <row r="965" spans="1:25" x14ac:dyDescent="0.3">
      <c r="A965" s="2">
        <v>45521</v>
      </c>
      <c r="B965" t="s">
        <v>18</v>
      </c>
      <c r="C965" t="s">
        <v>29</v>
      </c>
      <c r="D965">
        <v>7</v>
      </c>
      <c r="E965" s="1">
        <v>106.88</v>
      </c>
      <c r="F965" s="1">
        <f>Sales_data[[#This Row],[UnitPrice]]*(1-0.35)</f>
        <v>69.471999999999994</v>
      </c>
      <c r="G965" t="s">
        <v>50</v>
      </c>
      <c r="H965" t="s">
        <v>31</v>
      </c>
      <c r="I965" s="6">
        <v>0.05</v>
      </c>
      <c r="J965" t="s">
        <v>56</v>
      </c>
      <c r="K965" s="1">
        <f>Sales_data[[#This Row],[Quantity]]*Sales_data[[#This Row],[UnitPrice]]</f>
        <v>748.16</v>
      </c>
      <c r="L965" s="1">
        <f>Sales_data[[#This Row],[TotalPrice ]]*(1-Sales_data[[#This Row],[Discount]])</f>
        <v>710.75199999999995</v>
      </c>
      <c r="M965" s="1">
        <f>Sales_data[[#This Row],[Quantity]]*Sales_data[[#This Row],[UnitCost (Assummed)]]</f>
        <v>486.30399999999997</v>
      </c>
      <c r="N965" s="1">
        <f>Sales_data[[#This Row],[ Sales]]-Sales_data[[#This Row],[COGs]]</f>
        <v>224.44799999999998</v>
      </c>
      <c r="O965" s="5">
        <f>Sales_data[[#This Row],[TotalPrice ]]-Sales_data[[#This Row],[ Sales]]</f>
        <v>37.408000000000015</v>
      </c>
      <c r="P965" t="s">
        <v>63</v>
      </c>
      <c r="Q965" t="s">
        <v>40</v>
      </c>
      <c r="R965">
        <v>1</v>
      </c>
      <c r="S965" t="s">
        <v>2722</v>
      </c>
      <c r="T965" t="s">
        <v>2723</v>
      </c>
      <c r="U965" s="1">
        <v>26.12</v>
      </c>
      <c r="V965" s="2">
        <v>45521</v>
      </c>
      <c r="W965" s="2">
        <v>45528</v>
      </c>
      <c r="X965" s="7">
        <f t="shared" si="15"/>
        <v>7</v>
      </c>
      <c r="Y965" t="s">
        <v>27</v>
      </c>
    </row>
    <row r="966" spans="1:25" x14ac:dyDescent="0.3">
      <c r="A966" s="2">
        <v>45522</v>
      </c>
      <c r="B966" t="s">
        <v>38</v>
      </c>
      <c r="C966" t="s">
        <v>79</v>
      </c>
      <c r="D966">
        <v>19</v>
      </c>
      <c r="E966" s="1">
        <v>181.18</v>
      </c>
      <c r="F966" s="1">
        <f>Sales_data[[#This Row],[UnitPrice]]*(1-0.35)</f>
        <v>117.76700000000001</v>
      </c>
      <c r="G966" t="s">
        <v>30</v>
      </c>
      <c r="H966" t="s">
        <v>21</v>
      </c>
      <c r="I966" s="6">
        <v>0.05</v>
      </c>
      <c r="J966" t="s">
        <v>51</v>
      </c>
      <c r="K966" s="1">
        <f>Sales_data[[#This Row],[Quantity]]*Sales_data[[#This Row],[UnitPrice]]</f>
        <v>3442.42</v>
      </c>
      <c r="L966" s="1">
        <f>Sales_data[[#This Row],[TotalPrice ]]*(1-Sales_data[[#This Row],[Discount]])</f>
        <v>3270.299</v>
      </c>
      <c r="M966" s="1">
        <f>Sales_data[[#This Row],[Quantity]]*Sales_data[[#This Row],[UnitCost (Assummed)]]</f>
        <v>2237.5730000000003</v>
      </c>
      <c r="N966" s="1">
        <f>Sales_data[[#This Row],[ Sales]]-Sales_data[[#This Row],[COGs]]</f>
        <v>1032.7259999999997</v>
      </c>
      <c r="O966" s="5">
        <f>Sales_data[[#This Row],[TotalPrice ]]-Sales_data[[#This Row],[ Sales]]</f>
        <v>172.12100000000009</v>
      </c>
      <c r="P966" t="s">
        <v>57</v>
      </c>
      <c r="Q966" t="s">
        <v>24</v>
      </c>
      <c r="R966">
        <v>0</v>
      </c>
      <c r="S966" t="s">
        <v>1854</v>
      </c>
      <c r="T966" t="s">
        <v>1855</v>
      </c>
      <c r="U966" s="1">
        <v>12.04</v>
      </c>
      <c r="V966" s="2">
        <v>45522</v>
      </c>
      <c r="W966" s="2">
        <v>45530</v>
      </c>
      <c r="X966" s="7">
        <f t="shared" si="15"/>
        <v>8</v>
      </c>
      <c r="Y966" t="s">
        <v>43</v>
      </c>
    </row>
    <row r="967" spans="1:25" x14ac:dyDescent="0.3">
      <c r="A967" s="2">
        <v>45523</v>
      </c>
      <c r="B967" t="s">
        <v>28</v>
      </c>
      <c r="C967" t="s">
        <v>19</v>
      </c>
      <c r="D967">
        <v>18</v>
      </c>
      <c r="E967" s="1">
        <v>96.84</v>
      </c>
      <c r="F967" s="1">
        <f>Sales_data[[#This Row],[UnitPrice]]*(1-0.35)</f>
        <v>62.946000000000005</v>
      </c>
      <c r="G967" t="s">
        <v>30</v>
      </c>
      <c r="H967" t="s">
        <v>21</v>
      </c>
      <c r="I967" s="6">
        <v>0.15</v>
      </c>
      <c r="J967" t="s">
        <v>46</v>
      </c>
      <c r="K967" s="1">
        <f>Sales_data[[#This Row],[Quantity]]*Sales_data[[#This Row],[UnitPrice]]</f>
        <v>1743.1200000000001</v>
      </c>
      <c r="L967" s="1">
        <f>Sales_data[[#This Row],[TotalPrice ]]*(1-Sales_data[[#This Row],[Discount]])</f>
        <v>1481.652</v>
      </c>
      <c r="M967" s="1">
        <f>Sales_data[[#This Row],[Quantity]]*Sales_data[[#This Row],[UnitCost (Assummed)]]</f>
        <v>1133.028</v>
      </c>
      <c r="N967" s="1">
        <f>Sales_data[[#This Row],[ Sales]]-Sales_data[[#This Row],[COGs]]</f>
        <v>348.62400000000002</v>
      </c>
      <c r="O967" s="5">
        <f>Sales_data[[#This Row],[TotalPrice ]]-Sales_data[[#This Row],[ Sales]]</f>
        <v>261.46800000000007</v>
      </c>
      <c r="P967" t="s">
        <v>63</v>
      </c>
      <c r="Q967" t="s">
        <v>34</v>
      </c>
      <c r="R967">
        <v>1</v>
      </c>
      <c r="S967" t="s">
        <v>951</v>
      </c>
      <c r="T967" t="s">
        <v>952</v>
      </c>
      <c r="U967" s="1">
        <v>8.1</v>
      </c>
      <c r="V967" s="2">
        <v>45523</v>
      </c>
      <c r="W967" s="2">
        <v>45527</v>
      </c>
      <c r="X967" s="7">
        <f t="shared" si="15"/>
        <v>4</v>
      </c>
      <c r="Y967" t="s">
        <v>37</v>
      </c>
    </row>
    <row r="968" spans="1:25" x14ac:dyDescent="0.3">
      <c r="A968" s="2">
        <v>45523</v>
      </c>
      <c r="B968" t="s">
        <v>38</v>
      </c>
      <c r="C968" t="s">
        <v>54</v>
      </c>
      <c r="D968">
        <v>3</v>
      </c>
      <c r="E968" s="1">
        <v>373.77</v>
      </c>
      <c r="F968" s="1">
        <f>Sales_data[[#This Row],[UnitPrice]]*(1-0.35)</f>
        <v>242.95050000000001</v>
      </c>
      <c r="G968" t="s">
        <v>20</v>
      </c>
      <c r="H968" t="s">
        <v>31</v>
      </c>
      <c r="I968" s="6">
        <v>0.1</v>
      </c>
      <c r="J968" t="s">
        <v>22</v>
      </c>
      <c r="K968" s="1">
        <f>Sales_data[[#This Row],[Quantity]]*Sales_data[[#This Row],[UnitPrice]]</f>
        <v>1121.31</v>
      </c>
      <c r="L968" s="1">
        <f>Sales_data[[#This Row],[TotalPrice ]]*(1-Sales_data[[#This Row],[Discount]])</f>
        <v>1009.179</v>
      </c>
      <c r="M968" s="1">
        <f>Sales_data[[#This Row],[Quantity]]*Sales_data[[#This Row],[UnitCost (Assummed)]]</f>
        <v>728.85149999999999</v>
      </c>
      <c r="N968" s="1">
        <f>Sales_data[[#This Row],[ Sales]]-Sales_data[[#This Row],[COGs]]</f>
        <v>280.32749999999999</v>
      </c>
      <c r="O968" s="5">
        <f>Sales_data[[#This Row],[TotalPrice ]]-Sales_data[[#This Row],[ Sales]]</f>
        <v>112.13099999999997</v>
      </c>
      <c r="P968" t="s">
        <v>63</v>
      </c>
      <c r="Q968" t="s">
        <v>40</v>
      </c>
      <c r="R968">
        <v>1</v>
      </c>
      <c r="S968" t="s">
        <v>2296</v>
      </c>
      <c r="T968" t="s">
        <v>2297</v>
      </c>
      <c r="U968" s="1">
        <v>17.62</v>
      </c>
      <c r="V968" s="2">
        <v>45523</v>
      </c>
      <c r="W968" s="2">
        <v>45529</v>
      </c>
      <c r="X968" s="7">
        <f t="shared" si="15"/>
        <v>6</v>
      </c>
      <c r="Y968" t="s">
        <v>43</v>
      </c>
    </row>
    <row r="969" spans="1:25" x14ac:dyDescent="0.3">
      <c r="A969" s="2">
        <v>45524</v>
      </c>
      <c r="B969" t="s">
        <v>38</v>
      </c>
      <c r="C969" t="s">
        <v>54</v>
      </c>
      <c r="D969">
        <v>15</v>
      </c>
      <c r="E969" s="1">
        <v>208.51</v>
      </c>
      <c r="F969" s="1">
        <f>Sales_data[[#This Row],[UnitPrice]]*(1-0.35)</f>
        <v>135.53149999999999</v>
      </c>
      <c r="G969" t="s">
        <v>30</v>
      </c>
      <c r="H969" t="s">
        <v>31</v>
      </c>
      <c r="I969" s="6">
        <v>0.05</v>
      </c>
      <c r="J969" t="s">
        <v>51</v>
      </c>
      <c r="K969" s="1">
        <f>Sales_data[[#This Row],[Quantity]]*Sales_data[[#This Row],[UnitPrice]]</f>
        <v>3127.6499999999996</v>
      </c>
      <c r="L969" s="1">
        <f>Sales_data[[#This Row],[TotalPrice ]]*(1-Sales_data[[#This Row],[Discount]])</f>
        <v>2971.2674999999995</v>
      </c>
      <c r="M969" s="1">
        <f>Sales_data[[#This Row],[Quantity]]*Sales_data[[#This Row],[UnitCost (Assummed)]]</f>
        <v>2032.9724999999999</v>
      </c>
      <c r="N969" s="1">
        <f>Sales_data[[#This Row],[ Sales]]-Sales_data[[#This Row],[COGs]]</f>
        <v>938.29499999999962</v>
      </c>
      <c r="O969" s="5">
        <f>Sales_data[[#This Row],[TotalPrice ]]-Sales_data[[#This Row],[ Sales]]</f>
        <v>156.38250000000016</v>
      </c>
      <c r="P969" t="s">
        <v>33</v>
      </c>
      <c r="Q969" t="s">
        <v>2930</v>
      </c>
      <c r="R969">
        <v>0</v>
      </c>
      <c r="S969" t="s">
        <v>2212</v>
      </c>
      <c r="T969" t="s">
        <v>2213</v>
      </c>
      <c r="U969" s="1">
        <v>37.81</v>
      </c>
      <c r="V969" s="2">
        <v>45524</v>
      </c>
      <c r="W969" s="2">
        <v>45533</v>
      </c>
      <c r="X969" s="7">
        <f t="shared" si="15"/>
        <v>9</v>
      </c>
      <c r="Y969" t="s">
        <v>43</v>
      </c>
    </row>
    <row r="970" spans="1:25" x14ac:dyDescent="0.3">
      <c r="A970" s="2">
        <v>45525</v>
      </c>
      <c r="B970" t="s">
        <v>44</v>
      </c>
      <c r="C970" t="s">
        <v>79</v>
      </c>
      <c r="D970">
        <v>11</v>
      </c>
      <c r="E970" s="1">
        <v>143.85</v>
      </c>
      <c r="F970" s="1">
        <f>Sales_data[[#This Row],[UnitPrice]]*(1-0.35)</f>
        <v>93.502499999999998</v>
      </c>
      <c r="G970" t="s">
        <v>30</v>
      </c>
      <c r="H970" t="s">
        <v>21</v>
      </c>
      <c r="I970" s="6">
        <v>0.1</v>
      </c>
      <c r="J970" t="s">
        <v>22</v>
      </c>
      <c r="K970" s="1">
        <f>Sales_data[[#This Row],[Quantity]]*Sales_data[[#This Row],[UnitPrice]]</f>
        <v>1582.35</v>
      </c>
      <c r="L970" s="1">
        <f>Sales_data[[#This Row],[TotalPrice ]]*(1-Sales_data[[#This Row],[Discount]])</f>
        <v>1424.115</v>
      </c>
      <c r="M970" s="1">
        <f>Sales_data[[#This Row],[Quantity]]*Sales_data[[#This Row],[UnitCost (Assummed)]]</f>
        <v>1028.5274999999999</v>
      </c>
      <c r="N970" s="1">
        <f>Sales_data[[#This Row],[ Sales]]-Sales_data[[#This Row],[COGs]]</f>
        <v>395.58750000000009</v>
      </c>
      <c r="O970" s="5">
        <f>Sales_data[[#This Row],[TotalPrice ]]-Sales_data[[#This Row],[ Sales]]</f>
        <v>158.2349999999999</v>
      </c>
      <c r="P970" t="s">
        <v>60</v>
      </c>
      <c r="Q970" t="s">
        <v>24</v>
      </c>
      <c r="R970">
        <v>0</v>
      </c>
      <c r="S970" t="s">
        <v>2192</v>
      </c>
      <c r="T970" t="s">
        <v>2193</v>
      </c>
      <c r="U970" s="1">
        <v>6.85</v>
      </c>
      <c r="V970" s="2">
        <v>45525</v>
      </c>
      <c r="W970" s="2">
        <v>45534</v>
      </c>
      <c r="X970" s="7">
        <f t="shared" si="15"/>
        <v>9</v>
      </c>
      <c r="Y970" t="s">
        <v>49</v>
      </c>
    </row>
    <row r="971" spans="1:25" x14ac:dyDescent="0.3">
      <c r="A971" s="2">
        <v>45528</v>
      </c>
      <c r="B971" t="s">
        <v>44</v>
      </c>
      <c r="C971" t="s">
        <v>130</v>
      </c>
      <c r="D971">
        <v>5</v>
      </c>
      <c r="E971" s="1">
        <v>15.92</v>
      </c>
      <c r="F971" s="1">
        <f>Sales_data[[#This Row],[UnitPrice]]*(1-0.35)</f>
        <v>10.348000000000001</v>
      </c>
      <c r="G971" t="s">
        <v>55</v>
      </c>
      <c r="H971" t="s">
        <v>31</v>
      </c>
      <c r="I971" s="6">
        <v>0</v>
      </c>
      <c r="J971" t="s">
        <v>22</v>
      </c>
      <c r="K971" s="1">
        <f>Sales_data[[#This Row],[Quantity]]*Sales_data[[#This Row],[UnitPrice]]</f>
        <v>79.599999999999994</v>
      </c>
      <c r="L971" s="1">
        <f>Sales_data[[#This Row],[TotalPrice ]]*(1-Sales_data[[#This Row],[Discount]])</f>
        <v>79.599999999999994</v>
      </c>
      <c r="M971" s="1">
        <f>Sales_data[[#This Row],[Quantity]]*Sales_data[[#This Row],[UnitCost (Assummed)]]</f>
        <v>51.74</v>
      </c>
      <c r="N971" s="1">
        <f>Sales_data[[#This Row],[ Sales]]-Sales_data[[#This Row],[COGs]]</f>
        <v>27.859999999999992</v>
      </c>
      <c r="O971" s="5">
        <f>Sales_data[[#This Row],[TotalPrice ]]-Sales_data[[#This Row],[ Sales]]</f>
        <v>0</v>
      </c>
      <c r="P971" t="s">
        <v>57</v>
      </c>
      <c r="Q971" t="s">
        <v>2930</v>
      </c>
      <c r="R971">
        <v>1</v>
      </c>
      <c r="S971" t="s">
        <v>378</v>
      </c>
      <c r="T971" t="s">
        <v>379</v>
      </c>
      <c r="U971" s="1">
        <v>8.66</v>
      </c>
      <c r="V971" s="2">
        <v>45528</v>
      </c>
      <c r="W971" s="2">
        <v>45530</v>
      </c>
      <c r="X971" s="7">
        <f t="shared" si="15"/>
        <v>2</v>
      </c>
      <c r="Y971" t="s">
        <v>49</v>
      </c>
    </row>
    <row r="972" spans="1:25" x14ac:dyDescent="0.3">
      <c r="A972" s="2">
        <v>45529</v>
      </c>
      <c r="B972" t="s">
        <v>28</v>
      </c>
      <c r="C972" t="s">
        <v>79</v>
      </c>
      <c r="D972">
        <v>7</v>
      </c>
      <c r="E972" s="1">
        <v>50.26</v>
      </c>
      <c r="F972" s="1">
        <f>Sales_data[[#This Row],[UnitPrice]]*(1-0.35)</f>
        <v>32.668999999999997</v>
      </c>
      <c r="G972" t="s">
        <v>50</v>
      </c>
      <c r="H972" t="s">
        <v>31</v>
      </c>
      <c r="I972" s="6">
        <v>0.15</v>
      </c>
      <c r="J972" t="s">
        <v>56</v>
      </c>
      <c r="K972" s="1">
        <f>Sales_data[[#This Row],[Quantity]]*Sales_data[[#This Row],[UnitPrice]]</f>
        <v>351.82</v>
      </c>
      <c r="L972" s="1">
        <f>Sales_data[[#This Row],[TotalPrice ]]*(1-Sales_data[[#This Row],[Discount]])</f>
        <v>299.04699999999997</v>
      </c>
      <c r="M972" s="1">
        <f>Sales_data[[#This Row],[Quantity]]*Sales_data[[#This Row],[UnitCost (Assummed)]]</f>
        <v>228.68299999999999</v>
      </c>
      <c r="N972" s="1">
        <f>Sales_data[[#This Row],[ Sales]]-Sales_data[[#This Row],[COGs]]</f>
        <v>70.363999999999976</v>
      </c>
      <c r="O972" s="5">
        <f>Sales_data[[#This Row],[TotalPrice ]]-Sales_data[[#This Row],[ Sales]]</f>
        <v>52.773000000000025</v>
      </c>
      <c r="P972" t="s">
        <v>63</v>
      </c>
      <c r="Q972" t="s">
        <v>2930</v>
      </c>
      <c r="R972">
        <v>0</v>
      </c>
      <c r="S972" t="s">
        <v>569</v>
      </c>
      <c r="T972" t="s">
        <v>570</v>
      </c>
      <c r="U972" s="1">
        <v>17.12</v>
      </c>
      <c r="V972" s="2">
        <v>45529</v>
      </c>
      <c r="W972" s="2">
        <v>45536</v>
      </c>
      <c r="X972" s="7">
        <f t="shared" si="15"/>
        <v>7</v>
      </c>
      <c r="Y972" t="s">
        <v>37</v>
      </c>
    </row>
    <row r="973" spans="1:25" x14ac:dyDescent="0.3">
      <c r="A973" s="2">
        <v>45529</v>
      </c>
      <c r="B973" t="s">
        <v>18</v>
      </c>
      <c r="C973" t="s">
        <v>19</v>
      </c>
      <c r="D973">
        <v>15</v>
      </c>
      <c r="E973" s="1">
        <v>39.93</v>
      </c>
      <c r="F973" s="1">
        <f>Sales_data[[#This Row],[UnitPrice]]*(1-0.35)</f>
        <v>25.954499999999999</v>
      </c>
      <c r="G973" t="s">
        <v>30</v>
      </c>
      <c r="H973" t="s">
        <v>31</v>
      </c>
      <c r="I973" s="6">
        <v>0.15</v>
      </c>
      <c r="J973" t="s">
        <v>56</v>
      </c>
      <c r="K973" s="1">
        <f>Sales_data[[#This Row],[Quantity]]*Sales_data[[#This Row],[UnitPrice]]</f>
        <v>598.95000000000005</v>
      </c>
      <c r="L973" s="1">
        <f>Sales_data[[#This Row],[TotalPrice ]]*(1-Sales_data[[#This Row],[Discount]])</f>
        <v>509.10750000000002</v>
      </c>
      <c r="M973" s="1">
        <f>Sales_data[[#This Row],[Quantity]]*Sales_data[[#This Row],[UnitCost (Assummed)]]</f>
        <v>389.3175</v>
      </c>
      <c r="N973" s="1">
        <f>Sales_data[[#This Row],[ Sales]]-Sales_data[[#This Row],[COGs]]</f>
        <v>119.79000000000002</v>
      </c>
      <c r="O973" s="5">
        <f>Sales_data[[#This Row],[TotalPrice ]]-Sales_data[[#This Row],[ Sales]]</f>
        <v>89.84250000000003</v>
      </c>
      <c r="P973" t="s">
        <v>60</v>
      </c>
      <c r="Q973" t="s">
        <v>40</v>
      </c>
      <c r="R973">
        <v>0</v>
      </c>
      <c r="S973" t="s">
        <v>1757</v>
      </c>
      <c r="T973" t="s">
        <v>1758</v>
      </c>
      <c r="U973" s="1">
        <v>33.44</v>
      </c>
      <c r="V973" s="2">
        <v>45529</v>
      </c>
      <c r="W973" s="2">
        <v>45533</v>
      </c>
      <c r="X973" s="7">
        <f t="shared" si="15"/>
        <v>4</v>
      </c>
      <c r="Y973" t="s">
        <v>27</v>
      </c>
    </row>
    <row r="974" spans="1:25" x14ac:dyDescent="0.3">
      <c r="A974" s="2">
        <v>45529</v>
      </c>
      <c r="B974" t="s">
        <v>44</v>
      </c>
      <c r="C974" t="s">
        <v>19</v>
      </c>
      <c r="D974">
        <v>12</v>
      </c>
      <c r="E974" s="1">
        <v>461.3</v>
      </c>
      <c r="F974" s="1">
        <f>Sales_data[[#This Row],[UnitPrice]]*(1-0.35)</f>
        <v>299.84500000000003</v>
      </c>
      <c r="G974" t="s">
        <v>55</v>
      </c>
      <c r="H974" t="s">
        <v>21</v>
      </c>
      <c r="I974" s="6">
        <v>0.15</v>
      </c>
      <c r="J974" t="s">
        <v>56</v>
      </c>
      <c r="K974" s="1">
        <f>Sales_data[[#This Row],[Quantity]]*Sales_data[[#This Row],[UnitPrice]]</f>
        <v>5535.6</v>
      </c>
      <c r="L974" s="1">
        <f>Sales_data[[#This Row],[TotalPrice ]]*(1-Sales_data[[#This Row],[Discount]])</f>
        <v>4705.26</v>
      </c>
      <c r="M974" s="1">
        <f>Sales_data[[#This Row],[Quantity]]*Sales_data[[#This Row],[UnitCost (Assummed)]]</f>
        <v>3598.1400000000003</v>
      </c>
      <c r="N974" s="1">
        <f>Sales_data[[#This Row],[ Sales]]-Sales_data[[#This Row],[COGs]]</f>
        <v>1107.1199999999999</v>
      </c>
      <c r="O974" s="5">
        <f>Sales_data[[#This Row],[TotalPrice ]]-Sales_data[[#This Row],[ Sales]]</f>
        <v>830.34000000000015</v>
      </c>
      <c r="P974" t="s">
        <v>33</v>
      </c>
      <c r="Q974" t="s">
        <v>24</v>
      </c>
      <c r="R974">
        <v>0</v>
      </c>
      <c r="S974" t="s">
        <v>2122</v>
      </c>
      <c r="T974" t="s">
        <v>2123</v>
      </c>
      <c r="U974" s="1">
        <v>8.6</v>
      </c>
      <c r="V974" s="2">
        <v>45529</v>
      </c>
      <c r="W974" s="2">
        <v>45538</v>
      </c>
      <c r="X974" s="7">
        <f t="shared" si="15"/>
        <v>9</v>
      </c>
      <c r="Y974" t="s">
        <v>49</v>
      </c>
    </row>
    <row r="975" spans="1:25" x14ac:dyDescent="0.3">
      <c r="A975" s="2">
        <v>45530</v>
      </c>
      <c r="B975" t="s">
        <v>18</v>
      </c>
      <c r="C975" t="s">
        <v>54</v>
      </c>
      <c r="D975">
        <v>6</v>
      </c>
      <c r="E975" s="1">
        <v>188.45</v>
      </c>
      <c r="F975" s="1">
        <f>Sales_data[[#This Row],[UnitPrice]]*(1-0.35)</f>
        <v>122.49249999999999</v>
      </c>
      <c r="G975" t="s">
        <v>50</v>
      </c>
      <c r="H975" t="s">
        <v>21</v>
      </c>
      <c r="I975" s="6">
        <v>0.05</v>
      </c>
      <c r="J975" t="s">
        <v>32</v>
      </c>
      <c r="K975" s="1">
        <f>Sales_data[[#This Row],[Quantity]]*Sales_data[[#This Row],[UnitPrice]]</f>
        <v>1130.6999999999998</v>
      </c>
      <c r="L975" s="1">
        <f>Sales_data[[#This Row],[TotalPrice ]]*(1-Sales_data[[#This Row],[Discount]])</f>
        <v>1074.1649999999997</v>
      </c>
      <c r="M975" s="1">
        <f>Sales_data[[#This Row],[Quantity]]*Sales_data[[#This Row],[UnitCost (Assummed)]]</f>
        <v>734.95499999999993</v>
      </c>
      <c r="N975" s="1">
        <f>Sales_data[[#This Row],[ Sales]]-Sales_data[[#This Row],[COGs]]</f>
        <v>339.20999999999981</v>
      </c>
      <c r="O975" s="5">
        <f>Sales_data[[#This Row],[TotalPrice ]]-Sales_data[[#This Row],[ Sales]]</f>
        <v>56.535000000000082</v>
      </c>
      <c r="P975" t="s">
        <v>33</v>
      </c>
      <c r="Q975" t="s">
        <v>2930</v>
      </c>
      <c r="R975">
        <v>0</v>
      </c>
      <c r="S975" t="s">
        <v>259</v>
      </c>
      <c r="T975" t="s">
        <v>260</v>
      </c>
      <c r="U975" s="1">
        <v>6.77</v>
      </c>
      <c r="V975" s="2">
        <v>45530</v>
      </c>
      <c r="W975" s="2">
        <v>45536</v>
      </c>
      <c r="X975" s="7">
        <f t="shared" si="15"/>
        <v>6</v>
      </c>
      <c r="Y975" t="s">
        <v>27</v>
      </c>
    </row>
    <row r="976" spans="1:25" x14ac:dyDescent="0.3">
      <c r="A976" s="2">
        <v>45530</v>
      </c>
      <c r="B976" t="s">
        <v>18</v>
      </c>
      <c r="C976" t="s">
        <v>130</v>
      </c>
      <c r="D976">
        <v>20</v>
      </c>
      <c r="E976" s="1">
        <v>488.9</v>
      </c>
      <c r="F976" s="1">
        <f>Sales_data[[#This Row],[UnitPrice]]*(1-0.35)</f>
        <v>317.78499999999997</v>
      </c>
      <c r="G976" t="s">
        <v>50</v>
      </c>
      <c r="H976" t="s">
        <v>21</v>
      </c>
      <c r="I976" s="6">
        <v>0.15</v>
      </c>
      <c r="J976" t="s">
        <v>22</v>
      </c>
      <c r="K976" s="1">
        <f>Sales_data[[#This Row],[Quantity]]*Sales_data[[#This Row],[UnitPrice]]</f>
        <v>9778</v>
      </c>
      <c r="L976" s="1">
        <f>Sales_data[[#This Row],[TotalPrice ]]*(1-Sales_data[[#This Row],[Discount]])</f>
        <v>8311.2999999999993</v>
      </c>
      <c r="M976" s="1">
        <f>Sales_data[[#This Row],[Quantity]]*Sales_data[[#This Row],[UnitCost (Assummed)]]</f>
        <v>6355.6999999999989</v>
      </c>
      <c r="N976" s="1">
        <f>Sales_data[[#This Row],[ Sales]]-Sales_data[[#This Row],[COGs]]</f>
        <v>1955.6000000000004</v>
      </c>
      <c r="O976" s="5">
        <f>Sales_data[[#This Row],[TotalPrice ]]-Sales_data[[#This Row],[ Sales]]</f>
        <v>1466.7000000000007</v>
      </c>
      <c r="P976" t="s">
        <v>33</v>
      </c>
      <c r="Q976" t="s">
        <v>24</v>
      </c>
      <c r="R976">
        <v>0</v>
      </c>
      <c r="S976" t="s">
        <v>311</v>
      </c>
      <c r="T976" t="s">
        <v>312</v>
      </c>
      <c r="U976" s="1">
        <v>21.77</v>
      </c>
      <c r="V976" s="2">
        <v>45530</v>
      </c>
      <c r="W976" s="2">
        <v>45536</v>
      </c>
      <c r="X976" s="7">
        <f t="shared" si="15"/>
        <v>6</v>
      </c>
      <c r="Y976" t="s">
        <v>27</v>
      </c>
    </row>
    <row r="977" spans="1:25" x14ac:dyDescent="0.3">
      <c r="A977" s="2">
        <v>45530</v>
      </c>
      <c r="B977" t="s">
        <v>38</v>
      </c>
      <c r="C977" t="s">
        <v>54</v>
      </c>
      <c r="D977">
        <v>9</v>
      </c>
      <c r="E977" s="1">
        <v>364.88</v>
      </c>
      <c r="F977" s="1">
        <f>Sales_data[[#This Row],[UnitPrice]]*(1-0.35)</f>
        <v>237.172</v>
      </c>
      <c r="G977" t="s">
        <v>50</v>
      </c>
      <c r="H977" t="s">
        <v>21</v>
      </c>
      <c r="I977" s="6">
        <v>0.05</v>
      </c>
      <c r="J977" t="s">
        <v>66</v>
      </c>
      <c r="K977" s="1">
        <f>Sales_data[[#This Row],[Quantity]]*Sales_data[[#This Row],[UnitPrice]]</f>
        <v>3283.92</v>
      </c>
      <c r="L977" s="1">
        <f>Sales_data[[#This Row],[TotalPrice ]]*(1-Sales_data[[#This Row],[Discount]])</f>
        <v>3119.7239999999997</v>
      </c>
      <c r="M977" s="1">
        <f>Sales_data[[#This Row],[Quantity]]*Sales_data[[#This Row],[UnitCost (Assummed)]]</f>
        <v>2134.5479999999998</v>
      </c>
      <c r="N977" s="1">
        <f>Sales_data[[#This Row],[ Sales]]-Sales_data[[#This Row],[COGs]]</f>
        <v>985.17599999999993</v>
      </c>
      <c r="O977" s="5">
        <f>Sales_data[[#This Row],[TotalPrice ]]-Sales_data[[#This Row],[ Sales]]</f>
        <v>164.19600000000037</v>
      </c>
      <c r="P977" t="s">
        <v>63</v>
      </c>
      <c r="Q977" t="s">
        <v>34</v>
      </c>
      <c r="R977">
        <v>0</v>
      </c>
      <c r="S977" t="s">
        <v>1956</v>
      </c>
      <c r="T977" t="s">
        <v>620</v>
      </c>
      <c r="U977" s="1">
        <v>40.26</v>
      </c>
      <c r="V977" s="2">
        <v>45530</v>
      </c>
      <c r="W977" s="2">
        <v>45540</v>
      </c>
      <c r="X977" s="7">
        <f t="shared" si="15"/>
        <v>10</v>
      </c>
      <c r="Y977" t="s">
        <v>43</v>
      </c>
    </row>
    <row r="978" spans="1:25" x14ac:dyDescent="0.3">
      <c r="A978" s="2">
        <v>45533</v>
      </c>
      <c r="B978" t="s">
        <v>38</v>
      </c>
      <c r="C978" t="s">
        <v>39</v>
      </c>
      <c r="D978">
        <v>18</v>
      </c>
      <c r="E978" s="1">
        <v>523.87</v>
      </c>
      <c r="F978" s="1">
        <f>Sales_data[[#This Row],[UnitPrice]]*(1-0.35)</f>
        <v>340.51550000000003</v>
      </c>
      <c r="G978" t="s">
        <v>50</v>
      </c>
      <c r="H978" t="s">
        <v>31</v>
      </c>
      <c r="I978" s="6">
        <v>0.15</v>
      </c>
      <c r="J978" t="s">
        <v>56</v>
      </c>
      <c r="K978" s="1">
        <f>Sales_data[[#This Row],[Quantity]]*Sales_data[[#This Row],[UnitPrice]]</f>
        <v>9429.66</v>
      </c>
      <c r="L978" s="1">
        <f>Sales_data[[#This Row],[TotalPrice ]]*(1-Sales_data[[#This Row],[Discount]])</f>
        <v>8015.2109999999993</v>
      </c>
      <c r="M978" s="1">
        <f>Sales_data[[#This Row],[Quantity]]*Sales_data[[#This Row],[UnitCost (Assummed)]]</f>
        <v>6129.2790000000005</v>
      </c>
      <c r="N978" s="1">
        <f>Sales_data[[#This Row],[ Sales]]-Sales_data[[#This Row],[COGs]]</f>
        <v>1885.9319999999989</v>
      </c>
      <c r="O978" s="5">
        <f>Sales_data[[#This Row],[TotalPrice ]]-Sales_data[[#This Row],[ Sales]]</f>
        <v>1414.4490000000005</v>
      </c>
      <c r="P978" t="s">
        <v>33</v>
      </c>
      <c r="Q978" t="s">
        <v>40</v>
      </c>
      <c r="R978">
        <v>0</v>
      </c>
      <c r="S978" t="s">
        <v>1399</v>
      </c>
      <c r="T978" t="s">
        <v>1400</v>
      </c>
      <c r="U978" s="1">
        <v>42.63</v>
      </c>
      <c r="V978" s="2">
        <v>45533</v>
      </c>
      <c r="W978" s="2">
        <v>45537</v>
      </c>
      <c r="X978" s="7">
        <f t="shared" si="15"/>
        <v>4</v>
      </c>
      <c r="Y978" t="s">
        <v>43</v>
      </c>
    </row>
    <row r="979" spans="1:25" x14ac:dyDescent="0.3">
      <c r="A979" s="2">
        <v>45533</v>
      </c>
      <c r="B979" t="s">
        <v>18</v>
      </c>
      <c r="C979" t="s">
        <v>130</v>
      </c>
      <c r="D979">
        <v>19</v>
      </c>
      <c r="E979" s="1">
        <v>448.21</v>
      </c>
      <c r="F979" s="1">
        <f>Sales_data[[#This Row],[UnitPrice]]*(1-0.35)</f>
        <v>291.3365</v>
      </c>
      <c r="G979" t="s">
        <v>50</v>
      </c>
      <c r="H979" t="s">
        <v>21</v>
      </c>
      <c r="I979" s="6">
        <v>0.1</v>
      </c>
      <c r="J979" t="s">
        <v>32</v>
      </c>
      <c r="K979" s="1">
        <f>Sales_data[[#This Row],[Quantity]]*Sales_data[[#This Row],[UnitPrice]]</f>
        <v>8515.99</v>
      </c>
      <c r="L979" s="1">
        <f>Sales_data[[#This Row],[TotalPrice ]]*(1-Sales_data[[#This Row],[Discount]])</f>
        <v>7664.3909999999996</v>
      </c>
      <c r="M979" s="1">
        <f>Sales_data[[#This Row],[Quantity]]*Sales_data[[#This Row],[UnitCost (Assummed)]]</f>
        <v>5535.3935000000001</v>
      </c>
      <c r="N979" s="1">
        <f>Sales_data[[#This Row],[ Sales]]-Sales_data[[#This Row],[COGs]]</f>
        <v>2128.9974999999995</v>
      </c>
      <c r="O979" s="5">
        <f>Sales_data[[#This Row],[TotalPrice ]]-Sales_data[[#This Row],[ Sales]]</f>
        <v>851.59900000000016</v>
      </c>
      <c r="P979" t="s">
        <v>60</v>
      </c>
      <c r="Q979" t="s">
        <v>40</v>
      </c>
      <c r="R979">
        <v>0</v>
      </c>
      <c r="S979" t="s">
        <v>2013</v>
      </c>
      <c r="T979" t="s">
        <v>976</v>
      </c>
      <c r="U979" s="1">
        <v>30.71</v>
      </c>
      <c r="V979" s="2">
        <v>45533</v>
      </c>
      <c r="W979" s="2">
        <v>45538</v>
      </c>
      <c r="X979" s="7">
        <f t="shared" si="15"/>
        <v>5</v>
      </c>
      <c r="Y979" t="s">
        <v>27</v>
      </c>
    </row>
    <row r="980" spans="1:25" x14ac:dyDescent="0.3">
      <c r="A980" s="2">
        <v>45534</v>
      </c>
      <c r="B980" t="s">
        <v>28</v>
      </c>
      <c r="C980" t="s">
        <v>19</v>
      </c>
      <c r="D980">
        <v>17</v>
      </c>
      <c r="E980" s="1">
        <v>469.32</v>
      </c>
      <c r="F980" s="1">
        <f>Sales_data[[#This Row],[UnitPrice]]*(1-0.35)</f>
        <v>305.05799999999999</v>
      </c>
      <c r="G980" t="s">
        <v>20</v>
      </c>
      <c r="H980" t="s">
        <v>31</v>
      </c>
      <c r="I980" s="6">
        <v>0</v>
      </c>
      <c r="J980" t="s">
        <v>51</v>
      </c>
      <c r="K980" s="1">
        <f>Sales_data[[#This Row],[Quantity]]*Sales_data[[#This Row],[UnitPrice]]</f>
        <v>7978.44</v>
      </c>
      <c r="L980" s="1">
        <f>Sales_data[[#This Row],[TotalPrice ]]*(1-Sales_data[[#This Row],[Discount]])</f>
        <v>7978.44</v>
      </c>
      <c r="M980" s="1">
        <f>Sales_data[[#This Row],[Quantity]]*Sales_data[[#This Row],[UnitCost (Assummed)]]</f>
        <v>5185.9859999999999</v>
      </c>
      <c r="N980" s="1">
        <f>Sales_data[[#This Row],[ Sales]]-Sales_data[[#This Row],[COGs]]</f>
        <v>2792.4539999999997</v>
      </c>
      <c r="O980" s="5">
        <f>Sales_data[[#This Row],[TotalPrice ]]-Sales_data[[#This Row],[ Sales]]</f>
        <v>0</v>
      </c>
      <c r="P980" t="s">
        <v>33</v>
      </c>
      <c r="Q980" t="s">
        <v>40</v>
      </c>
      <c r="R980">
        <v>1</v>
      </c>
      <c r="S980" t="s">
        <v>820</v>
      </c>
      <c r="T980" t="s">
        <v>821</v>
      </c>
      <c r="U980" s="1">
        <v>5.86</v>
      </c>
      <c r="V980" s="2">
        <v>45534</v>
      </c>
      <c r="W980" s="2">
        <v>45536</v>
      </c>
      <c r="X980" s="7">
        <f t="shared" si="15"/>
        <v>2</v>
      </c>
      <c r="Y980" t="s">
        <v>37</v>
      </c>
    </row>
    <row r="981" spans="1:25" x14ac:dyDescent="0.3">
      <c r="A981" s="2">
        <v>45534</v>
      </c>
      <c r="B981" t="s">
        <v>44</v>
      </c>
      <c r="C981" t="s">
        <v>45</v>
      </c>
      <c r="D981">
        <v>13</v>
      </c>
      <c r="E981" s="1">
        <v>567.5</v>
      </c>
      <c r="F981" s="1">
        <f>Sales_data[[#This Row],[UnitPrice]]*(1-0.35)</f>
        <v>368.875</v>
      </c>
      <c r="G981" t="s">
        <v>30</v>
      </c>
      <c r="H981" t="s">
        <v>31</v>
      </c>
      <c r="I981" s="6">
        <v>0</v>
      </c>
      <c r="J981" t="s">
        <v>22</v>
      </c>
      <c r="K981" s="1">
        <f>Sales_data[[#This Row],[Quantity]]*Sales_data[[#This Row],[UnitPrice]]</f>
        <v>7377.5</v>
      </c>
      <c r="L981" s="1">
        <f>Sales_data[[#This Row],[TotalPrice ]]*(1-Sales_data[[#This Row],[Discount]])</f>
        <v>7377.5</v>
      </c>
      <c r="M981" s="1">
        <f>Sales_data[[#This Row],[Quantity]]*Sales_data[[#This Row],[UnitCost (Assummed)]]</f>
        <v>4795.375</v>
      </c>
      <c r="N981" s="1">
        <f>Sales_data[[#This Row],[ Sales]]-Sales_data[[#This Row],[COGs]]</f>
        <v>2582.125</v>
      </c>
      <c r="O981" s="5">
        <f>Sales_data[[#This Row],[TotalPrice ]]-Sales_data[[#This Row],[ Sales]]</f>
        <v>0</v>
      </c>
      <c r="P981" t="s">
        <v>57</v>
      </c>
      <c r="Q981" t="s">
        <v>2930</v>
      </c>
      <c r="R981">
        <v>0</v>
      </c>
      <c r="S981" t="s">
        <v>858</v>
      </c>
      <c r="T981" t="s">
        <v>859</v>
      </c>
      <c r="U981" s="1">
        <v>28.41</v>
      </c>
      <c r="V981" s="2">
        <v>45534</v>
      </c>
      <c r="W981" s="2">
        <v>45537</v>
      </c>
      <c r="X981" s="7">
        <f t="shared" si="15"/>
        <v>3</v>
      </c>
      <c r="Y981" t="s">
        <v>49</v>
      </c>
    </row>
    <row r="982" spans="1:25" x14ac:dyDescent="0.3">
      <c r="A982" s="2">
        <v>45534</v>
      </c>
      <c r="B982" t="s">
        <v>18</v>
      </c>
      <c r="C982" t="s">
        <v>29</v>
      </c>
      <c r="D982">
        <v>6</v>
      </c>
      <c r="E982" s="1">
        <v>288.98</v>
      </c>
      <c r="F982" s="1">
        <f>Sales_data[[#This Row],[UnitPrice]]*(1-0.35)</f>
        <v>187.83700000000002</v>
      </c>
      <c r="G982" t="s">
        <v>50</v>
      </c>
      <c r="H982" t="s">
        <v>21</v>
      </c>
      <c r="I982" s="6">
        <v>0.15</v>
      </c>
      <c r="J982" t="s">
        <v>56</v>
      </c>
      <c r="K982" s="1">
        <f>Sales_data[[#This Row],[Quantity]]*Sales_data[[#This Row],[UnitPrice]]</f>
        <v>1733.88</v>
      </c>
      <c r="L982" s="1">
        <f>Sales_data[[#This Row],[TotalPrice ]]*(1-Sales_data[[#This Row],[Discount]])</f>
        <v>1473.798</v>
      </c>
      <c r="M982" s="1">
        <f>Sales_data[[#This Row],[Quantity]]*Sales_data[[#This Row],[UnitCost (Assummed)]]</f>
        <v>1127.0220000000002</v>
      </c>
      <c r="N982" s="1">
        <f>Sales_data[[#This Row],[ Sales]]-Sales_data[[#This Row],[COGs]]</f>
        <v>346.77599999999984</v>
      </c>
      <c r="O982" s="5">
        <f>Sales_data[[#This Row],[TotalPrice ]]-Sales_data[[#This Row],[ Sales]]</f>
        <v>260.08200000000011</v>
      </c>
      <c r="P982" t="s">
        <v>33</v>
      </c>
      <c r="Q982" t="s">
        <v>2930</v>
      </c>
      <c r="R982">
        <v>0</v>
      </c>
      <c r="S982" t="s">
        <v>1628</v>
      </c>
      <c r="T982" t="s">
        <v>1629</v>
      </c>
      <c r="U982" s="1">
        <v>38.630000000000003</v>
      </c>
      <c r="V982" s="2">
        <v>45534</v>
      </c>
      <c r="W982" s="2">
        <v>45537</v>
      </c>
      <c r="X982" s="7">
        <f t="shared" si="15"/>
        <v>3</v>
      </c>
      <c r="Y982" t="s">
        <v>27</v>
      </c>
    </row>
    <row r="983" spans="1:25" x14ac:dyDescent="0.3">
      <c r="A983" s="2">
        <v>45536</v>
      </c>
      <c r="B983" t="s">
        <v>28</v>
      </c>
      <c r="C983" t="s">
        <v>19</v>
      </c>
      <c r="D983">
        <v>16</v>
      </c>
      <c r="E983" s="1">
        <v>588.91999999999996</v>
      </c>
      <c r="F983" s="1">
        <f>Sales_data[[#This Row],[UnitPrice]]*(1-0.35)</f>
        <v>382.798</v>
      </c>
      <c r="G983" t="s">
        <v>55</v>
      </c>
      <c r="H983" t="s">
        <v>21</v>
      </c>
      <c r="I983" s="6">
        <v>0.15</v>
      </c>
      <c r="J983" t="s">
        <v>32</v>
      </c>
      <c r="K983" s="1">
        <f>Sales_data[[#This Row],[Quantity]]*Sales_data[[#This Row],[UnitPrice]]</f>
        <v>9422.7199999999993</v>
      </c>
      <c r="L983" s="1">
        <f>Sales_data[[#This Row],[TotalPrice ]]*(1-Sales_data[[#This Row],[Discount]])</f>
        <v>8009.311999999999</v>
      </c>
      <c r="M983" s="1">
        <f>Sales_data[[#This Row],[Quantity]]*Sales_data[[#This Row],[UnitCost (Assummed)]]</f>
        <v>6124.768</v>
      </c>
      <c r="N983" s="1">
        <f>Sales_data[[#This Row],[ Sales]]-Sales_data[[#This Row],[COGs]]</f>
        <v>1884.543999999999</v>
      </c>
      <c r="O983" s="5">
        <f>Sales_data[[#This Row],[TotalPrice ]]-Sales_data[[#This Row],[ Sales]]</f>
        <v>1413.4080000000004</v>
      </c>
      <c r="P983" t="s">
        <v>63</v>
      </c>
      <c r="Q983" t="s">
        <v>24</v>
      </c>
      <c r="R983">
        <v>0</v>
      </c>
      <c r="S983" t="s">
        <v>1082</v>
      </c>
      <c r="T983" t="s">
        <v>1083</v>
      </c>
      <c r="U983" s="1">
        <v>7.89</v>
      </c>
      <c r="V983" s="2">
        <v>45536</v>
      </c>
      <c r="W983" s="2">
        <v>45540</v>
      </c>
      <c r="X983" s="7">
        <f t="shared" si="15"/>
        <v>4</v>
      </c>
      <c r="Y983" t="s">
        <v>37</v>
      </c>
    </row>
    <row r="984" spans="1:25" x14ac:dyDescent="0.3">
      <c r="A984" s="2">
        <v>45536</v>
      </c>
      <c r="B984" t="s">
        <v>38</v>
      </c>
      <c r="C984" t="s">
        <v>79</v>
      </c>
      <c r="D984">
        <v>14</v>
      </c>
      <c r="E984" s="1">
        <v>297.56</v>
      </c>
      <c r="F984" s="1">
        <f>Sales_data[[#This Row],[UnitPrice]]*(1-0.35)</f>
        <v>193.41400000000002</v>
      </c>
      <c r="G984" t="s">
        <v>20</v>
      </c>
      <c r="H984" t="s">
        <v>21</v>
      </c>
      <c r="I984" s="6">
        <v>0.1</v>
      </c>
      <c r="J984" t="s">
        <v>56</v>
      </c>
      <c r="K984" s="1">
        <f>Sales_data[[#This Row],[Quantity]]*Sales_data[[#This Row],[UnitPrice]]</f>
        <v>4165.84</v>
      </c>
      <c r="L984" s="1">
        <f>Sales_data[[#This Row],[TotalPrice ]]*(1-Sales_data[[#This Row],[Discount]])</f>
        <v>3749.2560000000003</v>
      </c>
      <c r="M984" s="1">
        <f>Sales_data[[#This Row],[Quantity]]*Sales_data[[#This Row],[UnitCost (Assummed)]]</f>
        <v>2707.7960000000003</v>
      </c>
      <c r="N984" s="1">
        <f>Sales_data[[#This Row],[ Sales]]-Sales_data[[#This Row],[COGs]]</f>
        <v>1041.46</v>
      </c>
      <c r="O984" s="5">
        <f>Sales_data[[#This Row],[TotalPrice ]]-Sales_data[[#This Row],[ Sales]]</f>
        <v>416.58399999999983</v>
      </c>
      <c r="P984" t="s">
        <v>60</v>
      </c>
      <c r="Q984" t="s">
        <v>24</v>
      </c>
      <c r="R984">
        <v>0</v>
      </c>
      <c r="S984" t="s">
        <v>2551</v>
      </c>
      <c r="T984" t="s">
        <v>2552</v>
      </c>
      <c r="U984" s="1">
        <v>31.44</v>
      </c>
      <c r="V984" s="2">
        <v>45536</v>
      </c>
      <c r="W984" s="2">
        <v>45543</v>
      </c>
      <c r="X984" s="7">
        <f t="shared" si="15"/>
        <v>7</v>
      </c>
      <c r="Y984" t="s">
        <v>43</v>
      </c>
    </row>
    <row r="985" spans="1:25" x14ac:dyDescent="0.3">
      <c r="A985" s="2">
        <v>45536</v>
      </c>
      <c r="B985" t="s">
        <v>38</v>
      </c>
      <c r="C985" t="s">
        <v>45</v>
      </c>
      <c r="D985">
        <v>16</v>
      </c>
      <c r="E985" s="1">
        <v>401.83</v>
      </c>
      <c r="F985" s="1">
        <f>Sales_data[[#This Row],[UnitPrice]]*(1-0.35)</f>
        <v>261.18950000000001</v>
      </c>
      <c r="G985" t="s">
        <v>20</v>
      </c>
      <c r="H985" t="s">
        <v>31</v>
      </c>
      <c r="I985" s="6">
        <v>0</v>
      </c>
      <c r="J985" t="s">
        <v>22</v>
      </c>
      <c r="K985" s="1">
        <f>Sales_data[[#This Row],[Quantity]]*Sales_data[[#This Row],[UnitPrice]]</f>
        <v>6429.28</v>
      </c>
      <c r="L985" s="1">
        <f>Sales_data[[#This Row],[TotalPrice ]]*(1-Sales_data[[#This Row],[Discount]])</f>
        <v>6429.28</v>
      </c>
      <c r="M985" s="1">
        <f>Sales_data[[#This Row],[Quantity]]*Sales_data[[#This Row],[UnitCost (Assummed)]]</f>
        <v>4179.0320000000002</v>
      </c>
      <c r="N985" s="1">
        <f>Sales_data[[#This Row],[ Sales]]-Sales_data[[#This Row],[COGs]]</f>
        <v>2250.2479999999996</v>
      </c>
      <c r="O985" s="5">
        <f>Sales_data[[#This Row],[TotalPrice ]]-Sales_data[[#This Row],[ Sales]]</f>
        <v>0</v>
      </c>
      <c r="P985" t="s">
        <v>63</v>
      </c>
      <c r="Q985" t="s">
        <v>24</v>
      </c>
      <c r="R985">
        <v>0</v>
      </c>
      <c r="S985" t="s">
        <v>2738</v>
      </c>
      <c r="T985" t="s">
        <v>1307</v>
      </c>
      <c r="U985" s="1">
        <v>21.54</v>
      </c>
      <c r="V985" s="2">
        <v>45536</v>
      </c>
      <c r="W985" s="2">
        <v>45540</v>
      </c>
      <c r="X985" s="7">
        <f t="shared" si="15"/>
        <v>4</v>
      </c>
      <c r="Y985" t="s">
        <v>43</v>
      </c>
    </row>
    <row r="986" spans="1:25" x14ac:dyDescent="0.3">
      <c r="A986" s="2">
        <v>45537</v>
      </c>
      <c r="B986" t="s">
        <v>69</v>
      </c>
      <c r="C986" t="s">
        <v>79</v>
      </c>
      <c r="D986">
        <v>19</v>
      </c>
      <c r="E986" s="1">
        <v>208.72</v>
      </c>
      <c r="F986" s="1">
        <f>Sales_data[[#This Row],[UnitPrice]]*(1-0.35)</f>
        <v>135.66800000000001</v>
      </c>
      <c r="G986" t="s">
        <v>55</v>
      </c>
      <c r="H986" t="s">
        <v>31</v>
      </c>
      <c r="I986" s="6">
        <v>0.05</v>
      </c>
      <c r="J986" t="s">
        <v>46</v>
      </c>
      <c r="K986" s="1">
        <f>Sales_data[[#This Row],[Quantity]]*Sales_data[[#This Row],[UnitPrice]]</f>
        <v>3965.68</v>
      </c>
      <c r="L986" s="1">
        <f>Sales_data[[#This Row],[TotalPrice ]]*(1-Sales_data[[#This Row],[Discount]])</f>
        <v>3767.3959999999997</v>
      </c>
      <c r="M986" s="1">
        <f>Sales_data[[#This Row],[Quantity]]*Sales_data[[#This Row],[UnitCost (Assummed)]]</f>
        <v>2577.692</v>
      </c>
      <c r="N986" s="1">
        <f>Sales_data[[#This Row],[ Sales]]-Sales_data[[#This Row],[COGs]]</f>
        <v>1189.7039999999997</v>
      </c>
      <c r="O986" s="5">
        <f>Sales_data[[#This Row],[TotalPrice ]]-Sales_data[[#This Row],[ Sales]]</f>
        <v>198.28400000000011</v>
      </c>
      <c r="P986" t="s">
        <v>57</v>
      </c>
      <c r="Q986" t="s">
        <v>24</v>
      </c>
      <c r="R986">
        <v>0</v>
      </c>
      <c r="S986" t="s">
        <v>460</v>
      </c>
      <c r="T986" t="s">
        <v>461</v>
      </c>
      <c r="U986" s="1">
        <v>38.409999999999997</v>
      </c>
      <c r="V986" s="2">
        <v>45537</v>
      </c>
      <c r="W986" s="2">
        <v>45541</v>
      </c>
      <c r="X986" s="7">
        <f t="shared" si="15"/>
        <v>4</v>
      </c>
      <c r="Y986" t="s">
        <v>72</v>
      </c>
    </row>
    <row r="987" spans="1:25" x14ac:dyDescent="0.3">
      <c r="A987" s="2">
        <v>45538</v>
      </c>
      <c r="B987" t="s">
        <v>18</v>
      </c>
      <c r="C987" t="s">
        <v>39</v>
      </c>
      <c r="D987">
        <v>1</v>
      </c>
      <c r="E987" s="1">
        <v>561.29999999999995</v>
      </c>
      <c r="F987" s="1">
        <f>Sales_data[[#This Row],[UnitPrice]]*(1-0.35)</f>
        <v>364.84499999999997</v>
      </c>
      <c r="G987" t="s">
        <v>55</v>
      </c>
      <c r="H987" t="s">
        <v>31</v>
      </c>
      <c r="I987" s="6">
        <v>0.15</v>
      </c>
      <c r="J987" t="s">
        <v>46</v>
      </c>
      <c r="K987" s="1">
        <f>Sales_data[[#This Row],[Quantity]]*Sales_data[[#This Row],[UnitPrice]]</f>
        <v>561.29999999999995</v>
      </c>
      <c r="L987" s="1">
        <f>Sales_data[[#This Row],[TotalPrice ]]*(1-Sales_data[[#This Row],[Discount]])</f>
        <v>477.10499999999996</v>
      </c>
      <c r="M987" s="1">
        <f>Sales_data[[#This Row],[Quantity]]*Sales_data[[#This Row],[UnitCost (Assummed)]]</f>
        <v>364.84499999999997</v>
      </c>
      <c r="N987" s="1">
        <f>Sales_data[[#This Row],[ Sales]]-Sales_data[[#This Row],[COGs]]</f>
        <v>112.25999999999999</v>
      </c>
      <c r="O987" s="5">
        <f>Sales_data[[#This Row],[TotalPrice ]]-Sales_data[[#This Row],[ Sales]]</f>
        <v>84.194999999999993</v>
      </c>
      <c r="P987" t="s">
        <v>33</v>
      </c>
      <c r="Q987" t="s">
        <v>2930</v>
      </c>
      <c r="R987">
        <v>0</v>
      </c>
      <c r="S987" t="s">
        <v>2003</v>
      </c>
      <c r="T987" t="s">
        <v>2004</v>
      </c>
      <c r="U987" s="1">
        <v>5.19</v>
      </c>
      <c r="V987" s="2">
        <v>45538</v>
      </c>
      <c r="W987" s="2">
        <v>45547</v>
      </c>
      <c r="X987" s="7">
        <f t="shared" si="15"/>
        <v>9</v>
      </c>
      <c r="Y987" t="s">
        <v>27</v>
      </c>
    </row>
    <row r="988" spans="1:25" x14ac:dyDescent="0.3">
      <c r="A988" s="2">
        <v>45539</v>
      </c>
      <c r="B988" t="s">
        <v>69</v>
      </c>
      <c r="C988" t="s">
        <v>79</v>
      </c>
      <c r="D988">
        <v>9</v>
      </c>
      <c r="E988" s="1">
        <v>228.98</v>
      </c>
      <c r="F988" s="1">
        <f>Sales_data[[#This Row],[UnitPrice]]*(1-0.35)</f>
        <v>148.83699999999999</v>
      </c>
      <c r="G988" t="s">
        <v>55</v>
      </c>
      <c r="H988" t="s">
        <v>31</v>
      </c>
      <c r="I988" s="6">
        <v>0.15</v>
      </c>
      <c r="J988" t="s">
        <v>46</v>
      </c>
      <c r="K988" s="1">
        <f>Sales_data[[#This Row],[Quantity]]*Sales_data[[#This Row],[UnitPrice]]</f>
        <v>2060.8199999999997</v>
      </c>
      <c r="L988" s="1">
        <f>Sales_data[[#This Row],[TotalPrice ]]*(1-Sales_data[[#This Row],[Discount]])</f>
        <v>1751.6969999999997</v>
      </c>
      <c r="M988" s="1">
        <f>Sales_data[[#This Row],[Quantity]]*Sales_data[[#This Row],[UnitCost (Assummed)]]</f>
        <v>1339.5329999999999</v>
      </c>
      <c r="N988" s="1">
        <f>Sales_data[[#This Row],[ Sales]]-Sales_data[[#This Row],[COGs]]</f>
        <v>412.16399999999976</v>
      </c>
      <c r="O988" s="5">
        <f>Sales_data[[#This Row],[TotalPrice ]]-Sales_data[[#This Row],[ Sales]]</f>
        <v>309.12300000000005</v>
      </c>
      <c r="P988" t="s">
        <v>23</v>
      </c>
      <c r="Q988" t="s">
        <v>40</v>
      </c>
      <c r="R988">
        <v>0</v>
      </c>
      <c r="S988" t="s">
        <v>2325</v>
      </c>
      <c r="T988" t="s">
        <v>2326</v>
      </c>
      <c r="U988" s="1">
        <v>45.79</v>
      </c>
      <c r="V988" s="2">
        <v>45539</v>
      </c>
      <c r="W988" s="2">
        <v>45543</v>
      </c>
      <c r="X988" s="7">
        <f t="shared" si="15"/>
        <v>4</v>
      </c>
      <c r="Y988" t="s">
        <v>72</v>
      </c>
    </row>
    <row r="989" spans="1:25" x14ac:dyDescent="0.3">
      <c r="A989" s="2">
        <v>45541</v>
      </c>
      <c r="B989" t="s">
        <v>69</v>
      </c>
      <c r="C989" t="s">
        <v>54</v>
      </c>
      <c r="D989">
        <v>14</v>
      </c>
      <c r="E989" s="1">
        <v>242.82</v>
      </c>
      <c r="F989" s="1">
        <f>Sales_data[[#This Row],[UnitPrice]]*(1-0.35)</f>
        <v>157.833</v>
      </c>
      <c r="G989" t="s">
        <v>55</v>
      </c>
      <c r="H989" t="s">
        <v>21</v>
      </c>
      <c r="I989" s="6">
        <v>0.15</v>
      </c>
      <c r="J989" t="s">
        <v>32</v>
      </c>
      <c r="K989" s="1">
        <f>Sales_data[[#This Row],[Quantity]]*Sales_data[[#This Row],[UnitPrice]]</f>
        <v>3399.48</v>
      </c>
      <c r="L989" s="1">
        <f>Sales_data[[#This Row],[TotalPrice ]]*(1-Sales_data[[#This Row],[Discount]])</f>
        <v>2889.558</v>
      </c>
      <c r="M989" s="1">
        <f>Sales_data[[#This Row],[Quantity]]*Sales_data[[#This Row],[UnitCost (Assummed)]]</f>
        <v>2209.6619999999998</v>
      </c>
      <c r="N989" s="1">
        <f>Sales_data[[#This Row],[ Sales]]-Sales_data[[#This Row],[COGs]]</f>
        <v>679.89600000000019</v>
      </c>
      <c r="O989" s="5">
        <f>Sales_data[[#This Row],[TotalPrice ]]-Sales_data[[#This Row],[ Sales]]</f>
        <v>509.92200000000003</v>
      </c>
      <c r="P989" t="s">
        <v>63</v>
      </c>
      <c r="Q989" t="s">
        <v>40</v>
      </c>
      <c r="R989">
        <v>1</v>
      </c>
      <c r="S989" t="s">
        <v>153</v>
      </c>
      <c r="T989" t="s">
        <v>154</v>
      </c>
      <c r="U989" s="1">
        <v>20.71</v>
      </c>
      <c r="V989" s="2">
        <v>45541</v>
      </c>
      <c r="W989" s="2">
        <v>45548</v>
      </c>
      <c r="X989" s="7">
        <f t="shared" si="15"/>
        <v>7</v>
      </c>
      <c r="Y989" t="s">
        <v>72</v>
      </c>
    </row>
    <row r="990" spans="1:25" x14ac:dyDescent="0.3">
      <c r="A990" s="2">
        <v>45545</v>
      </c>
      <c r="B990" t="s">
        <v>69</v>
      </c>
      <c r="C990" t="s">
        <v>79</v>
      </c>
      <c r="D990">
        <v>13</v>
      </c>
      <c r="E990" s="1">
        <v>442.99</v>
      </c>
      <c r="F990" s="1">
        <f>Sales_data[[#This Row],[UnitPrice]]*(1-0.35)</f>
        <v>287.94350000000003</v>
      </c>
      <c r="G990" t="s">
        <v>30</v>
      </c>
      <c r="H990" t="s">
        <v>21</v>
      </c>
      <c r="I990" s="6">
        <v>0.05</v>
      </c>
      <c r="J990" t="s">
        <v>32</v>
      </c>
      <c r="K990" s="1">
        <f>Sales_data[[#This Row],[Quantity]]*Sales_data[[#This Row],[UnitPrice]]</f>
        <v>5758.87</v>
      </c>
      <c r="L990" s="1">
        <f>Sales_data[[#This Row],[TotalPrice ]]*(1-Sales_data[[#This Row],[Discount]])</f>
        <v>5470.9264999999996</v>
      </c>
      <c r="M990" s="1">
        <f>Sales_data[[#This Row],[Quantity]]*Sales_data[[#This Row],[UnitCost (Assummed)]]</f>
        <v>3743.2655000000004</v>
      </c>
      <c r="N990" s="1">
        <f>Sales_data[[#This Row],[ Sales]]-Sales_data[[#This Row],[COGs]]</f>
        <v>1727.6609999999991</v>
      </c>
      <c r="O990" s="5">
        <f>Sales_data[[#This Row],[TotalPrice ]]-Sales_data[[#This Row],[ Sales]]</f>
        <v>287.94350000000031</v>
      </c>
      <c r="P990" t="s">
        <v>33</v>
      </c>
      <c r="Q990" t="s">
        <v>34</v>
      </c>
      <c r="R990">
        <v>0</v>
      </c>
      <c r="S990" t="s">
        <v>856</v>
      </c>
      <c r="T990" t="s">
        <v>857</v>
      </c>
      <c r="U990" s="1">
        <v>37.119999999999997</v>
      </c>
      <c r="V990" s="2">
        <v>45545</v>
      </c>
      <c r="W990" s="2">
        <v>45553</v>
      </c>
      <c r="X990" s="7">
        <f t="shared" si="15"/>
        <v>8</v>
      </c>
      <c r="Y990" t="s">
        <v>72</v>
      </c>
    </row>
    <row r="991" spans="1:25" x14ac:dyDescent="0.3">
      <c r="A991" s="2">
        <v>45545</v>
      </c>
      <c r="B991" t="s">
        <v>28</v>
      </c>
      <c r="C991" t="s">
        <v>54</v>
      </c>
      <c r="D991">
        <v>9</v>
      </c>
      <c r="E991" s="1">
        <v>472.84</v>
      </c>
      <c r="F991" s="1">
        <f>Sales_data[[#This Row],[UnitPrice]]*(1-0.35)</f>
        <v>307.346</v>
      </c>
      <c r="G991" t="s">
        <v>55</v>
      </c>
      <c r="H991" t="s">
        <v>31</v>
      </c>
      <c r="I991" s="6">
        <v>0.05</v>
      </c>
      <c r="J991" t="s">
        <v>32</v>
      </c>
      <c r="K991" s="1">
        <f>Sales_data[[#This Row],[Quantity]]*Sales_data[[#This Row],[UnitPrice]]</f>
        <v>4255.5599999999995</v>
      </c>
      <c r="L991" s="1">
        <f>Sales_data[[#This Row],[TotalPrice ]]*(1-Sales_data[[#This Row],[Discount]])</f>
        <v>4042.7819999999992</v>
      </c>
      <c r="M991" s="1">
        <f>Sales_data[[#This Row],[Quantity]]*Sales_data[[#This Row],[UnitCost (Assummed)]]</f>
        <v>2766.114</v>
      </c>
      <c r="N991" s="1">
        <f>Sales_data[[#This Row],[ Sales]]-Sales_data[[#This Row],[COGs]]</f>
        <v>1276.6679999999992</v>
      </c>
      <c r="O991" s="5">
        <f>Sales_data[[#This Row],[TotalPrice ]]-Sales_data[[#This Row],[ Sales]]</f>
        <v>212.77800000000025</v>
      </c>
      <c r="P991" t="s">
        <v>57</v>
      </c>
      <c r="Q991" t="s">
        <v>40</v>
      </c>
      <c r="R991">
        <v>0</v>
      </c>
      <c r="S991" t="s">
        <v>1870</v>
      </c>
      <c r="T991" t="s">
        <v>1871</v>
      </c>
      <c r="U991" s="1">
        <v>48.13</v>
      </c>
      <c r="V991" s="2">
        <v>45545</v>
      </c>
      <c r="W991" s="2">
        <v>45547</v>
      </c>
      <c r="X991" s="7">
        <f t="shared" si="15"/>
        <v>2</v>
      </c>
      <c r="Y991" t="s">
        <v>37</v>
      </c>
    </row>
    <row r="992" spans="1:25" x14ac:dyDescent="0.3">
      <c r="A992" s="2">
        <v>45545</v>
      </c>
      <c r="B992" t="s">
        <v>18</v>
      </c>
      <c r="C992" t="s">
        <v>19</v>
      </c>
      <c r="D992">
        <v>14</v>
      </c>
      <c r="E992" s="1">
        <v>85.54</v>
      </c>
      <c r="F992" s="1">
        <f>Sales_data[[#This Row],[UnitPrice]]*(1-0.35)</f>
        <v>55.601000000000006</v>
      </c>
      <c r="G992" t="s">
        <v>20</v>
      </c>
      <c r="H992" t="s">
        <v>21</v>
      </c>
      <c r="I992" s="6">
        <v>0</v>
      </c>
      <c r="J992" t="s">
        <v>46</v>
      </c>
      <c r="K992" s="1">
        <f>Sales_data[[#This Row],[Quantity]]*Sales_data[[#This Row],[UnitPrice]]</f>
        <v>1197.5600000000002</v>
      </c>
      <c r="L992" s="1">
        <f>Sales_data[[#This Row],[TotalPrice ]]*(1-Sales_data[[#This Row],[Discount]])</f>
        <v>1197.5600000000002</v>
      </c>
      <c r="M992" s="1">
        <f>Sales_data[[#This Row],[Quantity]]*Sales_data[[#This Row],[UnitCost (Assummed)]]</f>
        <v>778.4140000000001</v>
      </c>
      <c r="N992" s="1">
        <f>Sales_data[[#This Row],[ Sales]]-Sales_data[[#This Row],[COGs]]</f>
        <v>419.14600000000007</v>
      </c>
      <c r="O992" s="5">
        <f>Sales_data[[#This Row],[TotalPrice ]]-Sales_data[[#This Row],[ Sales]]</f>
        <v>0</v>
      </c>
      <c r="P992" t="s">
        <v>33</v>
      </c>
      <c r="Q992" t="s">
        <v>24</v>
      </c>
      <c r="R992">
        <v>0</v>
      </c>
      <c r="S992" t="s">
        <v>2527</v>
      </c>
      <c r="T992" t="s">
        <v>2528</v>
      </c>
      <c r="U992" s="1">
        <v>16.079999999999998</v>
      </c>
      <c r="V992" s="2">
        <v>45545</v>
      </c>
      <c r="W992" s="2">
        <v>45549</v>
      </c>
      <c r="X992" s="7">
        <f t="shared" si="15"/>
        <v>4</v>
      </c>
      <c r="Y992" t="s">
        <v>27</v>
      </c>
    </row>
    <row r="993" spans="1:25" x14ac:dyDescent="0.3">
      <c r="A993" s="2">
        <v>45546</v>
      </c>
      <c r="B993" t="s">
        <v>44</v>
      </c>
      <c r="C993" t="s">
        <v>54</v>
      </c>
      <c r="D993">
        <v>15</v>
      </c>
      <c r="E993" s="1">
        <v>202.72</v>
      </c>
      <c r="F993" s="1">
        <f>Sales_data[[#This Row],[UnitPrice]]*(1-0.35)</f>
        <v>131.768</v>
      </c>
      <c r="G993" t="s">
        <v>55</v>
      </c>
      <c r="H993" t="s">
        <v>31</v>
      </c>
      <c r="I993" s="6">
        <v>0.05</v>
      </c>
      <c r="J993" t="s">
        <v>22</v>
      </c>
      <c r="K993" s="1">
        <f>Sales_data[[#This Row],[Quantity]]*Sales_data[[#This Row],[UnitPrice]]</f>
        <v>3040.8</v>
      </c>
      <c r="L993" s="1">
        <f>Sales_data[[#This Row],[TotalPrice ]]*(1-Sales_data[[#This Row],[Discount]])</f>
        <v>2888.76</v>
      </c>
      <c r="M993" s="1">
        <f>Sales_data[[#This Row],[Quantity]]*Sales_data[[#This Row],[UnitCost (Assummed)]]</f>
        <v>1976.52</v>
      </c>
      <c r="N993" s="1">
        <f>Sales_data[[#This Row],[ Sales]]-Sales_data[[#This Row],[COGs]]</f>
        <v>912.24000000000024</v>
      </c>
      <c r="O993" s="5">
        <f>Sales_data[[#This Row],[TotalPrice ]]-Sales_data[[#This Row],[ Sales]]</f>
        <v>152.03999999999996</v>
      </c>
      <c r="P993" t="s">
        <v>60</v>
      </c>
      <c r="Q993" t="s">
        <v>40</v>
      </c>
      <c r="R993">
        <v>1</v>
      </c>
      <c r="S993" t="s">
        <v>783</v>
      </c>
      <c r="T993" t="s">
        <v>784</v>
      </c>
      <c r="U993" s="1">
        <v>41.61</v>
      </c>
      <c r="V993" s="2">
        <v>45546</v>
      </c>
      <c r="W993" s="2">
        <v>45554</v>
      </c>
      <c r="X993" s="7">
        <f t="shared" si="15"/>
        <v>8</v>
      </c>
      <c r="Y993" t="s">
        <v>49</v>
      </c>
    </row>
    <row r="994" spans="1:25" x14ac:dyDescent="0.3">
      <c r="A994" s="2">
        <v>45546</v>
      </c>
      <c r="B994" t="s">
        <v>69</v>
      </c>
      <c r="C994" t="s">
        <v>54</v>
      </c>
      <c r="D994">
        <v>8</v>
      </c>
      <c r="E994" s="1">
        <v>236.17</v>
      </c>
      <c r="F994" s="1">
        <f>Sales_data[[#This Row],[UnitPrice]]*(1-0.35)</f>
        <v>153.51050000000001</v>
      </c>
      <c r="G994" t="s">
        <v>50</v>
      </c>
      <c r="H994" t="s">
        <v>21</v>
      </c>
      <c r="I994" s="6">
        <v>0.15</v>
      </c>
      <c r="J994" t="s">
        <v>46</v>
      </c>
      <c r="K994" s="1">
        <f>Sales_data[[#This Row],[Quantity]]*Sales_data[[#This Row],[UnitPrice]]</f>
        <v>1889.36</v>
      </c>
      <c r="L994" s="1">
        <f>Sales_data[[#This Row],[TotalPrice ]]*(1-Sales_data[[#This Row],[Discount]])</f>
        <v>1605.9559999999999</v>
      </c>
      <c r="M994" s="1">
        <f>Sales_data[[#This Row],[Quantity]]*Sales_data[[#This Row],[UnitCost (Assummed)]]</f>
        <v>1228.0840000000001</v>
      </c>
      <c r="N994" s="1">
        <f>Sales_data[[#This Row],[ Sales]]-Sales_data[[#This Row],[COGs]]</f>
        <v>377.87199999999984</v>
      </c>
      <c r="O994" s="5">
        <f>Sales_data[[#This Row],[TotalPrice ]]-Sales_data[[#This Row],[ Sales]]</f>
        <v>283.404</v>
      </c>
      <c r="P994" t="s">
        <v>63</v>
      </c>
      <c r="Q994" t="s">
        <v>40</v>
      </c>
      <c r="R994">
        <v>0</v>
      </c>
      <c r="S994" t="s">
        <v>2880</v>
      </c>
      <c r="T994" t="s">
        <v>2881</v>
      </c>
      <c r="U994" s="1">
        <v>22.88</v>
      </c>
      <c r="V994" s="2">
        <v>45546</v>
      </c>
      <c r="W994" s="2">
        <v>45554</v>
      </c>
      <c r="X994" s="7">
        <f t="shared" si="15"/>
        <v>8</v>
      </c>
      <c r="Y994" t="s">
        <v>72</v>
      </c>
    </row>
    <row r="995" spans="1:25" x14ac:dyDescent="0.3">
      <c r="A995" s="2">
        <v>45546</v>
      </c>
      <c r="B995" t="s">
        <v>28</v>
      </c>
      <c r="C995" t="s">
        <v>79</v>
      </c>
      <c r="D995">
        <v>9</v>
      </c>
      <c r="E995" s="1">
        <v>238.32</v>
      </c>
      <c r="F995" s="1">
        <f>Sales_data[[#This Row],[UnitPrice]]*(1-0.35)</f>
        <v>154.90799999999999</v>
      </c>
      <c r="G995" t="s">
        <v>50</v>
      </c>
      <c r="H995" t="s">
        <v>31</v>
      </c>
      <c r="I995" s="6">
        <v>0</v>
      </c>
      <c r="J995" t="s">
        <v>56</v>
      </c>
      <c r="K995" s="1">
        <f>Sales_data[[#This Row],[Quantity]]*Sales_data[[#This Row],[UnitPrice]]</f>
        <v>2144.88</v>
      </c>
      <c r="L995" s="1">
        <f>Sales_data[[#This Row],[TotalPrice ]]*(1-Sales_data[[#This Row],[Discount]])</f>
        <v>2144.88</v>
      </c>
      <c r="M995" s="1">
        <f>Sales_data[[#This Row],[Quantity]]*Sales_data[[#This Row],[UnitCost (Assummed)]]</f>
        <v>1394.1719999999998</v>
      </c>
      <c r="N995" s="1">
        <f>Sales_data[[#This Row],[ Sales]]-Sales_data[[#This Row],[COGs]]</f>
        <v>750.70800000000031</v>
      </c>
      <c r="O995" s="5">
        <f>Sales_data[[#This Row],[TotalPrice ]]-Sales_data[[#This Row],[ Sales]]</f>
        <v>0</v>
      </c>
      <c r="P995" t="s">
        <v>63</v>
      </c>
      <c r="Q995" t="s">
        <v>40</v>
      </c>
      <c r="R995">
        <v>1</v>
      </c>
      <c r="S995" t="s">
        <v>2886</v>
      </c>
      <c r="T995" t="s">
        <v>2746</v>
      </c>
      <c r="U995" s="1">
        <v>8.5</v>
      </c>
      <c r="V995" s="2">
        <v>45546</v>
      </c>
      <c r="W995" s="2">
        <v>45555</v>
      </c>
      <c r="X995" s="7">
        <f t="shared" si="15"/>
        <v>9</v>
      </c>
      <c r="Y995" t="s">
        <v>37</v>
      </c>
    </row>
    <row r="996" spans="1:25" x14ac:dyDescent="0.3">
      <c r="A996" s="2">
        <v>45547</v>
      </c>
      <c r="B996" t="s">
        <v>28</v>
      </c>
      <c r="C996" t="s">
        <v>19</v>
      </c>
      <c r="D996">
        <v>1</v>
      </c>
      <c r="E996" s="1">
        <v>269.41000000000003</v>
      </c>
      <c r="F996" s="1">
        <f>Sales_data[[#This Row],[UnitPrice]]*(1-0.35)</f>
        <v>175.11650000000003</v>
      </c>
      <c r="G996" t="s">
        <v>20</v>
      </c>
      <c r="H996" t="s">
        <v>21</v>
      </c>
      <c r="I996" s="6">
        <v>0.1</v>
      </c>
      <c r="J996" t="s">
        <v>22</v>
      </c>
      <c r="K996" s="1">
        <f>Sales_data[[#This Row],[Quantity]]*Sales_data[[#This Row],[UnitPrice]]</f>
        <v>269.41000000000003</v>
      </c>
      <c r="L996" s="1">
        <f>Sales_data[[#This Row],[TotalPrice ]]*(1-Sales_data[[#This Row],[Discount]])</f>
        <v>242.46900000000002</v>
      </c>
      <c r="M996" s="1">
        <f>Sales_data[[#This Row],[Quantity]]*Sales_data[[#This Row],[UnitCost (Assummed)]]</f>
        <v>175.11650000000003</v>
      </c>
      <c r="N996" s="1">
        <f>Sales_data[[#This Row],[ Sales]]-Sales_data[[#This Row],[COGs]]</f>
        <v>67.352499999999992</v>
      </c>
      <c r="O996" s="5">
        <f>Sales_data[[#This Row],[TotalPrice ]]-Sales_data[[#This Row],[ Sales]]</f>
        <v>26.941000000000003</v>
      </c>
      <c r="P996" t="s">
        <v>63</v>
      </c>
      <c r="Q996" t="s">
        <v>40</v>
      </c>
      <c r="R996">
        <v>1</v>
      </c>
      <c r="S996" t="s">
        <v>159</v>
      </c>
      <c r="T996" t="s">
        <v>160</v>
      </c>
      <c r="U996" s="1">
        <v>19.22</v>
      </c>
      <c r="V996" s="2">
        <v>45547</v>
      </c>
      <c r="W996" s="2">
        <v>45553</v>
      </c>
      <c r="X996" s="7">
        <f t="shared" si="15"/>
        <v>6</v>
      </c>
      <c r="Y996" t="s">
        <v>37</v>
      </c>
    </row>
    <row r="997" spans="1:25" x14ac:dyDescent="0.3">
      <c r="A997" s="2">
        <v>45548</v>
      </c>
      <c r="B997" t="s">
        <v>18</v>
      </c>
      <c r="C997" t="s">
        <v>54</v>
      </c>
      <c r="D997">
        <v>2</v>
      </c>
      <c r="E997" s="1">
        <v>375.48</v>
      </c>
      <c r="F997" s="1">
        <f>Sales_data[[#This Row],[UnitPrice]]*(1-0.35)</f>
        <v>244.06200000000001</v>
      </c>
      <c r="G997" t="s">
        <v>55</v>
      </c>
      <c r="H997" t="s">
        <v>31</v>
      </c>
      <c r="I997" s="6">
        <v>0.05</v>
      </c>
      <c r="J997" t="s">
        <v>56</v>
      </c>
      <c r="K997" s="1">
        <f>Sales_data[[#This Row],[Quantity]]*Sales_data[[#This Row],[UnitPrice]]</f>
        <v>750.96</v>
      </c>
      <c r="L997" s="1">
        <f>Sales_data[[#This Row],[TotalPrice ]]*(1-Sales_data[[#This Row],[Discount]])</f>
        <v>713.41200000000003</v>
      </c>
      <c r="M997" s="1">
        <f>Sales_data[[#This Row],[Quantity]]*Sales_data[[#This Row],[UnitCost (Assummed)]]</f>
        <v>488.12400000000002</v>
      </c>
      <c r="N997" s="1">
        <f>Sales_data[[#This Row],[ Sales]]-Sales_data[[#This Row],[COGs]]</f>
        <v>225.28800000000001</v>
      </c>
      <c r="O997" s="5">
        <f>Sales_data[[#This Row],[TotalPrice ]]-Sales_data[[#This Row],[ Sales]]</f>
        <v>37.548000000000002</v>
      </c>
      <c r="P997" t="s">
        <v>57</v>
      </c>
      <c r="Q997" t="s">
        <v>24</v>
      </c>
      <c r="R997">
        <v>0</v>
      </c>
      <c r="S997" t="s">
        <v>711</v>
      </c>
      <c r="T997" t="s">
        <v>712</v>
      </c>
      <c r="U997" s="1">
        <v>26.39</v>
      </c>
      <c r="V997" s="2">
        <v>45548</v>
      </c>
      <c r="W997" s="2">
        <v>45550</v>
      </c>
      <c r="X997" s="7">
        <f t="shared" si="15"/>
        <v>2</v>
      </c>
      <c r="Y997" t="s">
        <v>27</v>
      </c>
    </row>
    <row r="998" spans="1:25" x14ac:dyDescent="0.3">
      <c r="A998" s="2">
        <v>45548</v>
      </c>
      <c r="B998" t="s">
        <v>38</v>
      </c>
      <c r="C998" t="s">
        <v>45</v>
      </c>
      <c r="D998">
        <v>5</v>
      </c>
      <c r="E998" s="1">
        <v>172.65</v>
      </c>
      <c r="F998" s="1">
        <f>Sales_data[[#This Row],[UnitPrice]]*(1-0.35)</f>
        <v>112.22250000000001</v>
      </c>
      <c r="G998" t="s">
        <v>50</v>
      </c>
      <c r="H998" t="s">
        <v>21</v>
      </c>
      <c r="I998" s="6">
        <v>0.15</v>
      </c>
      <c r="J998" t="s">
        <v>32</v>
      </c>
      <c r="K998" s="1">
        <f>Sales_data[[#This Row],[Quantity]]*Sales_data[[#This Row],[UnitPrice]]</f>
        <v>863.25</v>
      </c>
      <c r="L998" s="1">
        <f>Sales_data[[#This Row],[TotalPrice ]]*(1-Sales_data[[#This Row],[Discount]])</f>
        <v>733.76249999999993</v>
      </c>
      <c r="M998" s="1">
        <f>Sales_data[[#This Row],[Quantity]]*Sales_data[[#This Row],[UnitCost (Assummed)]]</f>
        <v>561.11250000000007</v>
      </c>
      <c r="N998" s="1">
        <f>Sales_data[[#This Row],[ Sales]]-Sales_data[[#This Row],[COGs]]</f>
        <v>172.64999999999986</v>
      </c>
      <c r="O998" s="5">
        <f>Sales_data[[#This Row],[TotalPrice ]]-Sales_data[[#This Row],[ Sales]]</f>
        <v>129.48750000000007</v>
      </c>
      <c r="P998" t="s">
        <v>63</v>
      </c>
      <c r="Q998" t="s">
        <v>34</v>
      </c>
      <c r="R998">
        <v>0</v>
      </c>
      <c r="S998" t="s">
        <v>2484</v>
      </c>
      <c r="T998" t="s">
        <v>2485</v>
      </c>
      <c r="U998" s="1">
        <v>28.3</v>
      </c>
      <c r="V998" s="2">
        <v>45548</v>
      </c>
      <c r="W998" s="2">
        <v>45557</v>
      </c>
      <c r="X998" s="7">
        <f t="shared" si="15"/>
        <v>9</v>
      </c>
      <c r="Y998" t="s">
        <v>43</v>
      </c>
    </row>
    <row r="999" spans="1:25" x14ac:dyDescent="0.3">
      <c r="A999" s="2">
        <v>45550</v>
      </c>
      <c r="B999" t="s">
        <v>38</v>
      </c>
      <c r="C999" t="s">
        <v>39</v>
      </c>
      <c r="D999">
        <v>14</v>
      </c>
      <c r="E999" s="1">
        <v>472.51</v>
      </c>
      <c r="F999" s="1">
        <f>Sales_data[[#This Row],[UnitPrice]]*(1-0.35)</f>
        <v>307.13150000000002</v>
      </c>
      <c r="G999" t="s">
        <v>55</v>
      </c>
      <c r="H999" t="s">
        <v>21</v>
      </c>
      <c r="I999" s="6">
        <v>0.05</v>
      </c>
      <c r="J999" t="s">
        <v>66</v>
      </c>
      <c r="K999" s="1">
        <f>Sales_data[[#This Row],[Quantity]]*Sales_data[[#This Row],[UnitPrice]]</f>
        <v>6615.1399999999994</v>
      </c>
      <c r="L999" s="1">
        <f>Sales_data[[#This Row],[TotalPrice ]]*(1-Sales_data[[#This Row],[Discount]])</f>
        <v>6284.3829999999989</v>
      </c>
      <c r="M999" s="1">
        <f>Sales_data[[#This Row],[Quantity]]*Sales_data[[#This Row],[UnitCost (Assummed)]]</f>
        <v>4299.8410000000003</v>
      </c>
      <c r="N999" s="1">
        <f>Sales_data[[#This Row],[ Sales]]-Sales_data[[#This Row],[COGs]]</f>
        <v>1984.5419999999986</v>
      </c>
      <c r="O999" s="5">
        <f>Sales_data[[#This Row],[TotalPrice ]]-Sales_data[[#This Row],[ Sales]]</f>
        <v>330.75700000000052</v>
      </c>
      <c r="P999" t="s">
        <v>33</v>
      </c>
      <c r="Q999" t="s">
        <v>2930</v>
      </c>
      <c r="R999">
        <v>0</v>
      </c>
      <c r="S999" t="s">
        <v>1717</v>
      </c>
      <c r="T999" t="s">
        <v>1718</v>
      </c>
      <c r="U999" s="1">
        <v>13.54</v>
      </c>
      <c r="V999" s="2">
        <v>45550</v>
      </c>
      <c r="W999" s="2">
        <v>45555</v>
      </c>
      <c r="X999" s="7">
        <f t="shared" si="15"/>
        <v>5</v>
      </c>
      <c r="Y999" t="s">
        <v>43</v>
      </c>
    </row>
    <row r="1000" spans="1:25" x14ac:dyDescent="0.3">
      <c r="A1000" s="2">
        <v>45550</v>
      </c>
      <c r="B1000" t="s">
        <v>18</v>
      </c>
      <c r="C1000" t="s">
        <v>19</v>
      </c>
      <c r="D1000">
        <v>17</v>
      </c>
      <c r="E1000" s="1">
        <v>341.52</v>
      </c>
      <c r="F1000" s="1">
        <f>Sales_data[[#This Row],[UnitPrice]]*(1-0.35)</f>
        <v>221.988</v>
      </c>
      <c r="G1000" t="s">
        <v>50</v>
      </c>
      <c r="H1000" t="s">
        <v>21</v>
      </c>
      <c r="I1000" s="6">
        <v>0.1</v>
      </c>
      <c r="J1000" t="s">
        <v>22</v>
      </c>
      <c r="K1000" s="1">
        <f>Sales_data[[#This Row],[Quantity]]*Sales_data[[#This Row],[UnitPrice]]</f>
        <v>5805.84</v>
      </c>
      <c r="L1000" s="1">
        <f>Sales_data[[#This Row],[TotalPrice ]]*(1-Sales_data[[#This Row],[Discount]])</f>
        <v>5225.2560000000003</v>
      </c>
      <c r="M1000" s="1">
        <f>Sales_data[[#This Row],[Quantity]]*Sales_data[[#This Row],[UnitCost (Assummed)]]</f>
        <v>3773.7959999999998</v>
      </c>
      <c r="N1000" s="1">
        <f>Sales_data[[#This Row],[ Sales]]-Sales_data[[#This Row],[COGs]]</f>
        <v>1451.4600000000005</v>
      </c>
      <c r="O1000" s="5">
        <f>Sales_data[[#This Row],[TotalPrice ]]-Sales_data[[#This Row],[ Sales]]</f>
        <v>580.58399999999983</v>
      </c>
      <c r="P1000" t="s">
        <v>57</v>
      </c>
      <c r="Q1000" t="s">
        <v>24</v>
      </c>
      <c r="R1000">
        <v>0</v>
      </c>
      <c r="S1000" t="s">
        <v>2843</v>
      </c>
      <c r="T1000" t="s">
        <v>2476</v>
      </c>
      <c r="U1000" s="1">
        <v>16.670000000000002</v>
      </c>
      <c r="V1000" s="2">
        <v>45550</v>
      </c>
      <c r="W1000" s="2">
        <v>45557</v>
      </c>
      <c r="X1000" s="7">
        <f t="shared" si="15"/>
        <v>7</v>
      </c>
      <c r="Y1000" t="s">
        <v>27</v>
      </c>
    </row>
    <row r="1001" spans="1:25" x14ac:dyDescent="0.3">
      <c r="A1001" s="2">
        <v>45552</v>
      </c>
      <c r="B1001" t="s">
        <v>28</v>
      </c>
      <c r="C1001" t="s">
        <v>19</v>
      </c>
      <c r="D1001">
        <v>12</v>
      </c>
      <c r="E1001" s="1">
        <v>596.26</v>
      </c>
      <c r="F1001" s="1">
        <f>Sales_data[[#This Row],[UnitPrice]]*(1-0.35)</f>
        <v>387.56900000000002</v>
      </c>
      <c r="G1001" t="s">
        <v>55</v>
      </c>
      <c r="H1001" t="s">
        <v>21</v>
      </c>
      <c r="I1001" s="6">
        <v>0.15</v>
      </c>
      <c r="J1001" t="s">
        <v>22</v>
      </c>
      <c r="K1001" s="1">
        <f>Sales_data[[#This Row],[Quantity]]*Sales_data[[#This Row],[UnitPrice]]</f>
        <v>7155.12</v>
      </c>
      <c r="L1001" s="1">
        <f>Sales_data[[#This Row],[TotalPrice ]]*(1-Sales_data[[#This Row],[Discount]])</f>
        <v>6081.8519999999999</v>
      </c>
      <c r="M1001" s="1">
        <f>Sales_data[[#This Row],[Quantity]]*Sales_data[[#This Row],[UnitCost (Assummed)]]</f>
        <v>4650.8280000000004</v>
      </c>
      <c r="N1001" s="1">
        <f>Sales_data[[#This Row],[ Sales]]-Sales_data[[#This Row],[COGs]]</f>
        <v>1431.0239999999994</v>
      </c>
      <c r="O1001" s="5">
        <f>Sales_data[[#This Row],[TotalPrice ]]-Sales_data[[#This Row],[ Sales]]</f>
        <v>1073.268</v>
      </c>
      <c r="P1001" t="s">
        <v>33</v>
      </c>
      <c r="Q1001" t="s">
        <v>40</v>
      </c>
      <c r="R1001">
        <v>0</v>
      </c>
      <c r="S1001" t="s">
        <v>1265</v>
      </c>
      <c r="T1001" t="s">
        <v>1266</v>
      </c>
      <c r="U1001" s="1">
        <v>28.27</v>
      </c>
      <c r="V1001" s="2">
        <v>45552</v>
      </c>
      <c r="W1001" s="2">
        <v>45560</v>
      </c>
      <c r="X1001" s="7">
        <f t="shared" si="15"/>
        <v>8</v>
      </c>
      <c r="Y1001" t="s">
        <v>37</v>
      </c>
    </row>
    <row r="1002" spans="1:25" x14ac:dyDescent="0.3">
      <c r="A1002" s="2">
        <v>45552</v>
      </c>
      <c r="B1002" t="s">
        <v>44</v>
      </c>
      <c r="C1002" t="s">
        <v>45</v>
      </c>
      <c r="D1002">
        <v>2</v>
      </c>
      <c r="E1002" s="1">
        <v>442.03</v>
      </c>
      <c r="F1002" s="1">
        <f>Sales_data[[#This Row],[UnitPrice]]*(1-0.35)</f>
        <v>287.31950000000001</v>
      </c>
      <c r="G1002" t="s">
        <v>20</v>
      </c>
      <c r="H1002" t="s">
        <v>31</v>
      </c>
      <c r="I1002" s="6">
        <v>0.15</v>
      </c>
      <c r="J1002" t="s">
        <v>51</v>
      </c>
      <c r="K1002" s="1">
        <f>Sales_data[[#This Row],[Quantity]]*Sales_data[[#This Row],[UnitPrice]]</f>
        <v>884.06</v>
      </c>
      <c r="L1002" s="1">
        <f>Sales_data[[#This Row],[TotalPrice ]]*(1-Sales_data[[#This Row],[Discount]])</f>
        <v>751.45099999999991</v>
      </c>
      <c r="M1002" s="1">
        <f>Sales_data[[#This Row],[Quantity]]*Sales_data[[#This Row],[UnitCost (Assummed)]]</f>
        <v>574.63900000000001</v>
      </c>
      <c r="N1002" s="1">
        <f>Sales_data[[#This Row],[ Sales]]-Sales_data[[#This Row],[COGs]]</f>
        <v>176.8119999999999</v>
      </c>
      <c r="O1002" s="5">
        <f>Sales_data[[#This Row],[TotalPrice ]]-Sales_data[[#This Row],[ Sales]]</f>
        <v>132.60900000000004</v>
      </c>
      <c r="P1002" t="s">
        <v>60</v>
      </c>
      <c r="Q1002" t="s">
        <v>40</v>
      </c>
      <c r="R1002">
        <v>0</v>
      </c>
      <c r="S1002" t="s">
        <v>2621</v>
      </c>
      <c r="T1002" t="s">
        <v>2622</v>
      </c>
      <c r="U1002" s="1">
        <v>28.71</v>
      </c>
      <c r="V1002" s="2">
        <v>45552</v>
      </c>
      <c r="W1002" s="2">
        <v>45554</v>
      </c>
      <c r="X1002" s="7">
        <f t="shared" si="15"/>
        <v>2</v>
      </c>
      <c r="Y1002" t="s">
        <v>49</v>
      </c>
    </row>
    <row r="1003" spans="1:25" x14ac:dyDescent="0.3">
      <c r="A1003" s="2">
        <v>45554</v>
      </c>
      <c r="B1003" t="s">
        <v>44</v>
      </c>
      <c r="C1003" t="s">
        <v>39</v>
      </c>
      <c r="D1003">
        <v>2</v>
      </c>
      <c r="E1003" s="1">
        <v>27.64</v>
      </c>
      <c r="F1003" s="1">
        <f>Sales_data[[#This Row],[UnitPrice]]*(1-0.35)</f>
        <v>17.966000000000001</v>
      </c>
      <c r="G1003" t="s">
        <v>20</v>
      </c>
      <c r="H1003" t="s">
        <v>31</v>
      </c>
      <c r="I1003" s="6">
        <v>0.15</v>
      </c>
      <c r="J1003" t="s">
        <v>46</v>
      </c>
      <c r="K1003" s="1">
        <f>Sales_data[[#This Row],[Quantity]]*Sales_data[[#This Row],[UnitPrice]]</f>
        <v>55.28</v>
      </c>
      <c r="L1003" s="1">
        <f>Sales_data[[#This Row],[TotalPrice ]]*(1-Sales_data[[#This Row],[Discount]])</f>
        <v>46.988</v>
      </c>
      <c r="M1003" s="1">
        <f>Sales_data[[#This Row],[Quantity]]*Sales_data[[#This Row],[UnitCost (Assummed)]]</f>
        <v>35.932000000000002</v>
      </c>
      <c r="N1003" s="1">
        <f>Sales_data[[#This Row],[ Sales]]-Sales_data[[#This Row],[COGs]]</f>
        <v>11.055999999999997</v>
      </c>
      <c r="O1003" s="5">
        <f>Sales_data[[#This Row],[TotalPrice ]]-Sales_data[[#This Row],[ Sales]]</f>
        <v>8.2920000000000016</v>
      </c>
      <c r="P1003" t="s">
        <v>57</v>
      </c>
      <c r="Q1003" t="s">
        <v>24</v>
      </c>
      <c r="R1003">
        <v>0</v>
      </c>
      <c r="S1003" t="s">
        <v>2573</v>
      </c>
      <c r="T1003" t="s">
        <v>2574</v>
      </c>
      <c r="U1003" s="1">
        <v>21.73</v>
      </c>
      <c r="V1003" s="2">
        <v>45554</v>
      </c>
      <c r="W1003" s="2">
        <v>45563</v>
      </c>
      <c r="X1003" s="7">
        <f t="shared" si="15"/>
        <v>9</v>
      </c>
      <c r="Y1003" t="s">
        <v>49</v>
      </c>
    </row>
    <row r="1004" spans="1:25" x14ac:dyDescent="0.3">
      <c r="A1004" s="2">
        <v>45555</v>
      </c>
      <c r="B1004" t="s">
        <v>28</v>
      </c>
      <c r="C1004" t="s">
        <v>29</v>
      </c>
      <c r="D1004">
        <v>6</v>
      </c>
      <c r="E1004" s="1">
        <v>170.1</v>
      </c>
      <c r="F1004" s="1">
        <f>Sales_data[[#This Row],[UnitPrice]]*(1-0.35)</f>
        <v>110.565</v>
      </c>
      <c r="G1004" t="s">
        <v>30</v>
      </c>
      <c r="H1004" t="s">
        <v>31</v>
      </c>
      <c r="I1004" s="6">
        <v>0</v>
      </c>
      <c r="J1004" t="s">
        <v>22</v>
      </c>
      <c r="K1004" s="1">
        <f>Sales_data[[#This Row],[Quantity]]*Sales_data[[#This Row],[UnitPrice]]</f>
        <v>1020.5999999999999</v>
      </c>
      <c r="L1004" s="1">
        <f>Sales_data[[#This Row],[TotalPrice ]]*(1-Sales_data[[#This Row],[Discount]])</f>
        <v>1020.5999999999999</v>
      </c>
      <c r="M1004" s="1">
        <f>Sales_data[[#This Row],[Quantity]]*Sales_data[[#This Row],[UnitCost (Assummed)]]</f>
        <v>663.39</v>
      </c>
      <c r="N1004" s="1">
        <f>Sales_data[[#This Row],[ Sales]]-Sales_data[[#This Row],[COGs]]</f>
        <v>357.20999999999992</v>
      </c>
      <c r="O1004" s="5">
        <f>Sales_data[[#This Row],[TotalPrice ]]-Sales_data[[#This Row],[ Sales]]</f>
        <v>0</v>
      </c>
      <c r="P1004" t="s">
        <v>33</v>
      </c>
      <c r="Q1004" t="s">
        <v>24</v>
      </c>
      <c r="R1004">
        <v>0</v>
      </c>
      <c r="S1004" t="s">
        <v>625</v>
      </c>
      <c r="T1004" t="s">
        <v>626</v>
      </c>
      <c r="U1004" s="1">
        <v>38.61</v>
      </c>
      <c r="V1004" s="2">
        <v>45555</v>
      </c>
      <c r="W1004" s="2">
        <v>45558</v>
      </c>
      <c r="X1004" s="7">
        <f t="shared" si="15"/>
        <v>3</v>
      </c>
      <c r="Y1004" t="s">
        <v>37</v>
      </c>
    </row>
    <row r="1005" spans="1:25" x14ac:dyDescent="0.3">
      <c r="A1005" s="2">
        <v>45555</v>
      </c>
      <c r="B1005" t="s">
        <v>69</v>
      </c>
      <c r="C1005" t="s">
        <v>54</v>
      </c>
      <c r="D1005">
        <v>6</v>
      </c>
      <c r="E1005" s="1">
        <v>551.13</v>
      </c>
      <c r="F1005" s="1">
        <f>Sales_data[[#This Row],[UnitPrice]]*(1-0.35)</f>
        <v>358.23450000000003</v>
      </c>
      <c r="G1005" t="s">
        <v>55</v>
      </c>
      <c r="H1005" t="s">
        <v>31</v>
      </c>
      <c r="I1005" s="6">
        <v>0</v>
      </c>
      <c r="J1005" t="s">
        <v>51</v>
      </c>
      <c r="K1005" s="1">
        <f>Sales_data[[#This Row],[Quantity]]*Sales_data[[#This Row],[UnitPrice]]</f>
        <v>3306.7799999999997</v>
      </c>
      <c r="L1005" s="1">
        <f>Sales_data[[#This Row],[TotalPrice ]]*(1-Sales_data[[#This Row],[Discount]])</f>
        <v>3306.7799999999997</v>
      </c>
      <c r="M1005" s="1">
        <f>Sales_data[[#This Row],[Quantity]]*Sales_data[[#This Row],[UnitCost (Assummed)]]</f>
        <v>2149.4070000000002</v>
      </c>
      <c r="N1005" s="1">
        <f>Sales_data[[#This Row],[ Sales]]-Sales_data[[#This Row],[COGs]]</f>
        <v>1157.3729999999996</v>
      </c>
      <c r="O1005" s="5">
        <f>Sales_data[[#This Row],[TotalPrice ]]-Sales_data[[#This Row],[ Sales]]</f>
        <v>0</v>
      </c>
      <c r="P1005" t="s">
        <v>33</v>
      </c>
      <c r="Q1005" t="s">
        <v>24</v>
      </c>
      <c r="R1005">
        <v>0</v>
      </c>
      <c r="S1005" t="s">
        <v>1971</v>
      </c>
      <c r="T1005" t="s">
        <v>1972</v>
      </c>
      <c r="U1005" s="1">
        <v>14.67</v>
      </c>
      <c r="V1005" s="2">
        <v>45555</v>
      </c>
      <c r="W1005" s="2">
        <v>45564</v>
      </c>
      <c r="X1005" s="7">
        <f t="shared" si="15"/>
        <v>9</v>
      </c>
      <c r="Y1005" t="s">
        <v>72</v>
      </c>
    </row>
    <row r="1006" spans="1:25" x14ac:dyDescent="0.3">
      <c r="A1006" s="2">
        <v>45556</v>
      </c>
      <c r="B1006" t="s">
        <v>28</v>
      </c>
      <c r="C1006" t="s">
        <v>19</v>
      </c>
      <c r="D1006">
        <v>20</v>
      </c>
      <c r="E1006" s="1">
        <v>296.8</v>
      </c>
      <c r="F1006" s="1">
        <f>Sales_data[[#This Row],[UnitPrice]]*(1-0.35)</f>
        <v>192.92000000000002</v>
      </c>
      <c r="G1006" t="s">
        <v>30</v>
      </c>
      <c r="H1006" t="s">
        <v>31</v>
      </c>
      <c r="I1006" s="6">
        <v>0.1</v>
      </c>
      <c r="J1006" t="s">
        <v>46</v>
      </c>
      <c r="K1006" s="1">
        <f>Sales_data[[#This Row],[Quantity]]*Sales_data[[#This Row],[UnitPrice]]</f>
        <v>5936</v>
      </c>
      <c r="L1006" s="1">
        <f>Sales_data[[#This Row],[TotalPrice ]]*(1-Sales_data[[#This Row],[Discount]])</f>
        <v>5342.4000000000005</v>
      </c>
      <c r="M1006" s="1">
        <f>Sales_data[[#This Row],[Quantity]]*Sales_data[[#This Row],[UnitCost (Assummed)]]</f>
        <v>3858.4000000000005</v>
      </c>
      <c r="N1006" s="1">
        <f>Sales_data[[#This Row],[ Sales]]-Sales_data[[#This Row],[COGs]]</f>
        <v>1484</v>
      </c>
      <c r="O1006" s="5">
        <f>Sales_data[[#This Row],[TotalPrice ]]-Sales_data[[#This Row],[ Sales]]</f>
        <v>593.59999999999945</v>
      </c>
      <c r="P1006" t="s">
        <v>33</v>
      </c>
      <c r="Q1006" t="s">
        <v>2930</v>
      </c>
      <c r="R1006">
        <v>0</v>
      </c>
      <c r="S1006" t="s">
        <v>962</v>
      </c>
      <c r="T1006" t="s">
        <v>963</v>
      </c>
      <c r="U1006" s="1">
        <v>19.57</v>
      </c>
      <c r="V1006" s="2">
        <v>45556</v>
      </c>
      <c r="W1006" s="2">
        <v>45563</v>
      </c>
      <c r="X1006" s="7">
        <f t="shared" si="15"/>
        <v>7</v>
      </c>
      <c r="Y1006" t="s">
        <v>37</v>
      </c>
    </row>
    <row r="1007" spans="1:25" x14ac:dyDescent="0.3">
      <c r="A1007" s="2">
        <v>45556</v>
      </c>
      <c r="B1007" t="s">
        <v>44</v>
      </c>
      <c r="C1007" t="s">
        <v>19</v>
      </c>
      <c r="D1007">
        <v>13</v>
      </c>
      <c r="E1007" s="1">
        <v>75.77</v>
      </c>
      <c r="F1007" s="1">
        <f>Sales_data[[#This Row],[UnitPrice]]*(1-0.35)</f>
        <v>49.250500000000002</v>
      </c>
      <c r="G1007" t="s">
        <v>20</v>
      </c>
      <c r="H1007" t="s">
        <v>21</v>
      </c>
      <c r="I1007" s="6">
        <v>0.15</v>
      </c>
      <c r="J1007" t="s">
        <v>46</v>
      </c>
      <c r="K1007" s="1">
        <f>Sales_data[[#This Row],[Quantity]]*Sales_data[[#This Row],[UnitPrice]]</f>
        <v>985.01</v>
      </c>
      <c r="L1007" s="1">
        <f>Sales_data[[#This Row],[TotalPrice ]]*(1-Sales_data[[#This Row],[Discount]])</f>
        <v>837.25850000000003</v>
      </c>
      <c r="M1007" s="1">
        <f>Sales_data[[#This Row],[Quantity]]*Sales_data[[#This Row],[UnitCost (Assummed)]]</f>
        <v>640.25650000000007</v>
      </c>
      <c r="N1007" s="1">
        <f>Sales_data[[#This Row],[ Sales]]-Sales_data[[#This Row],[COGs]]</f>
        <v>197.00199999999995</v>
      </c>
      <c r="O1007" s="5">
        <f>Sales_data[[#This Row],[TotalPrice ]]-Sales_data[[#This Row],[ Sales]]</f>
        <v>147.75149999999996</v>
      </c>
      <c r="P1007" t="s">
        <v>60</v>
      </c>
      <c r="Q1007" t="s">
        <v>34</v>
      </c>
      <c r="R1007">
        <v>0</v>
      </c>
      <c r="S1007" t="s">
        <v>1192</v>
      </c>
      <c r="T1007" t="s">
        <v>1193</v>
      </c>
      <c r="U1007" s="1">
        <v>41.94</v>
      </c>
      <c r="V1007" s="2">
        <v>45556</v>
      </c>
      <c r="W1007" s="2">
        <v>45565</v>
      </c>
      <c r="X1007" s="7">
        <f t="shared" si="15"/>
        <v>9</v>
      </c>
      <c r="Y1007" t="s">
        <v>49</v>
      </c>
    </row>
    <row r="1008" spans="1:25" x14ac:dyDescent="0.3">
      <c r="A1008" s="2">
        <v>45556</v>
      </c>
      <c r="B1008" t="s">
        <v>69</v>
      </c>
      <c r="C1008" t="s">
        <v>29</v>
      </c>
      <c r="D1008">
        <v>15</v>
      </c>
      <c r="E1008" s="1">
        <v>466.55</v>
      </c>
      <c r="F1008" s="1">
        <f>Sales_data[[#This Row],[UnitPrice]]*(1-0.35)</f>
        <v>303.25749999999999</v>
      </c>
      <c r="G1008" t="s">
        <v>30</v>
      </c>
      <c r="H1008" t="s">
        <v>31</v>
      </c>
      <c r="I1008" s="6">
        <v>0.05</v>
      </c>
      <c r="J1008" t="s">
        <v>32</v>
      </c>
      <c r="K1008" s="1">
        <f>Sales_data[[#This Row],[Quantity]]*Sales_data[[#This Row],[UnitPrice]]</f>
        <v>6998.25</v>
      </c>
      <c r="L1008" s="1">
        <f>Sales_data[[#This Row],[TotalPrice ]]*(1-Sales_data[[#This Row],[Discount]])</f>
        <v>6648.3374999999996</v>
      </c>
      <c r="M1008" s="1">
        <f>Sales_data[[#This Row],[Quantity]]*Sales_data[[#This Row],[UnitCost (Assummed)]]</f>
        <v>4548.8625000000002</v>
      </c>
      <c r="N1008" s="1">
        <f>Sales_data[[#This Row],[ Sales]]-Sales_data[[#This Row],[COGs]]</f>
        <v>2099.4749999999995</v>
      </c>
      <c r="O1008" s="5">
        <f>Sales_data[[#This Row],[TotalPrice ]]-Sales_data[[#This Row],[ Sales]]</f>
        <v>349.91250000000036</v>
      </c>
      <c r="P1008" t="s">
        <v>63</v>
      </c>
      <c r="Q1008" t="s">
        <v>34</v>
      </c>
      <c r="R1008">
        <v>1</v>
      </c>
      <c r="S1008" t="s">
        <v>2462</v>
      </c>
      <c r="T1008" t="s">
        <v>2463</v>
      </c>
      <c r="U1008" s="1">
        <v>36.68</v>
      </c>
      <c r="V1008" s="2">
        <v>45556</v>
      </c>
      <c r="W1008" s="2">
        <v>45562</v>
      </c>
      <c r="X1008" s="7">
        <f t="shared" si="15"/>
        <v>6</v>
      </c>
      <c r="Y1008" t="s">
        <v>72</v>
      </c>
    </row>
    <row r="1009" spans="1:25" x14ac:dyDescent="0.3">
      <c r="A1009" s="2">
        <v>45556</v>
      </c>
      <c r="B1009" t="s">
        <v>38</v>
      </c>
      <c r="C1009" t="s">
        <v>29</v>
      </c>
      <c r="D1009">
        <v>10</v>
      </c>
      <c r="E1009" s="1">
        <v>269.29000000000002</v>
      </c>
      <c r="F1009" s="1">
        <f>Sales_data[[#This Row],[UnitPrice]]*(1-0.35)</f>
        <v>175.03850000000003</v>
      </c>
      <c r="G1009" t="s">
        <v>50</v>
      </c>
      <c r="H1009" t="s">
        <v>31</v>
      </c>
      <c r="I1009" s="6">
        <v>0</v>
      </c>
      <c r="J1009" t="s">
        <v>22</v>
      </c>
      <c r="K1009" s="1">
        <f>Sales_data[[#This Row],[Quantity]]*Sales_data[[#This Row],[UnitPrice]]</f>
        <v>2692.9</v>
      </c>
      <c r="L1009" s="1">
        <f>Sales_data[[#This Row],[TotalPrice ]]*(1-Sales_data[[#This Row],[Discount]])</f>
        <v>2692.9</v>
      </c>
      <c r="M1009" s="1">
        <f>Sales_data[[#This Row],[Quantity]]*Sales_data[[#This Row],[UnitCost (Assummed)]]</f>
        <v>1750.3850000000002</v>
      </c>
      <c r="N1009" s="1">
        <f>Sales_data[[#This Row],[ Sales]]-Sales_data[[#This Row],[COGs]]</f>
        <v>942.51499999999987</v>
      </c>
      <c r="O1009" s="5">
        <f>Sales_data[[#This Row],[TotalPrice ]]-Sales_data[[#This Row],[ Sales]]</f>
        <v>0</v>
      </c>
      <c r="P1009" t="s">
        <v>60</v>
      </c>
      <c r="Q1009" t="s">
        <v>34</v>
      </c>
      <c r="R1009">
        <v>0</v>
      </c>
      <c r="S1009" t="s">
        <v>2739</v>
      </c>
      <c r="T1009" t="s">
        <v>2480</v>
      </c>
      <c r="U1009" s="1">
        <v>14.09</v>
      </c>
      <c r="V1009" s="2">
        <v>45556</v>
      </c>
      <c r="W1009" s="2">
        <v>45565</v>
      </c>
      <c r="X1009" s="7">
        <f t="shared" si="15"/>
        <v>9</v>
      </c>
      <c r="Y1009" t="s">
        <v>43</v>
      </c>
    </row>
    <row r="1010" spans="1:25" x14ac:dyDescent="0.3">
      <c r="A1010" s="2">
        <v>45557</v>
      </c>
      <c r="B1010" t="s">
        <v>28</v>
      </c>
      <c r="C1010" t="s">
        <v>54</v>
      </c>
      <c r="D1010">
        <v>7</v>
      </c>
      <c r="E1010" s="1">
        <v>349.55</v>
      </c>
      <c r="F1010" s="1">
        <f>Sales_data[[#This Row],[UnitPrice]]*(1-0.35)</f>
        <v>227.20750000000001</v>
      </c>
      <c r="G1010" t="s">
        <v>30</v>
      </c>
      <c r="H1010" t="s">
        <v>31</v>
      </c>
      <c r="I1010" s="6">
        <v>0.05</v>
      </c>
      <c r="J1010" t="s">
        <v>51</v>
      </c>
      <c r="K1010" s="1">
        <f>Sales_data[[#This Row],[Quantity]]*Sales_data[[#This Row],[UnitPrice]]</f>
        <v>2446.85</v>
      </c>
      <c r="L1010" s="1">
        <f>Sales_data[[#This Row],[TotalPrice ]]*(1-Sales_data[[#This Row],[Discount]])</f>
        <v>2324.5074999999997</v>
      </c>
      <c r="M1010" s="1">
        <f>Sales_data[[#This Row],[Quantity]]*Sales_data[[#This Row],[UnitCost (Assummed)]]</f>
        <v>1590.4525000000001</v>
      </c>
      <c r="N1010" s="1">
        <f>Sales_data[[#This Row],[ Sales]]-Sales_data[[#This Row],[COGs]]</f>
        <v>734.05499999999961</v>
      </c>
      <c r="O1010" s="5">
        <f>Sales_data[[#This Row],[TotalPrice ]]-Sales_data[[#This Row],[ Sales]]</f>
        <v>122.3425000000002</v>
      </c>
      <c r="P1010" t="s">
        <v>57</v>
      </c>
      <c r="Q1010" t="s">
        <v>24</v>
      </c>
      <c r="R1010">
        <v>0</v>
      </c>
      <c r="S1010" t="s">
        <v>798</v>
      </c>
      <c r="T1010" t="s">
        <v>799</v>
      </c>
      <c r="U1010" s="1">
        <v>23.7</v>
      </c>
      <c r="V1010" s="2">
        <v>45557</v>
      </c>
      <c r="W1010" s="2">
        <v>45562</v>
      </c>
      <c r="X1010" s="7">
        <f t="shared" si="15"/>
        <v>5</v>
      </c>
      <c r="Y1010" t="s">
        <v>37</v>
      </c>
    </row>
    <row r="1011" spans="1:25" x14ac:dyDescent="0.3">
      <c r="A1011" s="2">
        <v>45557</v>
      </c>
      <c r="B1011" t="s">
        <v>18</v>
      </c>
      <c r="C1011" t="s">
        <v>45</v>
      </c>
      <c r="D1011">
        <v>18</v>
      </c>
      <c r="E1011" s="1">
        <v>575.1</v>
      </c>
      <c r="F1011" s="1">
        <f>Sales_data[[#This Row],[UnitPrice]]*(1-0.35)</f>
        <v>373.81500000000005</v>
      </c>
      <c r="G1011" t="s">
        <v>55</v>
      </c>
      <c r="H1011" t="s">
        <v>21</v>
      </c>
      <c r="I1011" s="6">
        <v>0</v>
      </c>
      <c r="J1011" t="s">
        <v>66</v>
      </c>
      <c r="K1011" s="1">
        <f>Sales_data[[#This Row],[Quantity]]*Sales_data[[#This Row],[UnitPrice]]</f>
        <v>10351.800000000001</v>
      </c>
      <c r="L1011" s="1">
        <f>Sales_data[[#This Row],[TotalPrice ]]*(1-Sales_data[[#This Row],[Discount]])</f>
        <v>10351.800000000001</v>
      </c>
      <c r="M1011" s="1">
        <f>Sales_data[[#This Row],[Quantity]]*Sales_data[[#This Row],[UnitCost (Assummed)]]</f>
        <v>6728.670000000001</v>
      </c>
      <c r="N1011" s="1">
        <f>Sales_data[[#This Row],[ Sales]]-Sales_data[[#This Row],[COGs]]</f>
        <v>3623.13</v>
      </c>
      <c r="O1011" s="5">
        <f>Sales_data[[#This Row],[TotalPrice ]]-Sales_data[[#This Row],[ Sales]]</f>
        <v>0</v>
      </c>
      <c r="P1011" t="s">
        <v>23</v>
      </c>
      <c r="Q1011" t="s">
        <v>24</v>
      </c>
      <c r="R1011">
        <v>0</v>
      </c>
      <c r="S1011" t="s">
        <v>1106</v>
      </c>
      <c r="T1011" t="s">
        <v>1107</v>
      </c>
      <c r="U1011" s="1">
        <v>35.32</v>
      </c>
      <c r="V1011" s="2">
        <v>45557</v>
      </c>
      <c r="W1011" s="2">
        <v>45564</v>
      </c>
      <c r="X1011" s="7">
        <f t="shared" si="15"/>
        <v>7</v>
      </c>
      <c r="Y1011" t="s">
        <v>27</v>
      </c>
    </row>
    <row r="1012" spans="1:25" x14ac:dyDescent="0.3">
      <c r="A1012" s="2">
        <v>45558</v>
      </c>
      <c r="B1012" t="s">
        <v>69</v>
      </c>
      <c r="C1012" t="s">
        <v>130</v>
      </c>
      <c r="D1012">
        <v>3</v>
      </c>
      <c r="E1012" s="1">
        <v>360.93</v>
      </c>
      <c r="F1012" s="1">
        <f>Sales_data[[#This Row],[UnitPrice]]*(1-0.35)</f>
        <v>234.6045</v>
      </c>
      <c r="G1012" t="s">
        <v>20</v>
      </c>
      <c r="H1012" t="s">
        <v>21</v>
      </c>
      <c r="I1012" s="6">
        <v>0.15</v>
      </c>
      <c r="J1012" t="s">
        <v>56</v>
      </c>
      <c r="K1012" s="1">
        <f>Sales_data[[#This Row],[Quantity]]*Sales_data[[#This Row],[UnitPrice]]</f>
        <v>1082.79</v>
      </c>
      <c r="L1012" s="1">
        <f>Sales_data[[#This Row],[TotalPrice ]]*(1-Sales_data[[#This Row],[Discount]])</f>
        <v>920.37149999999997</v>
      </c>
      <c r="M1012" s="1">
        <f>Sales_data[[#This Row],[Quantity]]*Sales_data[[#This Row],[UnitCost (Assummed)]]</f>
        <v>703.81349999999998</v>
      </c>
      <c r="N1012" s="1">
        <f>Sales_data[[#This Row],[ Sales]]-Sales_data[[#This Row],[COGs]]</f>
        <v>216.55799999999999</v>
      </c>
      <c r="O1012" s="5">
        <f>Sales_data[[#This Row],[TotalPrice ]]-Sales_data[[#This Row],[ Sales]]</f>
        <v>162.41849999999999</v>
      </c>
      <c r="P1012" t="s">
        <v>60</v>
      </c>
      <c r="Q1012" t="s">
        <v>40</v>
      </c>
      <c r="R1012">
        <v>0</v>
      </c>
      <c r="S1012" t="s">
        <v>2748</v>
      </c>
      <c r="T1012" t="s">
        <v>2749</v>
      </c>
      <c r="U1012" s="1">
        <v>35.61</v>
      </c>
      <c r="V1012" s="2">
        <v>45558</v>
      </c>
      <c r="W1012" s="2">
        <v>45564</v>
      </c>
      <c r="X1012" s="7">
        <f t="shared" si="15"/>
        <v>6</v>
      </c>
      <c r="Y1012" t="s">
        <v>72</v>
      </c>
    </row>
    <row r="1013" spans="1:25" x14ac:dyDescent="0.3">
      <c r="A1013" s="2">
        <v>45559</v>
      </c>
      <c r="B1013" t="s">
        <v>69</v>
      </c>
      <c r="C1013" t="s">
        <v>54</v>
      </c>
      <c r="D1013">
        <v>17</v>
      </c>
      <c r="E1013" s="1">
        <v>527.67999999999995</v>
      </c>
      <c r="F1013" s="1">
        <f>Sales_data[[#This Row],[UnitPrice]]*(1-0.35)</f>
        <v>342.99199999999996</v>
      </c>
      <c r="G1013" t="s">
        <v>20</v>
      </c>
      <c r="H1013" t="s">
        <v>21</v>
      </c>
      <c r="I1013" s="6">
        <v>0</v>
      </c>
      <c r="J1013" t="s">
        <v>56</v>
      </c>
      <c r="K1013" s="1">
        <f>Sales_data[[#This Row],[Quantity]]*Sales_data[[#This Row],[UnitPrice]]</f>
        <v>8970.56</v>
      </c>
      <c r="L1013" s="1">
        <f>Sales_data[[#This Row],[TotalPrice ]]*(1-Sales_data[[#This Row],[Discount]])</f>
        <v>8970.56</v>
      </c>
      <c r="M1013" s="1">
        <f>Sales_data[[#This Row],[Quantity]]*Sales_data[[#This Row],[UnitCost (Assummed)]]</f>
        <v>5830.8639999999996</v>
      </c>
      <c r="N1013" s="1">
        <f>Sales_data[[#This Row],[ Sales]]-Sales_data[[#This Row],[COGs]]</f>
        <v>3139.6959999999999</v>
      </c>
      <c r="O1013" s="5">
        <f>Sales_data[[#This Row],[TotalPrice ]]-Sales_data[[#This Row],[ Sales]]</f>
        <v>0</v>
      </c>
      <c r="P1013" t="s">
        <v>33</v>
      </c>
      <c r="Q1013" t="s">
        <v>24</v>
      </c>
      <c r="R1013">
        <v>0</v>
      </c>
      <c r="S1013" t="s">
        <v>2913</v>
      </c>
      <c r="T1013" t="s">
        <v>2914</v>
      </c>
      <c r="U1013" s="1">
        <v>29.19</v>
      </c>
      <c r="V1013" s="2">
        <v>45559</v>
      </c>
      <c r="W1013" s="2">
        <v>45567</v>
      </c>
      <c r="X1013" s="7">
        <f t="shared" si="15"/>
        <v>8</v>
      </c>
      <c r="Y1013" t="s">
        <v>72</v>
      </c>
    </row>
    <row r="1014" spans="1:25" x14ac:dyDescent="0.3">
      <c r="A1014" s="2">
        <v>45560</v>
      </c>
      <c r="B1014" t="s">
        <v>28</v>
      </c>
      <c r="C1014" t="s">
        <v>39</v>
      </c>
      <c r="D1014">
        <v>12</v>
      </c>
      <c r="E1014" s="1">
        <v>149.37</v>
      </c>
      <c r="F1014" s="1">
        <f>Sales_data[[#This Row],[UnitPrice]]*(1-0.35)</f>
        <v>97.090500000000006</v>
      </c>
      <c r="G1014" t="s">
        <v>55</v>
      </c>
      <c r="H1014" t="s">
        <v>31</v>
      </c>
      <c r="I1014" s="6">
        <v>0.1</v>
      </c>
      <c r="J1014" t="s">
        <v>66</v>
      </c>
      <c r="K1014" s="1">
        <f>Sales_data[[#This Row],[Quantity]]*Sales_data[[#This Row],[UnitPrice]]</f>
        <v>1792.44</v>
      </c>
      <c r="L1014" s="1">
        <f>Sales_data[[#This Row],[TotalPrice ]]*(1-Sales_data[[#This Row],[Discount]])</f>
        <v>1613.1960000000001</v>
      </c>
      <c r="M1014" s="1">
        <f>Sales_data[[#This Row],[Quantity]]*Sales_data[[#This Row],[UnitCost (Assummed)]]</f>
        <v>1165.086</v>
      </c>
      <c r="N1014" s="1">
        <f>Sales_data[[#This Row],[ Sales]]-Sales_data[[#This Row],[COGs]]</f>
        <v>448.11000000000013</v>
      </c>
      <c r="O1014" s="5">
        <f>Sales_data[[#This Row],[TotalPrice ]]-Sales_data[[#This Row],[ Sales]]</f>
        <v>179.24399999999991</v>
      </c>
      <c r="P1014" t="s">
        <v>57</v>
      </c>
      <c r="Q1014" t="s">
        <v>2930</v>
      </c>
      <c r="R1014">
        <v>0</v>
      </c>
      <c r="S1014" t="s">
        <v>2174</v>
      </c>
      <c r="T1014" t="s">
        <v>2175</v>
      </c>
      <c r="U1014" s="1">
        <v>20.21</v>
      </c>
      <c r="V1014" s="2">
        <v>45560</v>
      </c>
      <c r="W1014" s="2">
        <v>45567</v>
      </c>
      <c r="X1014" s="7">
        <f t="shared" si="15"/>
        <v>7</v>
      </c>
      <c r="Y1014" t="s">
        <v>37</v>
      </c>
    </row>
    <row r="1015" spans="1:25" x14ac:dyDescent="0.3">
      <c r="A1015" s="2">
        <v>45561</v>
      </c>
      <c r="B1015" t="s">
        <v>18</v>
      </c>
      <c r="C1015" t="s">
        <v>39</v>
      </c>
      <c r="D1015">
        <v>11</v>
      </c>
      <c r="E1015" s="1">
        <v>472.74</v>
      </c>
      <c r="F1015" s="1">
        <f>Sales_data[[#This Row],[UnitPrice]]*(1-0.35)</f>
        <v>307.28100000000001</v>
      </c>
      <c r="G1015" t="s">
        <v>55</v>
      </c>
      <c r="H1015" t="s">
        <v>31</v>
      </c>
      <c r="I1015" s="6">
        <v>0.15</v>
      </c>
      <c r="J1015" t="s">
        <v>51</v>
      </c>
      <c r="K1015" s="1">
        <f>Sales_data[[#This Row],[Quantity]]*Sales_data[[#This Row],[UnitPrice]]</f>
        <v>5200.1400000000003</v>
      </c>
      <c r="L1015" s="1">
        <f>Sales_data[[#This Row],[TotalPrice ]]*(1-Sales_data[[#This Row],[Discount]])</f>
        <v>4420.1190000000006</v>
      </c>
      <c r="M1015" s="1">
        <f>Sales_data[[#This Row],[Quantity]]*Sales_data[[#This Row],[UnitCost (Assummed)]]</f>
        <v>3380.0909999999999</v>
      </c>
      <c r="N1015" s="1">
        <f>Sales_data[[#This Row],[ Sales]]-Sales_data[[#This Row],[COGs]]</f>
        <v>1040.0280000000007</v>
      </c>
      <c r="O1015" s="5">
        <f>Sales_data[[#This Row],[TotalPrice ]]-Sales_data[[#This Row],[ Sales]]</f>
        <v>780.02099999999973</v>
      </c>
      <c r="P1015" t="s">
        <v>57</v>
      </c>
      <c r="Q1015" t="s">
        <v>2930</v>
      </c>
      <c r="R1015">
        <v>1</v>
      </c>
      <c r="S1015" t="s">
        <v>553</v>
      </c>
      <c r="T1015" t="s">
        <v>554</v>
      </c>
      <c r="U1015" s="1">
        <v>16.8</v>
      </c>
      <c r="V1015" s="2">
        <v>45561</v>
      </c>
      <c r="W1015" s="2">
        <v>45566</v>
      </c>
      <c r="X1015" s="7">
        <f t="shared" si="15"/>
        <v>5</v>
      </c>
      <c r="Y1015" t="s">
        <v>27</v>
      </c>
    </row>
    <row r="1016" spans="1:25" x14ac:dyDescent="0.3">
      <c r="A1016" s="2">
        <v>45561</v>
      </c>
      <c r="B1016" t="s">
        <v>28</v>
      </c>
      <c r="C1016" t="s">
        <v>79</v>
      </c>
      <c r="D1016">
        <v>7</v>
      </c>
      <c r="E1016" s="1">
        <v>88.87</v>
      </c>
      <c r="F1016" s="1">
        <f>Sales_data[[#This Row],[UnitPrice]]*(1-0.35)</f>
        <v>57.765500000000003</v>
      </c>
      <c r="G1016" t="s">
        <v>50</v>
      </c>
      <c r="H1016" t="s">
        <v>31</v>
      </c>
      <c r="I1016" s="6">
        <v>0</v>
      </c>
      <c r="J1016" t="s">
        <v>32</v>
      </c>
      <c r="K1016" s="1">
        <f>Sales_data[[#This Row],[Quantity]]*Sales_data[[#This Row],[UnitPrice]]</f>
        <v>622.09</v>
      </c>
      <c r="L1016" s="1">
        <f>Sales_data[[#This Row],[TotalPrice ]]*(1-Sales_data[[#This Row],[Discount]])</f>
        <v>622.09</v>
      </c>
      <c r="M1016" s="1">
        <f>Sales_data[[#This Row],[Quantity]]*Sales_data[[#This Row],[UnitCost (Assummed)]]</f>
        <v>404.35850000000005</v>
      </c>
      <c r="N1016" s="1">
        <f>Sales_data[[#This Row],[ Sales]]-Sales_data[[#This Row],[COGs]]</f>
        <v>217.73149999999998</v>
      </c>
      <c r="O1016" s="5">
        <f>Sales_data[[#This Row],[TotalPrice ]]-Sales_data[[#This Row],[ Sales]]</f>
        <v>0</v>
      </c>
      <c r="P1016" t="s">
        <v>23</v>
      </c>
      <c r="Q1016" t="s">
        <v>34</v>
      </c>
      <c r="R1016">
        <v>0</v>
      </c>
      <c r="S1016" t="s">
        <v>715</v>
      </c>
      <c r="T1016" t="s">
        <v>716</v>
      </c>
      <c r="U1016" s="1">
        <v>8.36</v>
      </c>
      <c r="V1016" s="2">
        <v>45561</v>
      </c>
      <c r="W1016" s="2">
        <v>45566</v>
      </c>
      <c r="X1016" s="7">
        <f t="shared" si="15"/>
        <v>5</v>
      </c>
      <c r="Y1016" t="s">
        <v>37</v>
      </c>
    </row>
    <row r="1017" spans="1:25" x14ac:dyDescent="0.3">
      <c r="A1017" s="2">
        <v>45561</v>
      </c>
      <c r="B1017" t="s">
        <v>18</v>
      </c>
      <c r="C1017" t="s">
        <v>39</v>
      </c>
      <c r="D1017">
        <v>11</v>
      </c>
      <c r="E1017" s="1">
        <v>144.29</v>
      </c>
      <c r="F1017" s="1">
        <f>Sales_data[[#This Row],[UnitPrice]]*(1-0.35)</f>
        <v>93.788499999999999</v>
      </c>
      <c r="G1017" t="s">
        <v>20</v>
      </c>
      <c r="H1017" t="s">
        <v>31</v>
      </c>
      <c r="I1017" s="6">
        <v>0.05</v>
      </c>
      <c r="J1017" t="s">
        <v>66</v>
      </c>
      <c r="K1017" s="1">
        <f>Sales_data[[#This Row],[Quantity]]*Sales_data[[#This Row],[UnitPrice]]</f>
        <v>1587.1899999999998</v>
      </c>
      <c r="L1017" s="1">
        <f>Sales_data[[#This Row],[TotalPrice ]]*(1-Sales_data[[#This Row],[Discount]])</f>
        <v>1507.8304999999998</v>
      </c>
      <c r="M1017" s="1">
        <f>Sales_data[[#This Row],[Quantity]]*Sales_data[[#This Row],[UnitCost (Assummed)]]</f>
        <v>1031.6734999999999</v>
      </c>
      <c r="N1017" s="1">
        <f>Sales_data[[#This Row],[ Sales]]-Sales_data[[#This Row],[COGs]]</f>
        <v>476.15699999999993</v>
      </c>
      <c r="O1017" s="5">
        <f>Sales_data[[#This Row],[TotalPrice ]]-Sales_data[[#This Row],[ Sales]]</f>
        <v>79.359500000000025</v>
      </c>
      <c r="P1017" t="s">
        <v>57</v>
      </c>
      <c r="Q1017" t="s">
        <v>40</v>
      </c>
      <c r="R1017">
        <v>0</v>
      </c>
      <c r="S1017" t="s">
        <v>1171</v>
      </c>
      <c r="T1017" t="s">
        <v>883</v>
      </c>
      <c r="U1017" s="1">
        <v>11.91</v>
      </c>
      <c r="V1017" s="2">
        <v>45561</v>
      </c>
      <c r="W1017" s="2">
        <v>45565</v>
      </c>
      <c r="X1017" s="7">
        <f t="shared" si="15"/>
        <v>4</v>
      </c>
      <c r="Y1017" t="s">
        <v>27</v>
      </c>
    </row>
    <row r="1018" spans="1:25" x14ac:dyDescent="0.3">
      <c r="A1018" s="2">
        <v>45564</v>
      </c>
      <c r="B1018" t="s">
        <v>69</v>
      </c>
      <c r="C1018" t="s">
        <v>29</v>
      </c>
      <c r="D1018">
        <v>11</v>
      </c>
      <c r="E1018" s="1">
        <v>339.78</v>
      </c>
      <c r="F1018" s="1">
        <f>Sales_data[[#This Row],[UnitPrice]]*(1-0.35)</f>
        <v>220.857</v>
      </c>
      <c r="G1018" t="s">
        <v>30</v>
      </c>
      <c r="H1018" t="s">
        <v>31</v>
      </c>
      <c r="I1018" s="6">
        <v>0.05</v>
      </c>
      <c r="J1018" t="s">
        <v>56</v>
      </c>
      <c r="K1018" s="1">
        <f>Sales_data[[#This Row],[Quantity]]*Sales_data[[#This Row],[UnitPrice]]</f>
        <v>3737.58</v>
      </c>
      <c r="L1018" s="1">
        <f>Sales_data[[#This Row],[TotalPrice ]]*(1-Sales_data[[#This Row],[Discount]])</f>
        <v>3550.7009999999996</v>
      </c>
      <c r="M1018" s="1">
        <f>Sales_data[[#This Row],[Quantity]]*Sales_data[[#This Row],[UnitCost (Assummed)]]</f>
        <v>2429.4270000000001</v>
      </c>
      <c r="N1018" s="1">
        <f>Sales_data[[#This Row],[ Sales]]-Sales_data[[#This Row],[COGs]]</f>
        <v>1121.2739999999994</v>
      </c>
      <c r="O1018" s="5">
        <f>Sales_data[[#This Row],[TotalPrice ]]-Sales_data[[#This Row],[ Sales]]</f>
        <v>186.87900000000036</v>
      </c>
      <c r="P1018" t="s">
        <v>60</v>
      </c>
      <c r="Q1018" t="s">
        <v>40</v>
      </c>
      <c r="R1018">
        <v>1</v>
      </c>
      <c r="S1018" t="s">
        <v>1014</v>
      </c>
      <c r="T1018" t="s">
        <v>1015</v>
      </c>
      <c r="U1018" s="1">
        <v>11.56</v>
      </c>
      <c r="V1018" s="2">
        <v>45564</v>
      </c>
      <c r="W1018" s="2">
        <v>45571</v>
      </c>
      <c r="X1018" s="7">
        <f t="shared" si="15"/>
        <v>7</v>
      </c>
      <c r="Y1018" t="s">
        <v>72</v>
      </c>
    </row>
    <row r="1019" spans="1:25" x14ac:dyDescent="0.3">
      <c r="A1019" s="2">
        <v>45564</v>
      </c>
      <c r="B1019" t="s">
        <v>28</v>
      </c>
      <c r="C1019" t="s">
        <v>19</v>
      </c>
      <c r="D1019">
        <v>12</v>
      </c>
      <c r="E1019" s="1">
        <v>204.15</v>
      </c>
      <c r="F1019" s="1">
        <f>Sales_data[[#This Row],[UnitPrice]]*(1-0.35)</f>
        <v>132.69750000000002</v>
      </c>
      <c r="G1019" t="s">
        <v>50</v>
      </c>
      <c r="H1019" t="s">
        <v>31</v>
      </c>
      <c r="I1019" s="6">
        <v>0.05</v>
      </c>
      <c r="J1019" t="s">
        <v>32</v>
      </c>
      <c r="K1019" s="1">
        <f>Sales_data[[#This Row],[Quantity]]*Sales_data[[#This Row],[UnitPrice]]</f>
        <v>2449.8000000000002</v>
      </c>
      <c r="L1019" s="1">
        <f>Sales_data[[#This Row],[TotalPrice ]]*(1-Sales_data[[#This Row],[Discount]])</f>
        <v>2327.31</v>
      </c>
      <c r="M1019" s="1">
        <f>Sales_data[[#This Row],[Quantity]]*Sales_data[[#This Row],[UnitCost (Assummed)]]</f>
        <v>1592.3700000000003</v>
      </c>
      <c r="N1019" s="1">
        <f>Sales_data[[#This Row],[ Sales]]-Sales_data[[#This Row],[COGs]]</f>
        <v>734.9399999999996</v>
      </c>
      <c r="O1019" s="5">
        <f>Sales_data[[#This Row],[TotalPrice ]]-Sales_data[[#This Row],[ Sales]]</f>
        <v>122.49000000000024</v>
      </c>
      <c r="P1019" t="s">
        <v>60</v>
      </c>
      <c r="Q1019" t="s">
        <v>24</v>
      </c>
      <c r="R1019">
        <v>1</v>
      </c>
      <c r="S1019" t="s">
        <v>2022</v>
      </c>
      <c r="T1019" t="s">
        <v>2023</v>
      </c>
      <c r="U1019" s="1">
        <v>26.4</v>
      </c>
      <c r="V1019" s="2">
        <v>45564</v>
      </c>
      <c r="W1019" s="2">
        <v>45572</v>
      </c>
      <c r="X1019" s="7">
        <f t="shared" si="15"/>
        <v>8</v>
      </c>
      <c r="Y1019" t="s">
        <v>37</v>
      </c>
    </row>
    <row r="1020" spans="1:25" x14ac:dyDescent="0.3">
      <c r="A1020" s="2">
        <v>45564</v>
      </c>
      <c r="B1020" t="s">
        <v>38</v>
      </c>
      <c r="C1020" t="s">
        <v>79</v>
      </c>
      <c r="D1020">
        <v>18</v>
      </c>
      <c r="E1020" s="1">
        <v>589</v>
      </c>
      <c r="F1020" s="1">
        <f>Sales_data[[#This Row],[UnitPrice]]*(1-0.35)</f>
        <v>382.85</v>
      </c>
      <c r="G1020" t="s">
        <v>20</v>
      </c>
      <c r="H1020" t="s">
        <v>21</v>
      </c>
      <c r="I1020" s="6">
        <v>0.1</v>
      </c>
      <c r="J1020" t="s">
        <v>56</v>
      </c>
      <c r="K1020" s="1">
        <f>Sales_data[[#This Row],[Quantity]]*Sales_data[[#This Row],[UnitPrice]]</f>
        <v>10602</v>
      </c>
      <c r="L1020" s="1">
        <f>Sales_data[[#This Row],[TotalPrice ]]*(1-Sales_data[[#This Row],[Discount]])</f>
        <v>9541.8000000000011</v>
      </c>
      <c r="M1020" s="1">
        <f>Sales_data[[#This Row],[Quantity]]*Sales_data[[#This Row],[UnitCost (Assummed)]]</f>
        <v>6891.3</v>
      </c>
      <c r="N1020" s="1">
        <f>Sales_data[[#This Row],[ Sales]]-Sales_data[[#This Row],[COGs]]</f>
        <v>2650.5000000000009</v>
      </c>
      <c r="O1020" s="5">
        <f>Sales_data[[#This Row],[TotalPrice ]]-Sales_data[[#This Row],[ Sales]]</f>
        <v>1060.1999999999989</v>
      </c>
      <c r="P1020" t="s">
        <v>63</v>
      </c>
      <c r="Q1020" t="s">
        <v>40</v>
      </c>
      <c r="R1020">
        <v>0</v>
      </c>
      <c r="S1020" t="s">
        <v>2672</v>
      </c>
      <c r="T1020" t="s">
        <v>2673</v>
      </c>
      <c r="U1020" s="1">
        <v>37.78</v>
      </c>
      <c r="V1020" s="2">
        <v>45564</v>
      </c>
      <c r="W1020" s="2">
        <v>45573</v>
      </c>
      <c r="X1020" s="7">
        <f t="shared" si="15"/>
        <v>9</v>
      </c>
      <c r="Y1020" t="s">
        <v>43</v>
      </c>
    </row>
    <row r="1021" spans="1:25" x14ac:dyDescent="0.3">
      <c r="A1021" s="2">
        <v>45567</v>
      </c>
      <c r="B1021" t="s">
        <v>38</v>
      </c>
      <c r="C1021" t="s">
        <v>79</v>
      </c>
      <c r="D1021">
        <v>19</v>
      </c>
      <c r="E1021" s="1">
        <v>385.72</v>
      </c>
      <c r="F1021" s="1">
        <f>Sales_data[[#This Row],[UnitPrice]]*(1-0.35)</f>
        <v>250.71800000000002</v>
      </c>
      <c r="G1021" t="s">
        <v>30</v>
      </c>
      <c r="H1021" t="s">
        <v>31</v>
      </c>
      <c r="I1021" s="6">
        <v>0.05</v>
      </c>
      <c r="J1021" t="s">
        <v>51</v>
      </c>
      <c r="K1021" s="1">
        <f>Sales_data[[#This Row],[Quantity]]*Sales_data[[#This Row],[UnitPrice]]</f>
        <v>7328.68</v>
      </c>
      <c r="L1021" s="1">
        <f>Sales_data[[#This Row],[TotalPrice ]]*(1-Sales_data[[#This Row],[Discount]])</f>
        <v>6962.2460000000001</v>
      </c>
      <c r="M1021" s="1">
        <f>Sales_data[[#This Row],[Quantity]]*Sales_data[[#This Row],[UnitCost (Assummed)]]</f>
        <v>4763.6420000000007</v>
      </c>
      <c r="N1021" s="1">
        <f>Sales_data[[#This Row],[ Sales]]-Sales_data[[#This Row],[COGs]]</f>
        <v>2198.6039999999994</v>
      </c>
      <c r="O1021" s="5">
        <f>Sales_data[[#This Row],[TotalPrice ]]-Sales_data[[#This Row],[ Sales]]</f>
        <v>366.4340000000002</v>
      </c>
      <c r="P1021" t="s">
        <v>63</v>
      </c>
      <c r="Q1021" t="s">
        <v>34</v>
      </c>
      <c r="R1021">
        <v>1</v>
      </c>
      <c r="S1021" t="s">
        <v>922</v>
      </c>
      <c r="T1021" t="s">
        <v>923</v>
      </c>
      <c r="U1021" s="1">
        <v>12.46</v>
      </c>
      <c r="V1021" s="2">
        <v>45567</v>
      </c>
      <c r="W1021" s="2">
        <v>45571</v>
      </c>
      <c r="X1021" s="7">
        <f t="shared" si="15"/>
        <v>4</v>
      </c>
      <c r="Y1021" t="s">
        <v>43</v>
      </c>
    </row>
    <row r="1022" spans="1:25" x14ac:dyDescent="0.3">
      <c r="A1022" s="2">
        <v>45567</v>
      </c>
      <c r="B1022" t="s">
        <v>38</v>
      </c>
      <c r="C1022" t="s">
        <v>39</v>
      </c>
      <c r="D1022">
        <v>12</v>
      </c>
      <c r="E1022" s="1">
        <v>465.94</v>
      </c>
      <c r="F1022" s="1">
        <f>Sales_data[[#This Row],[UnitPrice]]*(1-0.35)</f>
        <v>302.86099999999999</v>
      </c>
      <c r="G1022" t="s">
        <v>55</v>
      </c>
      <c r="H1022" t="s">
        <v>21</v>
      </c>
      <c r="I1022" s="6">
        <v>0</v>
      </c>
      <c r="J1022" t="s">
        <v>32</v>
      </c>
      <c r="K1022" s="1">
        <f>Sales_data[[#This Row],[Quantity]]*Sales_data[[#This Row],[UnitPrice]]</f>
        <v>5591.28</v>
      </c>
      <c r="L1022" s="1">
        <f>Sales_data[[#This Row],[TotalPrice ]]*(1-Sales_data[[#This Row],[Discount]])</f>
        <v>5591.28</v>
      </c>
      <c r="M1022" s="1">
        <f>Sales_data[[#This Row],[Quantity]]*Sales_data[[#This Row],[UnitCost (Assummed)]]</f>
        <v>3634.3319999999999</v>
      </c>
      <c r="N1022" s="1">
        <f>Sales_data[[#This Row],[ Sales]]-Sales_data[[#This Row],[COGs]]</f>
        <v>1956.9479999999999</v>
      </c>
      <c r="O1022" s="5">
        <f>Sales_data[[#This Row],[TotalPrice ]]-Sales_data[[#This Row],[ Sales]]</f>
        <v>0</v>
      </c>
      <c r="P1022" t="s">
        <v>57</v>
      </c>
      <c r="Q1022" t="s">
        <v>40</v>
      </c>
      <c r="R1022">
        <v>0</v>
      </c>
      <c r="S1022" t="s">
        <v>1999</v>
      </c>
      <c r="T1022" t="s">
        <v>2000</v>
      </c>
      <c r="U1022" s="1">
        <v>34.159999999999997</v>
      </c>
      <c r="V1022" s="2">
        <v>45567</v>
      </c>
      <c r="W1022" s="2">
        <v>45571</v>
      </c>
      <c r="X1022" s="7">
        <f t="shared" si="15"/>
        <v>4</v>
      </c>
      <c r="Y1022" t="s">
        <v>43</v>
      </c>
    </row>
    <row r="1023" spans="1:25" x14ac:dyDescent="0.3">
      <c r="A1023" s="2">
        <v>45568</v>
      </c>
      <c r="B1023" t="s">
        <v>28</v>
      </c>
      <c r="C1023" t="s">
        <v>54</v>
      </c>
      <c r="D1023">
        <v>3</v>
      </c>
      <c r="E1023" s="1">
        <v>136.15</v>
      </c>
      <c r="F1023" s="1">
        <f>Sales_data[[#This Row],[UnitPrice]]*(1-0.35)</f>
        <v>88.497500000000002</v>
      </c>
      <c r="G1023" t="s">
        <v>30</v>
      </c>
      <c r="H1023" t="s">
        <v>31</v>
      </c>
      <c r="I1023" s="6">
        <v>0.1</v>
      </c>
      <c r="J1023" t="s">
        <v>56</v>
      </c>
      <c r="K1023" s="1">
        <f>Sales_data[[#This Row],[Quantity]]*Sales_data[[#This Row],[UnitPrice]]</f>
        <v>408.45000000000005</v>
      </c>
      <c r="L1023" s="1">
        <f>Sales_data[[#This Row],[TotalPrice ]]*(1-Sales_data[[#This Row],[Discount]])</f>
        <v>367.60500000000008</v>
      </c>
      <c r="M1023" s="1">
        <f>Sales_data[[#This Row],[Quantity]]*Sales_data[[#This Row],[UnitCost (Assummed)]]</f>
        <v>265.49250000000001</v>
      </c>
      <c r="N1023" s="1">
        <f>Sales_data[[#This Row],[ Sales]]-Sales_data[[#This Row],[COGs]]</f>
        <v>102.11250000000007</v>
      </c>
      <c r="O1023" s="5">
        <f>Sales_data[[#This Row],[TotalPrice ]]-Sales_data[[#This Row],[ Sales]]</f>
        <v>40.84499999999997</v>
      </c>
      <c r="P1023" t="s">
        <v>33</v>
      </c>
      <c r="Q1023" t="s">
        <v>34</v>
      </c>
      <c r="R1023">
        <v>0</v>
      </c>
      <c r="S1023" t="s">
        <v>1237</v>
      </c>
      <c r="T1023" t="s">
        <v>1238</v>
      </c>
      <c r="U1023" s="1">
        <v>48.38</v>
      </c>
      <c r="V1023" s="2">
        <v>45568</v>
      </c>
      <c r="W1023" s="2">
        <v>45572</v>
      </c>
      <c r="X1023" s="7">
        <f t="shared" si="15"/>
        <v>4</v>
      </c>
      <c r="Y1023" t="s">
        <v>37</v>
      </c>
    </row>
    <row r="1024" spans="1:25" x14ac:dyDescent="0.3">
      <c r="A1024" s="2">
        <v>45568</v>
      </c>
      <c r="B1024" t="s">
        <v>38</v>
      </c>
      <c r="C1024" t="s">
        <v>39</v>
      </c>
      <c r="D1024">
        <v>19</v>
      </c>
      <c r="E1024" s="1">
        <v>25.61</v>
      </c>
      <c r="F1024" s="1">
        <f>Sales_data[[#This Row],[UnitPrice]]*(1-0.35)</f>
        <v>16.6465</v>
      </c>
      <c r="G1024" t="s">
        <v>20</v>
      </c>
      <c r="H1024" t="s">
        <v>31</v>
      </c>
      <c r="I1024" s="6">
        <v>0</v>
      </c>
      <c r="J1024" t="s">
        <v>66</v>
      </c>
      <c r="K1024" s="1">
        <f>Sales_data[[#This Row],[Quantity]]*Sales_data[[#This Row],[UnitPrice]]</f>
        <v>486.59</v>
      </c>
      <c r="L1024" s="1">
        <f>Sales_data[[#This Row],[TotalPrice ]]*(1-Sales_data[[#This Row],[Discount]])</f>
        <v>486.59</v>
      </c>
      <c r="M1024" s="1">
        <f>Sales_data[[#This Row],[Quantity]]*Sales_data[[#This Row],[UnitCost (Assummed)]]</f>
        <v>316.2835</v>
      </c>
      <c r="N1024" s="1">
        <f>Sales_data[[#This Row],[ Sales]]-Sales_data[[#This Row],[COGs]]</f>
        <v>170.30649999999997</v>
      </c>
      <c r="O1024" s="5">
        <f>Sales_data[[#This Row],[TotalPrice ]]-Sales_data[[#This Row],[ Sales]]</f>
        <v>0</v>
      </c>
      <c r="P1024" t="s">
        <v>33</v>
      </c>
      <c r="Q1024" t="s">
        <v>2930</v>
      </c>
      <c r="R1024">
        <v>0</v>
      </c>
      <c r="S1024" t="s">
        <v>2182</v>
      </c>
      <c r="T1024" t="s">
        <v>1069</v>
      </c>
      <c r="U1024" s="1">
        <v>30.32</v>
      </c>
      <c r="V1024" s="2">
        <v>45568</v>
      </c>
      <c r="W1024" s="2">
        <v>45576</v>
      </c>
      <c r="X1024" s="7">
        <f t="shared" si="15"/>
        <v>8</v>
      </c>
      <c r="Y1024" t="s">
        <v>43</v>
      </c>
    </row>
    <row r="1025" spans="1:25" x14ac:dyDescent="0.3">
      <c r="A1025" s="2">
        <v>45569</v>
      </c>
      <c r="B1025" t="s">
        <v>18</v>
      </c>
      <c r="C1025" t="s">
        <v>79</v>
      </c>
      <c r="D1025">
        <v>12</v>
      </c>
      <c r="E1025" s="1">
        <v>181.96</v>
      </c>
      <c r="F1025" s="1">
        <f>Sales_data[[#This Row],[UnitPrice]]*(1-0.35)</f>
        <v>118.27400000000002</v>
      </c>
      <c r="G1025" t="s">
        <v>55</v>
      </c>
      <c r="H1025" t="s">
        <v>31</v>
      </c>
      <c r="I1025" s="6">
        <v>0.15</v>
      </c>
      <c r="J1025" t="s">
        <v>22</v>
      </c>
      <c r="K1025" s="1">
        <f>Sales_data[[#This Row],[Quantity]]*Sales_data[[#This Row],[UnitPrice]]</f>
        <v>2183.52</v>
      </c>
      <c r="L1025" s="1">
        <f>Sales_data[[#This Row],[TotalPrice ]]*(1-Sales_data[[#This Row],[Discount]])</f>
        <v>1855.992</v>
      </c>
      <c r="M1025" s="1">
        <f>Sales_data[[#This Row],[Quantity]]*Sales_data[[#This Row],[UnitCost (Assummed)]]</f>
        <v>1419.2880000000002</v>
      </c>
      <c r="N1025" s="1">
        <f>Sales_data[[#This Row],[ Sales]]-Sales_data[[#This Row],[COGs]]</f>
        <v>436.70399999999972</v>
      </c>
      <c r="O1025" s="5">
        <f>Sales_data[[#This Row],[TotalPrice ]]-Sales_data[[#This Row],[ Sales]]</f>
        <v>327.52800000000002</v>
      </c>
      <c r="P1025" t="s">
        <v>33</v>
      </c>
      <c r="Q1025" t="s">
        <v>40</v>
      </c>
      <c r="R1025">
        <v>0</v>
      </c>
      <c r="S1025" t="s">
        <v>1753</v>
      </c>
      <c r="T1025" t="s">
        <v>1754</v>
      </c>
      <c r="U1025" s="1">
        <v>25.06</v>
      </c>
      <c r="V1025" s="2">
        <v>45569</v>
      </c>
      <c r="W1025" s="2">
        <v>45576</v>
      </c>
      <c r="X1025" s="7">
        <f t="shared" si="15"/>
        <v>7</v>
      </c>
      <c r="Y1025" t="s">
        <v>27</v>
      </c>
    </row>
    <row r="1026" spans="1:25" x14ac:dyDescent="0.3">
      <c r="A1026" s="2">
        <v>45569</v>
      </c>
      <c r="B1026" t="s">
        <v>28</v>
      </c>
      <c r="C1026" t="s">
        <v>19</v>
      </c>
      <c r="D1026">
        <v>18</v>
      </c>
      <c r="E1026" s="1">
        <v>403.53</v>
      </c>
      <c r="F1026" s="1">
        <f>Sales_data[[#This Row],[UnitPrice]]*(1-0.35)</f>
        <v>262.29449999999997</v>
      </c>
      <c r="G1026" t="s">
        <v>55</v>
      </c>
      <c r="H1026" t="s">
        <v>21</v>
      </c>
      <c r="I1026" s="6">
        <v>0.1</v>
      </c>
      <c r="J1026" t="s">
        <v>32</v>
      </c>
      <c r="K1026" s="1">
        <f>Sales_data[[#This Row],[Quantity]]*Sales_data[[#This Row],[UnitPrice]]</f>
        <v>7263.5399999999991</v>
      </c>
      <c r="L1026" s="1">
        <f>Sales_data[[#This Row],[TotalPrice ]]*(1-Sales_data[[#This Row],[Discount]])</f>
        <v>6537.1859999999997</v>
      </c>
      <c r="M1026" s="1">
        <f>Sales_data[[#This Row],[Quantity]]*Sales_data[[#This Row],[UnitCost (Assummed)]]</f>
        <v>4721.3009999999995</v>
      </c>
      <c r="N1026" s="1">
        <f>Sales_data[[#This Row],[ Sales]]-Sales_data[[#This Row],[COGs]]</f>
        <v>1815.8850000000002</v>
      </c>
      <c r="O1026" s="5">
        <f>Sales_data[[#This Row],[TotalPrice ]]-Sales_data[[#This Row],[ Sales]]</f>
        <v>726.35399999999936</v>
      </c>
      <c r="P1026" t="s">
        <v>23</v>
      </c>
      <c r="Q1026" t="s">
        <v>2930</v>
      </c>
      <c r="R1026">
        <v>0</v>
      </c>
      <c r="S1026" t="s">
        <v>1890</v>
      </c>
      <c r="T1026" t="s">
        <v>1891</v>
      </c>
      <c r="U1026" s="1">
        <v>35.729999999999997</v>
      </c>
      <c r="V1026" s="2">
        <v>45569</v>
      </c>
      <c r="W1026" s="2">
        <v>45572</v>
      </c>
      <c r="X1026" s="7">
        <f t="shared" ref="X1026:X1089" si="16">DATEDIF( V1026,W1026,"d")</f>
        <v>3</v>
      </c>
      <c r="Y1026" t="s">
        <v>37</v>
      </c>
    </row>
    <row r="1027" spans="1:25" x14ac:dyDescent="0.3">
      <c r="A1027" s="2">
        <v>45570</v>
      </c>
      <c r="B1027" t="s">
        <v>18</v>
      </c>
      <c r="C1027" t="s">
        <v>79</v>
      </c>
      <c r="D1027">
        <v>20</v>
      </c>
      <c r="E1027" s="1">
        <v>576.29999999999995</v>
      </c>
      <c r="F1027" s="1">
        <f>Sales_data[[#This Row],[UnitPrice]]*(1-0.35)</f>
        <v>374.59499999999997</v>
      </c>
      <c r="G1027" t="s">
        <v>55</v>
      </c>
      <c r="H1027" t="s">
        <v>21</v>
      </c>
      <c r="I1027" s="6">
        <v>0.05</v>
      </c>
      <c r="J1027" t="s">
        <v>22</v>
      </c>
      <c r="K1027" s="1">
        <f>Sales_data[[#This Row],[Quantity]]*Sales_data[[#This Row],[UnitPrice]]</f>
        <v>11526</v>
      </c>
      <c r="L1027" s="1">
        <f>Sales_data[[#This Row],[TotalPrice ]]*(1-Sales_data[[#This Row],[Discount]])</f>
        <v>10949.699999999999</v>
      </c>
      <c r="M1027" s="1">
        <f>Sales_data[[#This Row],[Quantity]]*Sales_data[[#This Row],[UnitCost (Assummed)]]</f>
        <v>7491.9</v>
      </c>
      <c r="N1027" s="1">
        <f>Sales_data[[#This Row],[ Sales]]-Sales_data[[#This Row],[COGs]]</f>
        <v>3457.7999999999993</v>
      </c>
      <c r="O1027" s="5">
        <f>Sales_data[[#This Row],[TotalPrice ]]-Sales_data[[#This Row],[ Sales]]</f>
        <v>576.30000000000109</v>
      </c>
      <c r="P1027" t="s">
        <v>57</v>
      </c>
      <c r="Q1027" t="s">
        <v>2930</v>
      </c>
      <c r="R1027">
        <v>0</v>
      </c>
      <c r="S1027" t="s">
        <v>511</v>
      </c>
      <c r="T1027" t="s">
        <v>512</v>
      </c>
      <c r="U1027" s="1">
        <v>25.22</v>
      </c>
      <c r="V1027" s="2">
        <v>45570</v>
      </c>
      <c r="W1027" s="2">
        <v>45574</v>
      </c>
      <c r="X1027" s="7">
        <f t="shared" si="16"/>
        <v>4</v>
      </c>
      <c r="Y1027" t="s">
        <v>27</v>
      </c>
    </row>
    <row r="1028" spans="1:25" x14ac:dyDescent="0.3">
      <c r="A1028" s="2">
        <v>45570</v>
      </c>
      <c r="B1028" t="s">
        <v>69</v>
      </c>
      <c r="C1028" t="s">
        <v>29</v>
      </c>
      <c r="D1028">
        <v>12</v>
      </c>
      <c r="E1028" s="1">
        <v>535.41</v>
      </c>
      <c r="F1028" s="1">
        <f>Sales_data[[#This Row],[UnitPrice]]*(1-0.35)</f>
        <v>348.01650000000001</v>
      </c>
      <c r="G1028" t="s">
        <v>50</v>
      </c>
      <c r="H1028" t="s">
        <v>31</v>
      </c>
      <c r="I1028" s="6">
        <v>0.1</v>
      </c>
      <c r="J1028" t="s">
        <v>46</v>
      </c>
      <c r="K1028" s="1">
        <f>Sales_data[[#This Row],[Quantity]]*Sales_data[[#This Row],[UnitPrice]]</f>
        <v>6424.92</v>
      </c>
      <c r="L1028" s="1">
        <f>Sales_data[[#This Row],[TotalPrice ]]*(1-Sales_data[[#This Row],[Discount]])</f>
        <v>5782.4279999999999</v>
      </c>
      <c r="M1028" s="1">
        <f>Sales_data[[#This Row],[Quantity]]*Sales_data[[#This Row],[UnitCost (Assummed)]]</f>
        <v>4176.1980000000003</v>
      </c>
      <c r="N1028" s="1">
        <f>Sales_data[[#This Row],[ Sales]]-Sales_data[[#This Row],[COGs]]</f>
        <v>1606.2299999999996</v>
      </c>
      <c r="O1028" s="5">
        <f>Sales_data[[#This Row],[TotalPrice ]]-Sales_data[[#This Row],[ Sales]]</f>
        <v>642.49200000000019</v>
      </c>
      <c r="P1028" t="s">
        <v>33</v>
      </c>
      <c r="Q1028" t="s">
        <v>2930</v>
      </c>
      <c r="R1028">
        <v>0</v>
      </c>
      <c r="S1028" t="s">
        <v>2302</v>
      </c>
      <c r="T1028" t="s">
        <v>2303</v>
      </c>
      <c r="U1028" s="1">
        <v>27.82</v>
      </c>
      <c r="V1028" s="2">
        <v>45570</v>
      </c>
      <c r="W1028" s="2">
        <v>45572</v>
      </c>
      <c r="X1028" s="7">
        <f t="shared" si="16"/>
        <v>2</v>
      </c>
      <c r="Y1028" t="s">
        <v>72</v>
      </c>
    </row>
    <row r="1029" spans="1:25" x14ac:dyDescent="0.3">
      <c r="A1029" s="2">
        <v>45570</v>
      </c>
      <c r="B1029" t="s">
        <v>18</v>
      </c>
      <c r="C1029" t="s">
        <v>29</v>
      </c>
      <c r="D1029">
        <v>6</v>
      </c>
      <c r="E1029" s="1">
        <v>272.26</v>
      </c>
      <c r="F1029" s="1">
        <f>Sales_data[[#This Row],[UnitPrice]]*(1-0.35)</f>
        <v>176.96899999999999</v>
      </c>
      <c r="G1029" t="s">
        <v>30</v>
      </c>
      <c r="H1029" t="s">
        <v>31</v>
      </c>
      <c r="I1029" s="6">
        <v>0.1</v>
      </c>
      <c r="J1029" t="s">
        <v>51</v>
      </c>
      <c r="K1029" s="1">
        <f>Sales_data[[#This Row],[Quantity]]*Sales_data[[#This Row],[UnitPrice]]</f>
        <v>1633.56</v>
      </c>
      <c r="L1029" s="1">
        <f>Sales_data[[#This Row],[TotalPrice ]]*(1-Sales_data[[#This Row],[Discount]])</f>
        <v>1470.204</v>
      </c>
      <c r="M1029" s="1">
        <f>Sales_data[[#This Row],[Quantity]]*Sales_data[[#This Row],[UnitCost (Assummed)]]</f>
        <v>1061.8139999999999</v>
      </c>
      <c r="N1029" s="1">
        <f>Sales_data[[#This Row],[ Sales]]-Sales_data[[#This Row],[COGs]]</f>
        <v>408.3900000000001</v>
      </c>
      <c r="O1029" s="5">
        <f>Sales_data[[#This Row],[TotalPrice ]]-Sales_data[[#This Row],[ Sales]]</f>
        <v>163.35599999999999</v>
      </c>
      <c r="P1029" t="s">
        <v>60</v>
      </c>
      <c r="Q1029" t="s">
        <v>34</v>
      </c>
      <c r="R1029">
        <v>0</v>
      </c>
      <c r="S1029" t="s">
        <v>2372</v>
      </c>
      <c r="T1029" t="s">
        <v>2373</v>
      </c>
      <c r="U1029" s="1">
        <v>43.67</v>
      </c>
      <c r="V1029" s="2">
        <v>45570</v>
      </c>
      <c r="W1029" s="2">
        <v>45580</v>
      </c>
      <c r="X1029" s="7">
        <f t="shared" si="16"/>
        <v>10</v>
      </c>
      <c r="Y1029" t="s">
        <v>27</v>
      </c>
    </row>
    <row r="1030" spans="1:25" x14ac:dyDescent="0.3">
      <c r="A1030" s="2">
        <v>45571</v>
      </c>
      <c r="B1030" t="s">
        <v>28</v>
      </c>
      <c r="C1030" t="s">
        <v>29</v>
      </c>
      <c r="D1030">
        <v>13</v>
      </c>
      <c r="E1030" s="1">
        <v>55.46</v>
      </c>
      <c r="F1030" s="1">
        <f>Sales_data[[#This Row],[UnitPrice]]*(1-0.35)</f>
        <v>36.048999999999999</v>
      </c>
      <c r="G1030" t="s">
        <v>30</v>
      </c>
      <c r="H1030" t="s">
        <v>31</v>
      </c>
      <c r="I1030" s="6">
        <v>0.05</v>
      </c>
      <c r="J1030" t="s">
        <v>66</v>
      </c>
      <c r="K1030" s="1">
        <f>Sales_data[[#This Row],[Quantity]]*Sales_data[[#This Row],[UnitPrice]]</f>
        <v>720.98</v>
      </c>
      <c r="L1030" s="1">
        <f>Sales_data[[#This Row],[TotalPrice ]]*(1-Sales_data[[#This Row],[Discount]])</f>
        <v>684.93100000000004</v>
      </c>
      <c r="M1030" s="1">
        <f>Sales_data[[#This Row],[Quantity]]*Sales_data[[#This Row],[UnitCost (Assummed)]]</f>
        <v>468.637</v>
      </c>
      <c r="N1030" s="1">
        <f>Sales_data[[#This Row],[ Sales]]-Sales_data[[#This Row],[COGs]]</f>
        <v>216.29400000000004</v>
      </c>
      <c r="O1030" s="5">
        <f>Sales_data[[#This Row],[TotalPrice ]]-Sales_data[[#This Row],[ Sales]]</f>
        <v>36.048999999999978</v>
      </c>
      <c r="P1030" t="s">
        <v>57</v>
      </c>
      <c r="Q1030" t="s">
        <v>24</v>
      </c>
      <c r="R1030">
        <v>1</v>
      </c>
      <c r="S1030" t="s">
        <v>2353</v>
      </c>
      <c r="T1030" t="s">
        <v>2354</v>
      </c>
      <c r="U1030" s="1">
        <v>18.010000000000002</v>
      </c>
      <c r="V1030" s="2">
        <v>45571</v>
      </c>
      <c r="W1030" s="2">
        <v>45574</v>
      </c>
      <c r="X1030" s="7">
        <f t="shared" si="16"/>
        <v>3</v>
      </c>
      <c r="Y1030" t="s">
        <v>37</v>
      </c>
    </row>
    <row r="1031" spans="1:25" x14ac:dyDescent="0.3">
      <c r="A1031" s="2">
        <v>45572</v>
      </c>
      <c r="B1031" t="s">
        <v>28</v>
      </c>
      <c r="C1031" t="s">
        <v>29</v>
      </c>
      <c r="D1031">
        <v>17</v>
      </c>
      <c r="E1031" s="1">
        <v>523.04</v>
      </c>
      <c r="F1031" s="1">
        <f>Sales_data[[#This Row],[UnitPrice]]*(1-0.35)</f>
        <v>339.976</v>
      </c>
      <c r="G1031" t="s">
        <v>30</v>
      </c>
      <c r="H1031" t="s">
        <v>31</v>
      </c>
      <c r="I1031" s="6">
        <v>0.05</v>
      </c>
      <c r="J1031" t="s">
        <v>22</v>
      </c>
      <c r="K1031" s="1">
        <f>Sales_data[[#This Row],[Quantity]]*Sales_data[[#This Row],[UnitPrice]]</f>
        <v>8891.68</v>
      </c>
      <c r="L1031" s="1">
        <f>Sales_data[[#This Row],[TotalPrice ]]*(1-Sales_data[[#This Row],[Discount]])</f>
        <v>8447.0959999999995</v>
      </c>
      <c r="M1031" s="1">
        <f>Sales_data[[#This Row],[Quantity]]*Sales_data[[#This Row],[UnitCost (Assummed)]]</f>
        <v>5779.5919999999996</v>
      </c>
      <c r="N1031" s="1">
        <f>Sales_data[[#This Row],[ Sales]]-Sales_data[[#This Row],[COGs]]</f>
        <v>2667.5039999999999</v>
      </c>
      <c r="O1031" s="5">
        <f>Sales_data[[#This Row],[TotalPrice ]]-Sales_data[[#This Row],[ Sales]]</f>
        <v>444.58400000000074</v>
      </c>
      <c r="P1031" t="s">
        <v>60</v>
      </c>
      <c r="Q1031" t="s">
        <v>24</v>
      </c>
      <c r="R1031">
        <v>0</v>
      </c>
      <c r="S1031" t="s">
        <v>673</v>
      </c>
      <c r="T1031" t="s">
        <v>674</v>
      </c>
      <c r="U1031" s="1">
        <v>37.380000000000003</v>
      </c>
      <c r="V1031" s="2">
        <v>45572</v>
      </c>
      <c r="W1031" s="2">
        <v>45582</v>
      </c>
      <c r="X1031" s="7">
        <f t="shared" si="16"/>
        <v>10</v>
      </c>
      <c r="Y1031" t="s">
        <v>37</v>
      </c>
    </row>
    <row r="1032" spans="1:25" x14ac:dyDescent="0.3">
      <c r="A1032" s="2">
        <v>45572</v>
      </c>
      <c r="B1032" t="s">
        <v>28</v>
      </c>
      <c r="C1032" t="s">
        <v>45</v>
      </c>
      <c r="D1032">
        <v>8</v>
      </c>
      <c r="E1032" s="1">
        <v>385.46</v>
      </c>
      <c r="F1032" s="1">
        <f>Sales_data[[#This Row],[UnitPrice]]*(1-0.35)</f>
        <v>250.54900000000001</v>
      </c>
      <c r="G1032" t="s">
        <v>30</v>
      </c>
      <c r="H1032" t="s">
        <v>21</v>
      </c>
      <c r="I1032" s="6">
        <v>0</v>
      </c>
      <c r="J1032" t="s">
        <v>66</v>
      </c>
      <c r="K1032" s="1">
        <f>Sales_data[[#This Row],[Quantity]]*Sales_data[[#This Row],[UnitPrice]]</f>
        <v>3083.68</v>
      </c>
      <c r="L1032" s="1">
        <f>Sales_data[[#This Row],[TotalPrice ]]*(1-Sales_data[[#This Row],[Discount]])</f>
        <v>3083.68</v>
      </c>
      <c r="M1032" s="1">
        <f>Sales_data[[#This Row],[Quantity]]*Sales_data[[#This Row],[UnitCost (Assummed)]]</f>
        <v>2004.3920000000001</v>
      </c>
      <c r="N1032" s="1">
        <f>Sales_data[[#This Row],[ Sales]]-Sales_data[[#This Row],[COGs]]</f>
        <v>1079.2879999999998</v>
      </c>
      <c r="O1032" s="5">
        <f>Sales_data[[#This Row],[TotalPrice ]]-Sales_data[[#This Row],[ Sales]]</f>
        <v>0</v>
      </c>
      <c r="P1032" t="s">
        <v>63</v>
      </c>
      <c r="Q1032" t="s">
        <v>34</v>
      </c>
      <c r="R1032">
        <v>0</v>
      </c>
      <c r="S1032" t="s">
        <v>2438</v>
      </c>
      <c r="T1032" t="s">
        <v>2439</v>
      </c>
      <c r="U1032" s="1">
        <v>8.89</v>
      </c>
      <c r="V1032" s="2">
        <v>45572</v>
      </c>
      <c r="W1032" s="2">
        <v>45576</v>
      </c>
      <c r="X1032" s="7">
        <f t="shared" si="16"/>
        <v>4</v>
      </c>
      <c r="Y1032" t="s">
        <v>37</v>
      </c>
    </row>
    <row r="1033" spans="1:25" x14ac:dyDescent="0.3">
      <c r="A1033" s="2">
        <v>45573</v>
      </c>
      <c r="B1033" t="s">
        <v>28</v>
      </c>
      <c r="C1033" t="s">
        <v>39</v>
      </c>
      <c r="D1033">
        <v>9</v>
      </c>
      <c r="E1033" s="1">
        <v>446.49</v>
      </c>
      <c r="F1033" s="1">
        <f>Sales_data[[#This Row],[UnitPrice]]*(1-0.35)</f>
        <v>290.21850000000001</v>
      </c>
      <c r="G1033" t="s">
        <v>55</v>
      </c>
      <c r="H1033" t="s">
        <v>21</v>
      </c>
      <c r="I1033" s="6">
        <v>0.15</v>
      </c>
      <c r="J1033" t="s">
        <v>51</v>
      </c>
      <c r="K1033" s="1">
        <f>Sales_data[[#This Row],[Quantity]]*Sales_data[[#This Row],[UnitPrice]]</f>
        <v>4018.41</v>
      </c>
      <c r="L1033" s="1">
        <f>Sales_data[[#This Row],[TotalPrice ]]*(1-Sales_data[[#This Row],[Discount]])</f>
        <v>3415.6484999999998</v>
      </c>
      <c r="M1033" s="1">
        <f>Sales_data[[#This Row],[Quantity]]*Sales_data[[#This Row],[UnitCost (Assummed)]]</f>
        <v>2611.9665</v>
      </c>
      <c r="N1033" s="1">
        <f>Sales_data[[#This Row],[ Sales]]-Sales_data[[#This Row],[COGs]]</f>
        <v>803.68199999999979</v>
      </c>
      <c r="O1033" s="5">
        <f>Sales_data[[#This Row],[TotalPrice ]]-Sales_data[[#This Row],[ Sales]]</f>
        <v>602.76150000000007</v>
      </c>
      <c r="P1033" t="s">
        <v>63</v>
      </c>
      <c r="Q1033" t="s">
        <v>24</v>
      </c>
      <c r="R1033">
        <v>0</v>
      </c>
      <c r="S1033" t="s">
        <v>1354</v>
      </c>
      <c r="T1033" t="s">
        <v>1355</v>
      </c>
      <c r="U1033" s="1">
        <v>5.77</v>
      </c>
      <c r="V1033" s="2">
        <v>45573</v>
      </c>
      <c r="W1033" s="2">
        <v>45582</v>
      </c>
      <c r="X1033" s="7">
        <f t="shared" si="16"/>
        <v>9</v>
      </c>
      <c r="Y1033" t="s">
        <v>37</v>
      </c>
    </row>
    <row r="1034" spans="1:25" x14ac:dyDescent="0.3">
      <c r="A1034" s="2">
        <v>45573</v>
      </c>
      <c r="B1034" t="s">
        <v>28</v>
      </c>
      <c r="C1034" t="s">
        <v>19</v>
      </c>
      <c r="D1034">
        <v>6</v>
      </c>
      <c r="E1034" s="1">
        <v>48.48</v>
      </c>
      <c r="F1034" s="1">
        <f>Sales_data[[#This Row],[UnitPrice]]*(1-0.35)</f>
        <v>31.512</v>
      </c>
      <c r="G1034" t="s">
        <v>55</v>
      </c>
      <c r="H1034" t="s">
        <v>31</v>
      </c>
      <c r="I1034" s="6">
        <v>0.1</v>
      </c>
      <c r="J1034" t="s">
        <v>56</v>
      </c>
      <c r="K1034" s="1">
        <f>Sales_data[[#This Row],[Quantity]]*Sales_data[[#This Row],[UnitPrice]]</f>
        <v>290.88</v>
      </c>
      <c r="L1034" s="1">
        <f>Sales_data[[#This Row],[TotalPrice ]]*(1-Sales_data[[#This Row],[Discount]])</f>
        <v>261.79200000000003</v>
      </c>
      <c r="M1034" s="1">
        <f>Sales_data[[#This Row],[Quantity]]*Sales_data[[#This Row],[UnitCost (Assummed)]]</f>
        <v>189.072</v>
      </c>
      <c r="N1034" s="1">
        <f>Sales_data[[#This Row],[ Sales]]-Sales_data[[#This Row],[COGs]]</f>
        <v>72.720000000000027</v>
      </c>
      <c r="O1034" s="5">
        <f>Sales_data[[#This Row],[TotalPrice ]]-Sales_data[[#This Row],[ Sales]]</f>
        <v>29.087999999999965</v>
      </c>
      <c r="P1034" t="s">
        <v>23</v>
      </c>
      <c r="Q1034" t="s">
        <v>2930</v>
      </c>
      <c r="R1034">
        <v>0</v>
      </c>
      <c r="S1034" t="s">
        <v>1460</v>
      </c>
      <c r="T1034" t="s">
        <v>1461</v>
      </c>
      <c r="U1034" s="1">
        <v>6.11</v>
      </c>
      <c r="V1034" s="2">
        <v>45573</v>
      </c>
      <c r="W1034" s="2">
        <v>45578</v>
      </c>
      <c r="X1034" s="7">
        <f t="shared" si="16"/>
        <v>5</v>
      </c>
      <c r="Y1034" t="s">
        <v>37</v>
      </c>
    </row>
    <row r="1035" spans="1:25" x14ac:dyDescent="0.3">
      <c r="A1035" s="2">
        <v>45573</v>
      </c>
      <c r="B1035" t="s">
        <v>44</v>
      </c>
      <c r="C1035" t="s">
        <v>79</v>
      </c>
      <c r="D1035">
        <v>11</v>
      </c>
      <c r="E1035" s="1">
        <v>97.34</v>
      </c>
      <c r="F1035" s="1">
        <f>Sales_data[[#This Row],[UnitPrice]]*(1-0.35)</f>
        <v>63.271000000000008</v>
      </c>
      <c r="G1035" t="s">
        <v>55</v>
      </c>
      <c r="H1035" t="s">
        <v>21</v>
      </c>
      <c r="I1035" s="6">
        <v>0.1</v>
      </c>
      <c r="J1035" t="s">
        <v>51</v>
      </c>
      <c r="K1035" s="1">
        <f>Sales_data[[#This Row],[Quantity]]*Sales_data[[#This Row],[UnitPrice]]</f>
        <v>1070.74</v>
      </c>
      <c r="L1035" s="1">
        <f>Sales_data[[#This Row],[TotalPrice ]]*(1-Sales_data[[#This Row],[Discount]])</f>
        <v>963.66600000000005</v>
      </c>
      <c r="M1035" s="1">
        <f>Sales_data[[#This Row],[Quantity]]*Sales_data[[#This Row],[UnitCost (Assummed)]]</f>
        <v>695.98100000000011</v>
      </c>
      <c r="N1035" s="1">
        <f>Sales_data[[#This Row],[ Sales]]-Sales_data[[#This Row],[COGs]]</f>
        <v>267.68499999999995</v>
      </c>
      <c r="O1035" s="5">
        <f>Sales_data[[#This Row],[TotalPrice ]]-Sales_data[[#This Row],[ Sales]]</f>
        <v>107.07399999999996</v>
      </c>
      <c r="P1035" t="s">
        <v>60</v>
      </c>
      <c r="Q1035" t="s">
        <v>34</v>
      </c>
      <c r="R1035">
        <v>0</v>
      </c>
      <c r="S1035" t="s">
        <v>2810</v>
      </c>
      <c r="T1035" t="s">
        <v>2811</v>
      </c>
      <c r="U1035" s="1">
        <v>10.61</v>
      </c>
      <c r="V1035" s="2">
        <v>45573</v>
      </c>
      <c r="W1035" s="2">
        <v>45576</v>
      </c>
      <c r="X1035" s="7">
        <f t="shared" si="16"/>
        <v>3</v>
      </c>
      <c r="Y1035" t="s">
        <v>49</v>
      </c>
    </row>
    <row r="1036" spans="1:25" x14ac:dyDescent="0.3">
      <c r="A1036" s="2">
        <v>45575</v>
      </c>
      <c r="B1036" t="s">
        <v>28</v>
      </c>
      <c r="C1036" t="s">
        <v>29</v>
      </c>
      <c r="D1036">
        <v>13</v>
      </c>
      <c r="E1036" s="1">
        <v>114.03</v>
      </c>
      <c r="F1036" s="1">
        <f>Sales_data[[#This Row],[UnitPrice]]*(1-0.35)</f>
        <v>74.119500000000002</v>
      </c>
      <c r="G1036" t="s">
        <v>30</v>
      </c>
      <c r="H1036" t="s">
        <v>31</v>
      </c>
      <c r="I1036" s="6">
        <v>0</v>
      </c>
      <c r="J1036" t="s">
        <v>66</v>
      </c>
      <c r="K1036" s="1">
        <f>Sales_data[[#This Row],[Quantity]]*Sales_data[[#This Row],[UnitPrice]]</f>
        <v>1482.39</v>
      </c>
      <c r="L1036" s="1">
        <f>Sales_data[[#This Row],[TotalPrice ]]*(1-Sales_data[[#This Row],[Discount]])</f>
        <v>1482.39</v>
      </c>
      <c r="M1036" s="1">
        <f>Sales_data[[#This Row],[Quantity]]*Sales_data[[#This Row],[UnitCost (Assummed)]]</f>
        <v>963.55349999999999</v>
      </c>
      <c r="N1036" s="1">
        <f>Sales_data[[#This Row],[ Sales]]-Sales_data[[#This Row],[COGs]]</f>
        <v>518.83650000000011</v>
      </c>
      <c r="O1036" s="5">
        <f>Sales_data[[#This Row],[TotalPrice ]]-Sales_data[[#This Row],[ Sales]]</f>
        <v>0</v>
      </c>
      <c r="P1036" t="s">
        <v>63</v>
      </c>
      <c r="Q1036" t="s">
        <v>2930</v>
      </c>
      <c r="R1036">
        <v>0</v>
      </c>
      <c r="S1036" t="s">
        <v>683</v>
      </c>
      <c r="T1036" t="s">
        <v>684</v>
      </c>
      <c r="U1036" s="1">
        <v>43.81</v>
      </c>
      <c r="V1036" s="2">
        <v>45575</v>
      </c>
      <c r="W1036" s="2">
        <v>45581</v>
      </c>
      <c r="X1036" s="7">
        <f t="shared" si="16"/>
        <v>6</v>
      </c>
      <c r="Y1036" t="s">
        <v>37</v>
      </c>
    </row>
    <row r="1037" spans="1:25" x14ac:dyDescent="0.3">
      <c r="A1037" s="2">
        <v>45575</v>
      </c>
      <c r="B1037" t="s">
        <v>28</v>
      </c>
      <c r="C1037" t="s">
        <v>45</v>
      </c>
      <c r="D1037">
        <v>8</v>
      </c>
      <c r="E1037" s="1">
        <v>72.48</v>
      </c>
      <c r="F1037" s="1">
        <f>Sales_data[[#This Row],[UnitPrice]]*(1-0.35)</f>
        <v>47.112000000000002</v>
      </c>
      <c r="G1037" t="s">
        <v>30</v>
      </c>
      <c r="H1037" t="s">
        <v>21</v>
      </c>
      <c r="I1037" s="6">
        <v>0.1</v>
      </c>
      <c r="J1037" t="s">
        <v>51</v>
      </c>
      <c r="K1037" s="1">
        <f>Sales_data[[#This Row],[Quantity]]*Sales_data[[#This Row],[UnitPrice]]</f>
        <v>579.84</v>
      </c>
      <c r="L1037" s="1">
        <f>Sales_data[[#This Row],[TotalPrice ]]*(1-Sales_data[[#This Row],[Discount]])</f>
        <v>521.85599999999999</v>
      </c>
      <c r="M1037" s="1">
        <f>Sales_data[[#This Row],[Quantity]]*Sales_data[[#This Row],[UnitCost (Assummed)]]</f>
        <v>376.89600000000002</v>
      </c>
      <c r="N1037" s="1">
        <f>Sales_data[[#This Row],[ Sales]]-Sales_data[[#This Row],[COGs]]</f>
        <v>144.95999999999998</v>
      </c>
      <c r="O1037" s="5">
        <f>Sales_data[[#This Row],[TotalPrice ]]-Sales_data[[#This Row],[ Sales]]</f>
        <v>57.984000000000037</v>
      </c>
      <c r="P1037" t="s">
        <v>60</v>
      </c>
      <c r="Q1037" t="s">
        <v>2930</v>
      </c>
      <c r="R1037">
        <v>1</v>
      </c>
      <c r="S1037" t="s">
        <v>1788</v>
      </c>
      <c r="T1037" t="s">
        <v>1789</v>
      </c>
      <c r="U1037" s="1">
        <v>26.92</v>
      </c>
      <c r="V1037" s="2">
        <v>45575</v>
      </c>
      <c r="W1037" s="2">
        <v>45582</v>
      </c>
      <c r="X1037" s="7">
        <f t="shared" si="16"/>
        <v>7</v>
      </c>
      <c r="Y1037" t="s">
        <v>37</v>
      </c>
    </row>
    <row r="1038" spans="1:25" x14ac:dyDescent="0.3">
      <c r="A1038" s="2">
        <v>45576</v>
      </c>
      <c r="B1038" t="s">
        <v>69</v>
      </c>
      <c r="C1038" t="s">
        <v>19</v>
      </c>
      <c r="D1038">
        <v>9</v>
      </c>
      <c r="E1038" s="1">
        <v>596.83000000000004</v>
      </c>
      <c r="F1038" s="1">
        <f>Sales_data[[#This Row],[UnitPrice]]*(1-0.35)</f>
        <v>387.93950000000007</v>
      </c>
      <c r="G1038" t="s">
        <v>30</v>
      </c>
      <c r="H1038" t="s">
        <v>31</v>
      </c>
      <c r="I1038" s="6">
        <v>0</v>
      </c>
      <c r="J1038" t="s">
        <v>22</v>
      </c>
      <c r="K1038" s="1">
        <f>Sales_data[[#This Row],[Quantity]]*Sales_data[[#This Row],[UnitPrice]]</f>
        <v>5371.47</v>
      </c>
      <c r="L1038" s="1">
        <f>Sales_data[[#This Row],[TotalPrice ]]*(1-Sales_data[[#This Row],[Discount]])</f>
        <v>5371.47</v>
      </c>
      <c r="M1038" s="1">
        <f>Sales_data[[#This Row],[Quantity]]*Sales_data[[#This Row],[UnitCost (Assummed)]]</f>
        <v>3491.4555000000005</v>
      </c>
      <c r="N1038" s="1">
        <f>Sales_data[[#This Row],[ Sales]]-Sales_data[[#This Row],[COGs]]</f>
        <v>1880.0144999999998</v>
      </c>
      <c r="O1038" s="5">
        <f>Sales_data[[#This Row],[TotalPrice ]]-Sales_data[[#This Row],[ Sales]]</f>
        <v>0</v>
      </c>
      <c r="P1038" t="s">
        <v>63</v>
      </c>
      <c r="Q1038" t="s">
        <v>40</v>
      </c>
      <c r="R1038">
        <v>0</v>
      </c>
      <c r="S1038" t="s">
        <v>1052</v>
      </c>
      <c r="T1038" t="s">
        <v>208</v>
      </c>
      <c r="U1038" s="1">
        <v>6.43</v>
      </c>
      <c r="V1038" s="2">
        <v>45576</v>
      </c>
      <c r="W1038" s="2">
        <v>45584</v>
      </c>
      <c r="X1038" s="7">
        <f t="shared" si="16"/>
        <v>8</v>
      </c>
      <c r="Y1038" t="s">
        <v>72</v>
      </c>
    </row>
    <row r="1039" spans="1:25" x14ac:dyDescent="0.3">
      <c r="A1039" s="2">
        <v>45576</v>
      </c>
      <c r="B1039" t="s">
        <v>69</v>
      </c>
      <c r="C1039" t="s">
        <v>130</v>
      </c>
      <c r="D1039">
        <v>17</v>
      </c>
      <c r="E1039" s="1">
        <v>549.78</v>
      </c>
      <c r="F1039" s="1">
        <f>Sales_data[[#This Row],[UnitPrice]]*(1-0.35)</f>
        <v>357.35699999999997</v>
      </c>
      <c r="G1039" t="s">
        <v>20</v>
      </c>
      <c r="H1039" t="s">
        <v>21</v>
      </c>
      <c r="I1039" s="6">
        <v>0.05</v>
      </c>
      <c r="J1039" t="s">
        <v>32</v>
      </c>
      <c r="K1039" s="1">
        <f>Sales_data[[#This Row],[Quantity]]*Sales_data[[#This Row],[UnitPrice]]</f>
        <v>9346.26</v>
      </c>
      <c r="L1039" s="1">
        <f>Sales_data[[#This Row],[TotalPrice ]]*(1-Sales_data[[#This Row],[Discount]])</f>
        <v>8878.9470000000001</v>
      </c>
      <c r="M1039" s="1">
        <f>Sales_data[[#This Row],[Quantity]]*Sales_data[[#This Row],[UnitCost (Assummed)]]</f>
        <v>6075.0689999999995</v>
      </c>
      <c r="N1039" s="1">
        <f>Sales_data[[#This Row],[ Sales]]-Sales_data[[#This Row],[COGs]]</f>
        <v>2803.8780000000006</v>
      </c>
      <c r="O1039" s="5">
        <f>Sales_data[[#This Row],[TotalPrice ]]-Sales_data[[#This Row],[ Sales]]</f>
        <v>467.3130000000001</v>
      </c>
      <c r="P1039" t="s">
        <v>57</v>
      </c>
      <c r="Q1039" t="s">
        <v>2930</v>
      </c>
      <c r="R1039">
        <v>1</v>
      </c>
      <c r="S1039" t="s">
        <v>1507</v>
      </c>
      <c r="T1039" t="s">
        <v>1508</v>
      </c>
      <c r="U1039" s="1">
        <v>44.42</v>
      </c>
      <c r="V1039" s="2">
        <v>45576</v>
      </c>
      <c r="W1039" s="2">
        <v>45579</v>
      </c>
      <c r="X1039" s="7">
        <f t="shared" si="16"/>
        <v>3</v>
      </c>
      <c r="Y1039" t="s">
        <v>72</v>
      </c>
    </row>
    <row r="1040" spans="1:25" x14ac:dyDescent="0.3">
      <c r="A1040" s="2">
        <v>45577</v>
      </c>
      <c r="B1040" t="s">
        <v>44</v>
      </c>
      <c r="C1040" t="s">
        <v>19</v>
      </c>
      <c r="D1040">
        <v>2</v>
      </c>
      <c r="E1040" s="1">
        <v>48.02</v>
      </c>
      <c r="F1040" s="1">
        <f>Sales_data[[#This Row],[UnitPrice]]*(1-0.35)</f>
        <v>31.213000000000005</v>
      </c>
      <c r="G1040" t="s">
        <v>50</v>
      </c>
      <c r="H1040" t="s">
        <v>31</v>
      </c>
      <c r="I1040" s="6">
        <v>0.05</v>
      </c>
      <c r="J1040" t="s">
        <v>51</v>
      </c>
      <c r="K1040" s="1">
        <f>Sales_data[[#This Row],[Quantity]]*Sales_data[[#This Row],[UnitPrice]]</f>
        <v>96.04</v>
      </c>
      <c r="L1040" s="1">
        <f>Sales_data[[#This Row],[TotalPrice ]]*(1-Sales_data[[#This Row],[Discount]])</f>
        <v>91.238</v>
      </c>
      <c r="M1040" s="1">
        <f>Sales_data[[#This Row],[Quantity]]*Sales_data[[#This Row],[UnitCost (Assummed)]]</f>
        <v>62.426000000000009</v>
      </c>
      <c r="N1040" s="1">
        <f>Sales_data[[#This Row],[ Sales]]-Sales_data[[#This Row],[COGs]]</f>
        <v>28.811999999999991</v>
      </c>
      <c r="O1040" s="5">
        <f>Sales_data[[#This Row],[TotalPrice ]]-Sales_data[[#This Row],[ Sales]]</f>
        <v>4.8020000000000067</v>
      </c>
      <c r="P1040" t="s">
        <v>60</v>
      </c>
      <c r="Q1040" t="s">
        <v>24</v>
      </c>
      <c r="R1040">
        <v>1</v>
      </c>
      <c r="S1040" t="s">
        <v>1492</v>
      </c>
      <c r="T1040" t="s">
        <v>1493</v>
      </c>
      <c r="U1040" s="1">
        <v>25.81</v>
      </c>
      <c r="V1040" s="2">
        <v>45577</v>
      </c>
      <c r="W1040" s="2">
        <v>45580</v>
      </c>
      <c r="X1040" s="7">
        <f t="shared" si="16"/>
        <v>3</v>
      </c>
      <c r="Y1040" t="s">
        <v>49</v>
      </c>
    </row>
    <row r="1041" spans="1:25" x14ac:dyDescent="0.3">
      <c r="A1041" s="2">
        <v>45578</v>
      </c>
      <c r="B1041" t="s">
        <v>38</v>
      </c>
      <c r="C1041" t="s">
        <v>45</v>
      </c>
      <c r="D1041">
        <v>13</v>
      </c>
      <c r="E1041" s="1">
        <v>416.66</v>
      </c>
      <c r="F1041" s="1">
        <f>Sales_data[[#This Row],[UnitPrice]]*(1-0.35)</f>
        <v>270.82900000000001</v>
      </c>
      <c r="G1041" t="s">
        <v>20</v>
      </c>
      <c r="H1041" t="s">
        <v>21</v>
      </c>
      <c r="I1041" s="6">
        <v>0.15</v>
      </c>
      <c r="J1041" t="s">
        <v>66</v>
      </c>
      <c r="K1041" s="1">
        <f>Sales_data[[#This Row],[Quantity]]*Sales_data[[#This Row],[UnitPrice]]</f>
        <v>5416.58</v>
      </c>
      <c r="L1041" s="1">
        <f>Sales_data[[#This Row],[TotalPrice ]]*(1-Sales_data[[#This Row],[Discount]])</f>
        <v>4604.0929999999998</v>
      </c>
      <c r="M1041" s="1">
        <f>Sales_data[[#This Row],[Quantity]]*Sales_data[[#This Row],[UnitCost (Assummed)]]</f>
        <v>3520.777</v>
      </c>
      <c r="N1041" s="1">
        <f>Sales_data[[#This Row],[ Sales]]-Sales_data[[#This Row],[COGs]]</f>
        <v>1083.3159999999998</v>
      </c>
      <c r="O1041" s="5">
        <f>Sales_data[[#This Row],[TotalPrice ]]-Sales_data[[#This Row],[ Sales]]</f>
        <v>812.48700000000008</v>
      </c>
      <c r="P1041" t="s">
        <v>57</v>
      </c>
      <c r="Q1041" t="s">
        <v>40</v>
      </c>
      <c r="R1041">
        <v>0</v>
      </c>
      <c r="S1041" t="s">
        <v>337</v>
      </c>
      <c r="T1041" t="s">
        <v>338</v>
      </c>
      <c r="U1041" s="1">
        <v>21.74</v>
      </c>
      <c r="V1041" s="2">
        <v>45578</v>
      </c>
      <c r="W1041" s="2">
        <v>45585</v>
      </c>
      <c r="X1041" s="7">
        <f t="shared" si="16"/>
        <v>7</v>
      </c>
      <c r="Y1041" t="s">
        <v>43</v>
      </c>
    </row>
    <row r="1042" spans="1:25" x14ac:dyDescent="0.3">
      <c r="A1042" s="2">
        <v>45578</v>
      </c>
      <c r="B1042" t="s">
        <v>28</v>
      </c>
      <c r="C1042" t="s">
        <v>130</v>
      </c>
      <c r="D1042">
        <v>18</v>
      </c>
      <c r="E1042" s="1">
        <v>256.23</v>
      </c>
      <c r="F1042" s="1">
        <f>Sales_data[[#This Row],[UnitPrice]]*(1-0.35)</f>
        <v>166.54950000000002</v>
      </c>
      <c r="G1042" t="s">
        <v>20</v>
      </c>
      <c r="H1042" t="s">
        <v>21</v>
      </c>
      <c r="I1042" s="6">
        <v>0.05</v>
      </c>
      <c r="J1042" t="s">
        <v>22</v>
      </c>
      <c r="K1042" s="1">
        <f>Sales_data[[#This Row],[Quantity]]*Sales_data[[#This Row],[UnitPrice]]</f>
        <v>4612.1400000000003</v>
      </c>
      <c r="L1042" s="1">
        <f>Sales_data[[#This Row],[TotalPrice ]]*(1-Sales_data[[#This Row],[Discount]])</f>
        <v>4381.5330000000004</v>
      </c>
      <c r="M1042" s="1">
        <f>Sales_data[[#This Row],[Quantity]]*Sales_data[[#This Row],[UnitCost (Assummed)]]</f>
        <v>2997.8910000000005</v>
      </c>
      <c r="N1042" s="1">
        <f>Sales_data[[#This Row],[ Sales]]-Sales_data[[#This Row],[COGs]]</f>
        <v>1383.6419999999998</v>
      </c>
      <c r="O1042" s="5">
        <f>Sales_data[[#This Row],[TotalPrice ]]-Sales_data[[#This Row],[ Sales]]</f>
        <v>230.60699999999997</v>
      </c>
      <c r="P1042" t="s">
        <v>60</v>
      </c>
      <c r="Q1042" t="s">
        <v>2930</v>
      </c>
      <c r="R1042">
        <v>0</v>
      </c>
      <c r="S1042" t="s">
        <v>2146</v>
      </c>
      <c r="T1042" t="s">
        <v>2147</v>
      </c>
      <c r="U1042" s="1">
        <v>11.21</v>
      </c>
      <c r="V1042" s="2">
        <v>45578</v>
      </c>
      <c r="W1042" s="2">
        <v>45583</v>
      </c>
      <c r="X1042" s="7">
        <f t="shared" si="16"/>
        <v>5</v>
      </c>
      <c r="Y1042" t="s">
        <v>37</v>
      </c>
    </row>
    <row r="1043" spans="1:25" x14ac:dyDescent="0.3">
      <c r="A1043" s="2">
        <v>45579</v>
      </c>
      <c r="B1043" t="s">
        <v>44</v>
      </c>
      <c r="C1043" t="s">
        <v>45</v>
      </c>
      <c r="D1043">
        <v>3</v>
      </c>
      <c r="E1043" s="1">
        <v>391.63</v>
      </c>
      <c r="F1043" s="1">
        <f>Sales_data[[#This Row],[UnitPrice]]*(1-0.35)</f>
        <v>254.55950000000001</v>
      </c>
      <c r="G1043" t="s">
        <v>50</v>
      </c>
      <c r="H1043" t="s">
        <v>31</v>
      </c>
      <c r="I1043" s="6">
        <v>0</v>
      </c>
      <c r="J1043" t="s">
        <v>46</v>
      </c>
      <c r="K1043" s="1">
        <f>Sales_data[[#This Row],[Quantity]]*Sales_data[[#This Row],[UnitPrice]]</f>
        <v>1174.8899999999999</v>
      </c>
      <c r="L1043" s="1">
        <f>Sales_data[[#This Row],[TotalPrice ]]*(1-Sales_data[[#This Row],[Discount]])</f>
        <v>1174.8899999999999</v>
      </c>
      <c r="M1043" s="1">
        <f>Sales_data[[#This Row],[Quantity]]*Sales_data[[#This Row],[UnitCost (Assummed)]]</f>
        <v>763.67849999999999</v>
      </c>
      <c r="N1043" s="1">
        <f>Sales_data[[#This Row],[ Sales]]-Sales_data[[#This Row],[COGs]]</f>
        <v>411.21149999999989</v>
      </c>
      <c r="O1043" s="5">
        <f>Sales_data[[#This Row],[TotalPrice ]]-Sales_data[[#This Row],[ Sales]]</f>
        <v>0</v>
      </c>
      <c r="P1043" t="s">
        <v>60</v>
      </c>
      <c r="Q1043" t="s">
        <v>2930</v>
      </c>
      <c r="R1043">
        <v>1</v>
      </c>
      <c r="S1043" t="s">
        <v>1740</v>
      </c>
      <c r="T1043" t="s">
        <v>1741</v>
      </c>
      <c r="U1043" s="1">
        <v>25.36</v>
      </c>
      <c r="V1043" s="2">
        <v>45579</v>
      </c>
      <c r="W1043" s="2">
        <v>45582</v>
      </c>
      <c r="X1043" s="7">
        <f t="shared" si="16"/>
        <v>3</v>
      </c>
      <c r="Y1043" t="s">
        <v>49</v>
      </c>
    </row>
    <row r="1044" spans="1:25" x14ac:dyDescent="0.3">
      <c r="A1044" s="2">
        <v>45579</v>
      </c>
      <c r="B1044" t="s">
        <v>18</v>
      </c>
      <c r="C1044" t="s">
        <v>54</v>
      </c>
      <c r="D1044">
        <v>7</v>
      </c>
      <c r="E1044" s="1">
        <v>150.6</v>
      </c>
      <c r="F1044" s="1">
        <f>Sales_data[[#This Row],[UnitPrice]]*(1-0.35)</f>
        <v>97.89</v>
      </c>
      <c r="G1044" t="s">
        <v>30</v>
      </c>
      <c r="H1044" t="s">
        <v>21</v>
      </c>
      <c r="I1044" s="6">
        <v>0.15</v>
      </c>
      <c r="J1044" t="s">
        <v>66</v>
      </c>
      <c r="K1044" s="1">
        <f>Sales_data[[#This Row],[Quantity]]*Sales_data[[#This Row],[UnitPrice]]</f>
        <v>1054.2</v>
      </c>
      <c r="L1044" s="1">
        <f>Sales_data[[#This Row],[TotalPrice ]]*(1-Sales_data[[#This Row],[Discount]])</f>
        <v>896.07</v>
      </c>
      <c r="M1044" s="1">
        <f>Sales_data[[#This Row],[Quantity]]*Sales_data[[#This Row],[UnitCost (Assummed)]]</f>
        <v>685.23</v>
      </c>
      <c r="N1044" s="1">
        <f>Sales_data[[#This Row],[ Sales]]-Sales_data[[#This Row],[COGs]]</f>
        <v>210.84000000000003</v>
      </c>
      <c r="O1044" s="5">
        <f>Sales_data[[#This Row],[TotalPrice ]]-Sales_data[[#This Row],[ Sales]]</f>
        <v>158.13</v>
      </c>
      <c r="P1044" t="s">
        <v>63</v>
      </c>
      <c r="Q1044" t="s">
        <v>40</v>
      </c>
      <c r="R1044">
        <v>1</v>
      </c>
      <c r="S1044" t="s">
        <v>1943</v>
      </c>
      <c r="T1044" t="s">
        <v>1944</v>
      </c>
      <c r="U1044" s="1">
        <v>15.52</v>
      </c>
      <c r="V1044" s="2">
        <v>45579</v>
      </c>
      <c r="W1044" s="2">
        <v>45586</v>
      </c>
      <c r="X1044" s="7">
        <f t="shared" si="16"/>
        <v>7</v>
      </c>
      <c r="Y1044" t="s">
        <v>27</v>
      </c>
    </row>
    <row r="1045" spans="1:25" x14ac:dyDescent="0.3">
      <c r="A1045" s="2">
        <v>45581</v>
      </c>
      <c r="B1045" t="s">
        <v>28</v>
      </c>
      <c r="C1045" t="s">
        <v>45</v>
      </c>
      <c r="D1045">
        <v>3</v>
      </c>
      <c r="E1045" s="1">
        <v>432.04</v>
      </c>
      <c r="F1045" s="1">
        <f>Sales_data[[#This Row],[UnitPrice]]*(1-0.35)</f>
        <v>280.82600000000002</v>
      </c>
      <c r="G1045" t="s">
        <v>55</v>
      </c>
      <c r="H1045" t="s">
        <v>21</v>
      </c>
      <c r="I1045" s="6">
        <v>0.05</v>
      </c>
      <c r="J1045" t="s">
        <v>66</v>
      </c>
      <c r="K1045" s="1">
        <f>Sales_data[[#This Row],[Quantity]]*Sales_data[[#This Row],[UnitPrice]]</f>
        <v>1296.1200000000001</v>
      </c>
      <c r="L1045" s="1">
        <f>Sales_data[[#This Row],[TotalPrice ]]*(1-Sales_data[[#This Row],[Discount]])</f>
        <v>1231.3140000000001</v>
      </c>
      <c r="M1045" s="1">
        <f>Sales_data[[#This Row],[Quantity]]*Sales_data[[#This Row],[UnitCost (Assummed)]]</f>
        <v>842.47800000000007</v>
      </c>
      <c r="N1045" s="1">
        <f>Sales_data[[#This Row],[ Sales]]-Sales_data[[#This Row],[COGs]]</f>
        <v>388.83600000000001</v>
      </c>
      <c r="O1045" s="5">
        <f>Sales_data[[#This Row],[TotalPrice ]]-Sales_data[[#This Row],[ Sales]]</f>
        <v>64.80600000000004</v>
      </c>
      <c r="P1045" t="s">
        <v>60</v>
      </c>
      <c r="Q1045" t="s">
        <v>24</v>
      </c>
      <c r="R1045">
        <v>1</v>
      </c>
      <c r="S1045" t="s">
        <v>67</v>
      </c>
      <c r="T1045" t="s">
        <v>68</v>
      </c>
      <c r="U1045" s="1">
        <v>42.11</v>
      </c>
      <c r="V1045" s="2">
        <v>45581</v>
      </c>
      <c r="W1045" s="2">
        <v>45583</v>
      </c>
      <c r="X1045" s="7">
        <f t="shared" si="16"/>
        <v>2</v>
      </c>
      <c r="Y1045" t="s">
        <v>37</v>
      </c>
    </row>
    <row r="1046" spans="1:25" x14ac:dyDescent="0.3">
      <c r="A1046" s="2">
        <v>45581</v>
      </c>
      <c r="B1046" t="s">
        <v>69</v>
      </c>
      <c r="C1046" t="s">
        <v>79</v>
      </c>
      <c r="D1046">
        <v>19</v>
      </c>
      <c r="E1046" s="1">
        <v>207.45</v>
      </c>
      <c r="F1046" s="1">
        <f>Sales_data[[#This Row],[UnitPrice]]*(1-0.35)</f>
        <v>134.8425</v>
      </c>
      <c r="G1046" t="s">
        <v>50</v>
      </c>
      <c r="H1046" t="s">
        <v>31</v>
      </c>
      <c r="I1046" s="6">
        <v>0.05</v>
      </c>
      <c r="J1046" t="s">
        <v>66</v>
      </c>
      <c r="K1046" s="1">
        <f>Sales_data[[#This Row],[Quantity]]*Sales_data[[#This Row],[UnitPrice]]</f>
        <v>3941.5499999999997</v>
      </c>
      <c r="L1046" s="1">
        <f>Sales_data[[#This Row],[TotalPrice ]]*(1-Sales_data[[#This Row],[Discount]])</f>
        <v>3744.4724999999994</v>
      </c>
      <c r="M1046" s="1">
        <f>Sales_data[[#This Row],[Quantity]]*Sales_data[[#This Row],[UnitCost (Assummed)]]</f>
        <v>2562.0075000000002</v>
      </c>
      <c r="N1046" s="1">
        <f>Sales_data[[#This Row],[ Sales]]-Sales_data[[#This Row],[COGs]]</f>
        <v>1182.4649999999992</v>
      </c>
      <c r="O1046" s="5">
        <f>Sales_data[[#This Row],[TotalPrice ]]-Sales_data[[#This Row],[ Sales]]</f>
        <v>197.07750000000033</v>
      </c>
      <c r="P1046" t="s">
        <v>60</v>
      </c>
      <c r="Q1046" t="s">
        <v>34</v>
      </c>
      <c r="R1046">
        <v>0</v>
      </c>
      <c r="S1046" t="s">
        <v>1025</v>
      </c>
      <c r="T1046" t="s">
        <v>1026</v>
      </c>
      <c r="U1046" s="1">
        <v>11.5</v>
      </c>
      <c r="V1046" s="2">
        <v>45581</v>
      </c>
      <c r="W1046" s="2">
        <v>45586</v>
      </c>
      <c r="X1046" s="7">
        <f t="shared" si="16"/>
        <v>5</v>
      </c>
      <c r="Y1046" t="s">
        <v>72</v>
      </c>
    </row>
    <row r="1047" spans="1:25" x14ac:dyDescent="0.3">
      <c r="A1047" s="2">
        <v>45582</v>
      </c>
      <c r="B1047" t="s">
        <v>18</v>
      </c>
      <c r="C1047" t="s">
        <v>19</v>
      </c>
      <c r="D1047">
        <v>10</v>
      </c>
      <c r="E1047" s="1">
        <v>91.75</v>
      </c>
      <c r="F1047" s="1">
        <f>Sales_data[[#This Row],[UnitPrice]]*(1-0.35)</f>
        <v>59.637500000000003</v>
      </c>
      <c r="G1047" t="s">
        <v>55</v>
      </c>
      <c r="H1047" t="s">
        <v>21</v>
      </c>
      <c r="I1047" s="6">
        <v>0.15</v>
      </c>
      <c r="J1047" t="s">
        <v>46</v>
      </c>
      <c r="K1047" s="1">
        <f>Sales_data[[#This Row],[Quantity]]*Sales_data[[#This Row],[UnitPrice]]</f>
        <v>917.5</v>
      </c>
      <c r="L1047" s="1">
        <f>Sales_data[[#This Row],[TotalPrice ]]*(1-Sales_data[[#This Row],[Discount]])</f>
        <v>779.875</v>
      </c>
      <c r="M1047" s="1">
        <f>Sales_data[[#This Row],[Quantity]]*Sales_data[[#This Row],[UnitCost (Assummed)]]</f>
        <v>596.375</v>
      </c>
      <c r="N1047" s="1">
        <f>Sales_data[[#This Row],[ Sales]]-Sales_data[[#This Row],[COGs]]</f>
        <v>183.5</v>
      </c>
      <c r="O1047" s="5">
        <f>Sales_data[[#This Row],[TotalPrice ]]-Sales_data[[#This Row],[ Sales]]</f>
        <v>137.625</v>
      </c>
      <c r="P1047" t="s">
        <v>63</v>
      </c>
      <c r="Q1047" t="s">
        <v>40</v>
      </c>
      <c r="R1047">
        <v>0</v>
      </c>
      <c r="S1047" t="s">
        <v>1016</v>
      </c>
      <c r="T1047" t="s">
        <v>1017</v>
      </c>
      <c r="U1047" s="1">
        <v>37.270000000000003</v>
      </c>
      <c r="V1047" s="2">
        <v>45582</v>
      </c>
      <c r="W1047" s="2">
        <v>45586</v>
      </c>
      <c r="X1047" s="7">
        <f t="shared" si="16"/>
        <v>4</v>
      </c>
      <c r="Y1047" t="s">
        <v>27</v>
      </c>
    </row>
    <row r="1048" spans="1:25" x14ac:dyDescent="0.3">
      <c r="A1048" s="2">
        <v>45582</v>
      </c>
      <c r="B1048" t="s">
        <v>44</v>
      </c>
      <c r="C1048" t="s">
        <v>79</v>
      </c>
      <c r="D1048">
        <v>8</v>
      </c>
      <c r="E1048" s="1">
        <v>39.79</v>
      </c>
      <c r="F1048" s="1">
        <f>Sales_data[[#This Row],[UnitPrice]]*(1-0.35)</f>
        <v>25.863500000000002</v>
      </c>
      <c r="G1048" t="s">
        <v>50</v>
      </c>
      <c r="H1048" t="s">
        <v>31</v>
      </c>
      <c r="I1048" s="6">
        <v>0.1</v>
      </c>
      <c r="J1048" t="s">
        <v>66</v>
      </c>
      <c r="K1048" s="1">
        <f>Sales_data[[#This Row],[Quantity]]*Sales_data[[#This Row],[UnitPrice]]</f>
        <v>318.32</v>
      </c>
      <c r="L1048" s="1">
        <f>Sales_data[[#This Row],[TotalPrice ]]*(1-Sales_data[[#This Row],[Discount]])</f>
        <v>286.488</v>
      </c>
      <c r="M1048" s="1">
        <f>Sales_data[[#This Row],[Quantity]]*Sales_data[[#This Row],[UnitCost (Assummed)]]</f>
        <v>206.90800000000002</v>
      </c>
      <c r="N1048" s="1">
        <f>Sales_data[[#This Row],[ Sales]]-Sales_data[[#This Row],[COGs]]</f>
        <v>79.579999999999984</v>
      </c>
      <c r="O1048" s="5">
        <f>Sales_data[[#This Row],[TotalPrice ]]-Sales_data[[#This Row],[ Sales]]</f>
        <v>31.831999999999994</v>
      </c>
      <c r="P1048" t="s">
        <v>57</v>
      </c>
      <c r="Q1048" t="s">
        <v>34</v>
      </c>
      <c r="R1048">
        <v>0</v>
      </c>
      <c r="S1048" t="s">
        <v>1440</v>
      </c>
      <c r="T1048" t="s">
        <v>1441</v>
      </c>
      <c r="U1048" s="1">
        <v>46.16</v>
      </c>
      <c r="V1048" s="2">
        <v>45582</v>
      </c>
      <c r="W1048" s="2">
        <v>45591</v>
      </c>
      <c r="X1048" s="7">
        <f t="shared" si="16"/>
        <v>9</v>
      </c>
      <c r="Y1048" t="s">
        <v>49</v>
      </c>
    </row>
    <row r="1049" spans="1:25" x14ac:dyDescent="0.3">
      <c r="A1049" s="2">
        <v>45582</v>
      </c>
      <c r="B1049" t="s">
        <v>28</v>
      </c>
      <c r="C1049" t="s">
        <v>130</v>
      </c>
      <c r="D1049">
        <v>15</v>
      </c>
      <c r="E1049" s="1">
        <v>482.08</v>
      </c>
      <c r="F1049" s="1">
        <f>Sales_data[[#This Row],[UnitPrice]]*(1-0.35)</f>
        <v>313.35199999999998</v>
      </c>
      <c r="G1049" t="s">
        <v>55</v>
      </c>
      <c r="H1049" t="s">
        <v>31</v>
      </c>
      <c r="I1049" s="6">
        <v>0.1</v>
      </c>
      <c r="J1049" t="s">
        <v>22</v>
      </c>
      <c r="K1049" s="1">
        <f>Sales_data[[#This Row],[Quantity]]*Sales_data[[#This Row],[UnitPrice]]</f>
        <v>7231.2</v>
      </c>
      <c r="L1049" s="1">
        <f>Sales_data[[#This Row],[TotalPrice ]]*(1-Sales_data[[#This Row],[Discount]])</f>
        <v>6508.08</v>
      </c>
      <c r="M1049" s="1">
        <f>Sales_data[[#This Row],[Quantity]]*Sales_data[[#This Row],[UnitCost (Assummed)]]</f>
        <v>4700.28</v>
      </c>
      <c r="N1049" s="1">
        <f>Sales_data[[#This Row],[ Sales]]-Sales_data[[#This Row],[COGs]]</f>
        <v>1807.8000000000002</v>
      </c>
      <c r="O1049" s="5">
        <f>Sales_data[[#This Row],[TotalPrice ]]-Sales_data[[#This Row],[ Sales]]</f>
        <v>723.11999999999989</v>
      </c>
      <c r="P1049" t="s">
        <v>60</v>
      </c>
      <c r="Q1049" t="s">
        <v>24</v>
      </c>
      <c r="R1049">
        <v>1</v>
      </c>
      <c r="S1049" t="s">
        <v>1934</v>
      </c>
      <c r="T1049" t="s">
        <v>1256</v>
      </c>
      <c r="U1049" s="1">
        <v>13.35</v>
      </c>
      <c r="V1049" s="2">
        <v>45582</v>
      </c>
      <c r="W1049" s="2">
        <v>45584</v>
      </c>
      <c r="X1049" s="7">
        <f t="shared" si="16"/>
        <v>2</v>
      </c>
      <c r="Y1049" t="s">
        <v>37</v>
      </c>
    </row>
    <row r="1050" spans="1:25" x14ac:dyDescent="0.3">
      <c r="A1050" s="2">
        <v>45583</v>
      </c>
      <c r="B1050" t="s">
        <v>38</v>
      </c>
      <c r="C1050" t="s">
        <v>130</v>
      </c>
      <c r="D1050">
        <v>7</v>
      </c>
      <c r="E1050" s="1">
        <v>392.79</v>
      </c>
      <c r="F1050" s="1">
        <f>Sales_data[[#This Row],[UnitPrice]]*(1-0.35)</f>
        <v>255.31350000000003</v>
      </c>
      <c r="G1050" t="s">
        <v>50</v>
      </c>
      <c r="H1050" t="s">
        <v>21</v>
      </c>
      <c r="I1050" s="6">
        <v>0</v>
      </c>
      <c r="J1050" t="s">
        <v>22</v>
      </c>
      <c r="K1050" s="1">
        <f>Sales_data[[#This Row],[Quantity]]*Sales_data[[#This Row],[UnitPrice]]</f>
        <v>2749.53</v>
      </c>
      <c r="L1050" s="1">
        <f>Sales_data[[#This Row],[TotalPrice ]]*(1-Sales_data[[#This Row],[Discount]])</f>
        <v>2749.53</v>
      </c>
      <c r="M1050" s="1">
        <f>Sales_data[[#This Row],[Quantity]]*Sales_data[[#This Row],[UnitCost (Assummed)]]</f>
        <v>1787.1945000000003</v>
      </c>
      <c r="N1050" s="1">
        <f>Sales_data[[#This Row],[ Sales]]-Sales_data[[#This Row],[COGs]]</f>
        <v>962.33549999999991</v>
      </c>
      <c r="O1050" s="5">
        <f>Sales_data[[#This Row],[TotalPrice ]]-Sales_data[[#This Row],[ Sales]]</f>
        <v>0</v>
      </c>
      <c r="P1050" t="s">
        <v>33</v>
      </c>
      <c r="Q1050" t="s">
        <v>40</v>
      </c>
      <c r="R1050">
        <v>0</v>
      </c>
      <c r="S1050" t="s">
        <v>1771</v>
      </c>
      <c r="T1050" t="s">
        <v>1772</v>
      </c>
      <c r="U1050" s="1">
        <v>45.85</v>
      </c>
      <c r="V1050" s="2">
        <v>45583</v>
      </c>
      <c r="W1050" s="2">
        <v>45593</v>
      </c>
      <c r="X1050" s="7">
        <f t="shared" si="16"/>
        <v>10</v>
      </c>
      <c r="Y1050" t="s">
        <v>43</v>
      </c>
    </row>
    <row r="1051" spans="1:25" x14ac:dyDescent="0.3">
      <c r="A1051" s="2">
        <v>45584</v>
      </c>
      <c r="B1051" t="s">
        <v>44</v>
      </c>
      <c r="C1051" t="s">
        <v>19</v>
      </c>
      <c r="D1051">
        <v>16</v>
      </c>
      <c r="E1051" s="1">
        <v>436.31</v>
      </c>
      <c r="F1051" s="1">
        <f>Sales_data[[#This Row],[UnitPrice]]*(1-0.35)</f>
        <v>283.60149999999999</v>
      </c>
      <c r="G1051" t="s">
        <v>50</v>
      </c>
      <c r="H1051" t="s">
        <v>31</v>
      </c>
      <c r="I1051" s="6">
        <v>0.05</v>
      </c>
      <c r="J1051" t="s">
        <v>56</v>
      </c>
      <c r="K1051" s="1">
        <f>Sales_data[[#This Row],[Quantity]]*Sales_data[[#This Row],[UnitPrice]]</f>
        <v>6980.96</v>
      </c>
      <c r="L1051" s="1">
        <f>Sales_data[[#This Row],[TotalPrice ]]*(1-Sales_data[[#This Row],[Discount]])</f>
        <v>6631.9119999999994</v>
      </c>
      <c r="M1051" s="1">
        <f>Sales_data[[#This Row],[Quantity]]*Sales_data[[#This Row],[UnitCost (Assummed)]]</f>
        <v>4537.6239999999998</v>
      </c>
      <c r="N1051" s="1">
        <f>Sales_data[[#This Row],[ Sales]]-Sales_data[[#This Row],[COGs]]</f>
        <v>2094.2879999999996</v>
      </c>
      <c r="O1051" s="5">
        <f>Sales_data[[#This Row],[TotalPrice ]]-Sales_data[[#This Row],[ Sales]]</f>
        <v>349.04800000000068</v>
      </c>
      <c r="P1051" t="s">
        <v>23</v>
      </c>
      <c r="Q1051" t="s">
        <v>2930</v>
      </c>
      <c r="R1051">
        <v>0</v>
      </c>
      <c r="S1051" t="s">
        <v>697</v>
      </c>
      <c r="T1051" t="s">
        <v>698</v>
      </c>
      <c r="U1051" s="1">
        <v>47.61</v>
      </c>
      <c r="V1051" s="2">
        <v>45584</v>
      </c>
      <c r="W1051" s="2">
        <v>45588</v>
      </c>
      <c r="X1051" s="7">
        <f t="shared" si="16"/>
        <v>4</v>
      </c>
      <c r="Y1051" t="s">
        <v>49</v>
      </c>
    </row>
    <row r="1052" spans="1:25" x14ac:dyDescent="0.3">
      <c r="A1052" s="2">
        <v>45584</v>
      </c>
      <c r="B1052" t="s">
        <v>18</v>
      </c>
      <c r="C1052" t="s">
        <v>29</v>
      </c>
      <c r="D1052">
        <v>6</v>
      </c>
      <c r="E1052" s="1">
        <v>549.21</v>
      </c>
      <c r="F1052" s="1">
        <f>Sales_data[[#This Row],[UnitPrice]]*(1-0.35)</f>
        <v>356.98650000000004</v>
      </c>
      <c r="G1052" t="s">
        <v>20</v>
      </c>
      <c r="H1052" t="s">
        <v>31</v>
      </c>
      <c r="I1052" s="6">
        <v>0.1</v>
      </c>
      <c r="J1052" t="s">
        <v>22</v>
      </c>
      <c r="K1052" s="1">
        <f>Sales_data[[#This Row],[Quantity]]*Sales_data[[#This Row],[UnitPrice]]</f>
        <v>3295.26</v>
      </c>
      <c r="L1052" s="1">
        <f>Sales_data[[#This Row],[TotalPrice ]]*(1-Sales_data[[#This Row],[Discount]])</f>
        <v>2965.7340000000004</v>
      </c>
      <c r="M1052" s="1">
        <f>Sales_data[[#This Row],[Quantity]]*Sales_data[[#This Row],[UnitCost (Assummed)]]</f>
        <v>2141.9190000000003</v>
      </c>
      <c r="N1052" s="1">
        <f>Sales_data[[#This Row],[ Sales]]-Sales_data[[#This Row],[COGs]]</f>
        <v>823.81500000000005</v>
      </c>
      <c r="O1052" s="5">
        <f>Sales_data[[#This Row],[TotalPrice ]]-Sales_data[[#This Row],[ Sales]]</f>
        <v>329.52599999999984</v>
      </c>
      <c r="P1052" t="s">
        <v>57</v>
      </c>
      <c r="Q1052" t="s">
        <v>40</v>
      </c>
      <c r="R1052">
        <v>1</v>
      </c>
      <c r="S1052" t="s">
        <v>1048</v>
      </c>
      <c r="T1052" t="s">
        <v>1049</v>
      </c>
      <c r="U1052" s="1">
        <v>12.29</v>
      </c>
      <c r="V1052" s="2">
        <v>45584</v>
      </c>
      <c r="W1052" s="2">
        <v>45592</v>
      </c>
      <c r="X1052" s="7">
        <f t="shared" si="16"/>
        <v>8</v>
      </c>
      <c r="Y1052" t="s">
        <v>27</v>
      </c>
    </row>
    <row r="1053" spans="1:25" x14ac:dyDescent="0.3">
      <c r="A1053" s="2">
        <v>45585</v>
      </c>
      <c r="B1053" t="s">
        <v>44</v>
      </c>
      <c r="C1053" t="s">
        <v>130</v>
      </c>
      <c r="D1053">
        <v>19</v>
      </c>
      <c r="E1053" s="1">
        <v>554.5</v>
      </c>
      <c r="F1053" s="1">
        <f>Sales_data[[#This Row],[UnitPrice]]*(1-0.35)</f>
        <v>360.42500000000001</v>
      </c>
      <c r="G1053" t="s">
        <v>20</v>
      </c>
      <c r="H1053" t="s">
        <v>31</v>
      </c>
      <c r="I1053" s="6">
        <v>0.15</v>
      </c>
      <c r="J1053" t="s">
        <v>51</v>
      </c>
      <c r="K1053" s="1">
        <f>Sales_data[[#This Row],[Quantity]]*Sales_data[[#This Row],[UnitPrice]]</f>
        <v>10535.5</v>
      </c>
      <c r="L1053" s="1">
        <f>Sales_data[[#This Row],[TotalPrice ]]*(1-Sales_data[[#This Row],[Discount]])</f>
        <v>8955.1749999999993</v>
      </c>
      <c r="M1053" s="1">
        <f>Sales_data[[#This Row],[Quantity]]*Sales_data[[#This Row],[UnitCost (Assummed)]]</f>
        <v>6848.0749999999998</v>
      </c>
      <c r="N1053" s="1">
        <f>Sales_data[[#This Row],[ Sales]]-Sales_data[[#This Row],[COGs]]</f>
        <v>2107.0999999999995</v>
      </c>
      <c r="O1053" s="5">
        <f>Sales_data[[#This Row],[TotalPrice ]]-Sales_data[[#This Row],[ Sales]]</f>
        <v>1580.3250000000007</v>
      </c>
      <c r="P1053" t="s">
        <v>23</v>
      </c>
      <c r="Q1053" t="s">
        <v>2930</v>
      </c>
      <c r="R1053">
        <v>1</v>
      </c>
      <c r="S1053" t="s">
        <v>1661</v>
      </c>
      <c r="T1053" t="s">
        <v>1662</v>
      </c>
      <c r="U1053" s="1">
        <v>47.16</v>
      </c>
      <c r="V1053" s="2">
        <v>45585</v>
      </c>
      <c r="W1053" s="2">
        <v>45589</v>
      </c>
      <c r="X1053" s="7">
        <f t="shared" si="16"/>
        <v>4</v>
      </c>
      <c r="Y1053" t="s">
        <v>49</v>
      </c>
    </row>
    <row r="1054" spans="1:25" x14ac:dyDescent="0.3">
      <c r="A1054" s="2">
        <v>45587</v>
      </c>
      <c r="B1054" t="s">
        <v>38</v>
      </c>
      <c r="C1054" t="s">
        <v>54</v>
      </c>
      <c r="D1054">
        <v>18</v>
      </c>
      <c r="E1054" s="1">
        <v>396.25</v>
      </c>
      <c r="F1054" s="1">
        <f>Sales_data[[#This Row],[UnitPrice]]*(1-0.35)</f>
        <v>257.5625</v>
      </c>
      <c r="G1054" t="s">
        <v>55</v>
      </c>
      <c r="H1054" t="s">
        <v>31</v>
      </c>
      <c r="I1054" s="6">
        <v>0.1</v>
      </c>
      <c r="J1054" t="s">
        <v>46</v>
      </c>
      <c r="K1054" s="1">
        <f>Sales_data[[#This Row],[Quantity]]*Sales_data[[#This Row],[UnitPrice]]</f>
        <v>7132.5</v>
      </c>
      <c r="L1054" s="1">
        <f>Sales_data[[#This Row],[TotalPrice ]]*(1-Sales_data[[#This Row],[Discount]])</f>
        <v>6419.25</v>
      </c>
      <c r="M1054" s="1">
        <f>Sales_data[[#This Row],[Quantity]]*Sales_data[[#This Row],[UnitCost (Assummed)]]</f>
        <v>4636.125</v>
      </c>
      <c r="N1054" s="1">
        <f>Sales_data[[#This Row],[ Sales]]-Sales_data[[#This Row],[COGs]]</f>
        <v>1783.125</v>
      </c>
      <c r="O1054" s="5">
        <f>Sales_data[[#This Row],[TotalPrice ]]-Sales_data[[#This Row],[ Sales]]</f>
        <v>713.25</v>
      </c>
      <c r="P1054" t="s">
        <v>57</v>
      </c>
      <c r="Q1054" t="s">
        <v>24</v>
      </c>
      <c r="R1054">
        <v>0</v>
      </c>
      <c r="S1054" t="s">
        <v>771</v>
      </c>
      <c r="T1054" t="s">
        <v>772</v>
      </c>
      <c r="U1054" s="1">
        <v>20.39</v>
      </c>
      <c r="V1054" s="2">
        <v>45587</v>
      </c>
      <c r="W1054" s="2">
        <v>45592</v>
      </c>
      <c r="X1054" s="7">
        <f t="shared" si="16"/>
        <v>5</v>
      </c>
      <c r="Y1054" t="s">
        <v>43</v>
      </c>
    </row>
    <row r="1055" spans="1:25" x14ac:dyDescent="0.3">
      <c r="A1055" s="2">
        <v>45588</v>
      </c>
      <c r="B1055" t="s">
        <v>28</v>
      </c>
      <c r="C1055" t="s">
        <v>29</v>
      </c>
      <c r="D1055">
        <v>14</v>
      </c>
      <c r="E1055" s="1">
        <v>445.52</v>
      </c>
      <c r="F1055" s="1">
        <f>Sales_data[[#This Row],[UnitPrice]]*(1-0.35)</f>
        <v>289.58800000000002</v>
      </c>
      <c r="G1055" t="s">
        <v>20</v>
      </c>
      <c r="H1055" t="s">
        <v>31</v>
      </c>
      <c r="I1055" s="6">
        <v>0.1</v>
      </c>
      <c r="J1055" t="s">
        <v>66</v>
      </c>
      <c r="K1055" s="1">
        <f>Sales_data[[#This Row],[Quantity]]*Sales_data[[#This Row],[UnitPrice]]</f>
        <v>6237.28</v>
      </c>
      <c r="L1055" s="1">
        <f>Sales_data[[#This Row],[TotalPrice ]]*(1-Sales_data[[#This Row],[Discount]])</f>
        <v>5613.5519999999997</v>
      </c>
      <c r="M1055" s="1">
        <f>Sales_data[[#This Row],[Quantity]]*Sales_data[[#This Row],[UnitCost (Assummed)]]</f>
        <v>4054.2320000000004</v>
      </c>
      <c r="N1055" s="1">
        <f>Sales_data[[#This Row],[ Sales]]-Sales_data[[#This Row],[COGs]]</f>
        <v>1559.3199999999993</v>
      </c>
      <c r="O1055" s="5">
        <f>Sales_data[[#This Row],[TotalPrice ]]-Sales_data[[#This Row],[ Sales]]</f>
        <v>623.72800000000007</v>
      </c>
      <c r="P1055" t="s">
        <v>23</v>
      </c>
      <c r="Q1055" t="s">
        <v>34</v>
      </c>
      <c r="R1055">
        <v>0</v>
      </c>
      <c r="S1055" t="s">
        <v>207</v>
      </c>
      <c r="T1055" t="s">
        <v>208</v>
      </c>
      <c r="U1055" s="1">
        <v>14.41</v>
      </c>
      <c r="V1055" s="2">
        <v>45588</v>
      </c>
      <c r="W1055" s="2">
        <v>45590</v>
      </c>
      <c r="X1055" s="7">
        <f t="shared" si="16"/>
        <v>2</v>
      </c>
      <c r="Y1055" t="s">
        <v>37</v>
      </c>
    </row>
    <row r="1056" spans="1:25" x14ac:dyDescent="0.3">
      <c r="A1056" s="2">
        <v>45588</v>
      </c>
      <c r="B1056" t="s">
        <v>44</v>
      </c>
      <c r="C1056" t="s">
        <v>79</v>
      </c>
      <c r="D1056">
        <v>12</v>
      </c>
      <c r="E1056" s="1">
        <v>352.2</v>
      </c>
      <c r="F1056" s="1">
        <f>Sales_data[[#This Row],[UnitPrice]]*(1-0.35)</f>
        <v>228.93</v>
      </c>
      <c r="G1056" t="s">
        <v>30</v>
      </c>
      <c r="H1056" t="s">
        <v>31</v>
      </c>
      <c r="I1056" s="6">
        <v>0.05</v>
      </c>
      <c r="J1056" t="s">
        <v>22</v>
      </c>
      <c r="K1056" s="1">
        <f>Sales_data[[#This Row],[Quantity]]*Sales_data[[#This Row],[UnitPrice]]</f>
        <v>4226.3999999999996</v>
      </c>
      <c r="L1056" s="1">
        <f>Sales_data[[#This Row],[TotalPrice ]]*(1-Sales_data[[#This Row],[Discount]])</f>
        <v>4015.0799999999995</v>
      </c>
      <c r="M1056" s="1">
        <f>Sales_data[[#This Row],[Quantity]]*Sales_data[[#This Row],[UnitCost (Assummed)]]</f>
        <v>2747.16</v>
      </c>
      <c r="N1056" s="1">
        <f>Sales_data[[#This Row],[ Sales]]-Sales_data[[#This Row],[COGs]]</f>
        <v>1267.9199999999996</v>
      </c>
      <c r="O1056" s="5">
        <f>Sales_data[[#This Row],[TotalPrice ]]-Sales_data[[#This Row],[ Sales]]</f>
        <v>211.32000000000016</v>
      </c>
      <c r="P1056" t="s">
        <v>57</v>
      </c>
      <c r="Q1056" t="s">
        <v>40</v>
      </c>
      <c r="R1056">
        <v>0</v>
      </c>
      <c r="S1056" t="s">
        <v>689</v>
      </c>
      <c r="T1056" t="s">
        <v>690</v>
      </c>
      <c r="U1056" s="1">
        <v>18.39</v>
      </c>
      <c r="V1056" s="2">
        <v>45588</v>
      </c>
      <c r="W1056" s="2">
        <v>45597</v>
      </c>
      <c r="X1056" s="7">
        <f t="shared" si="16"/>
        <v>9</v>
      </c>
      <c r="Y1056" t="s">
        <v>49</v>
      </c>
    </row>
    <row r="1057" spans="1:25" x14ac:dyDescent="0.3">
      <c r="A1057" s="2">
        <v>45588</v>
      </c>
      <c r="B1057" t="s">
        <v>69</v>
      </c>
      <c r="C1057" t="s">
        <v>39</v>
      </c>
      <c r="D1057">
        <v>17</v>
      </c>
      <c r="E1057" s="1">
        <v>583.88</v>
      </c>
      <c r="F1057" s="1">
        <f>Sales_data[[#This Row],[UnitPrice]]*(1-0.35)</f>
        <v>379.52199999999999</v>
      </c>
      <c r="G1057" t="s">
        <v>55</v>
      </c>
      <c r="H1057" t="s">
        <v>31</v>
      </c>
      <c r="I1057" s="6">
        <v>0.1</v>
      </c>
      <c r="J1057" t="s">
        <v>32</v>
      </c>
      <c r="K1057" s="1">
        <f>Sales_data[[#This Row],[Quantity]]*Sales_data[[#This Row],[UnitPrice]]</f>
        <v>9925.9599999999991</v>
      </c>
      <c r="L1057" s="1">
        <f>Sales_data[[#This Row],[TotalPrice ]]*(1-Sales_data[[#This Row],[Discount]])</f>
        <v>8933.3639999999996</v>
      </c>
      <c r="M1057" s="1">
        <f>Sales_data[[#This Row],[Quantity]]*Sales_data[[#This Row],[UnitCost (Assummed)]]</f>
        <v>6451.8739999999998</v>
      </c>
      <c r="N1057" s="1">
        <f>Sales_data[[#This Row],[ Sales]]-Sales_data[[#This Row],[COGs]]</f>
        <v>2481.4899999999998</v>
      </c>
      <c r="O1057" s="5">
        <f>Sales_data[[#This Row],[TotalPrice ]]-Sales_data[[#This Row],[ Sales]]</f>
        <v>992.59599999999955</v>
      </c>
      <c r="P1057" t="s">
        <v>57</v>
      </c>
      <c r="Q1057" t="s">
        <v>40</v>
      </c>
      <c r="R1057">
        <v>0</v>
      </c>
      <c r="S1057" t="s">
        <v>756</v>
      </c>
      <c r="T1057" t="s">
        <v>757</v>
      </c>
      <c r="U1057" s="1">
        <v>37.53</v>
      </c>
      <c r="V1057" s="2">
        <v>45588</v>
      </c>
      <c r="W1057" s="2">
        <v>45591</v>
      </c>
      <c r="X1057" s="7">
        <f t="shared" si="16"/>
        <v>3</v>
      </c>
      <c r="Y1057" t="s">
        <v>72</v>
      </c>
    </row>
    <row r="1058" spans="1:25" x14ac:dyDescent="0.3">
      <c r="A1058" s="2">
        <v>45588</v>
      </c>
      <c r="B1058" t="s">
        <v>38</v>
      </c>
      <c r="C1058" t="s">
        <v>29</v>
      </c>
      <c r="D1058">
        <v>11</v>
      </c>
      <c r="E1058" s="1">
        <v>121.54</v>
      </c>
      <c r="F1058" s="1">
        <f>Sales_data[[#This Row],[UnitPrice]]*(1-0.35)</f>
        <v>79.001000000000005</v>
      </c>
      <c r="G1058" t="s">
        <v>55</v>
      </c>
      <c r="H1058" t="s">
        <v>21</v>
      </c>
      <c r="I1058" s="6">
        <v>0</v>
      </c>
      <c r="J1058" t="s">
        <v>51</v>
      </c>
      <c r="K1058" s="1">
        <f>Sales_data[[#This Row],[Quantity]]*Sales_data[[#This Row],[UnitPrice]]</f>
        <v>1336.94</v>
      </c>
      <c r="L1058" s="1">
        <f>Sales_data[[#This Row],[TotalPrice ]]*(1-Sales_data[[#This Row],[Discount]])</f>
        <v>1336.94</v>
      </c>
      <c r="M1058" s="1">
        <f>Sales_data[[#This Row],[Quantity]]*Sales_data[[#This Row],[UnitCost (Assummed)]]</f>
        <v>869.01100000000008</v>
      </c>
      <c r="N1058" s="1">
        <f>Sales_data[[#This Row],[ Sales]]-Sales_data[[#This Row],[COGs]]</f>
        <v>467.92899999999997</v>
      </c>
      <c r="O1058" s="5">
        <f>Sales_data[[#This Row],[TotalPrice ]]-Sales_data[[#This Row],[ Sales]]</f>
        <v>0</v>
      </c>
      <c r="P1058" t="s">
        <v>57</v>
      </c>
      <c r="Q1058" t="s">
        <v>34</v>
      </c>
      <c r="R1058">
        <v>0</v>
      </c>
      <c r="S1058" t="s">
        <v>1639</v>
      </c>
      <c r="T1058" t="s">
        <v>1640</v>
      </c>
      <c r="U1058" s="1">
        <v>16.62</v>
      </c>
      <c r="V1058" s="2">
        <v>45588</v>
      </c>
      <c r="W1058" s="2">
        <v>45593</v>
      </c>
      <c r="X1058" s="7">
        <f t="shared" si="16"/>
        <v>5</v>
      </c>
      <c r="Y1058" t="s">
        <v>43</v>
      </c>
    </row>
    <row r="1059" spans="1:25" x14ac:dyDescent="0.3">
      <c r="A1059" s="2">
        <v>45588</v>
      </c>
      <c r="B1059" t="s">
        <v>38</v>
      </c>
      <c r="C1059" t="s">
        <v>45</v>
      </c>
      <c r="D1059">
        <v>20</v>
      </c>
      <c r="E1059" s="1">
        <v>198.95</v>
      </c>
      <c r="F1059" s="1">
        <f>Sales_data[[#This Row],[UnitPrice]]*(1-0.35)</f>
        <v>129.3175</v>
      </c>
      <c r="G1059" t="s">
        <v>20</v>
      </c>
      <c r="H1059" t="s">
        <v>31</v>
      </c>
      <c r="I1059" s="6">
        <v>0.1</v>
      </c>
      <c r="J1059" t="s">
        <v>56</v>
      </c>
      <c r="K1059" s="1">
        <f>Sales_data[[#This Row],[Quantity]]*Sales_data[[#This Row],[UnitPrice]]</f>
        <v>3979</v>
      </c>
      <c r="L1059" s="1">
        <f>Sales_data[[#This Row],[TotalPrice ]]*(1-Sales_data[[#This Row],[Discount]])</f>
        <v>3581.1</v>
      </c>
      <c r="M1059" s="1">
        <f>Sales_data[[#This Row],[Quantity]]*Sales_data[[#This Row],[UnitCost (Assummed)]]</f>
        <v>2586.35</v>
      </c>
      <c r="N1059" s="1">
        <f>Sales_data[[#This Row],[ Sales]]-Sales_data[[#This Row],[COGs]]</f>
        <v>994.75</v>
      </c>
      <c r="O1059" s="5">
        <f>Sales_data[[#This Row],[TotalPrice ]]-Sales_data[[#This Row],[ Sales]]</f>
        <v>397.90000000000009</v>
      </c>
      <c r="P1059" t="s">
        <v>57</v>
      </c>
      <c r="Q1059" t="s">
        <v>2930</v>
      </c>
      <c r="R1059">
        <v>1</v>
      </c>
      <c r="S1059" t="s">
        <v>1657</v>
      </c>
      <c r="T1059" t="s">
        <v>1658</v>
      </c>
      <c r="U1059" s="1">
        <v>5.16</v>
      </c>
      <c r="V1059" s="2">
        <v>45588</v>
      </c>
      <c r="W1059" s="2">
        <v>45590</v>
      </c>
      <c r="X1059" s="7">
        <f t="shared" si="16"/>
        <v>2</v>
      </c>
      <c r="Y1059" t="s">
        <v>43</v>
      </c>
    </row>
    <row r="1060" spans="1:25" x14ac:dyDescent="0.3">
      <c r="A1060" s="2">
        <v>45589</v>
      </c>
      <c r="B1060" t="s">
        <v>69</v>
      </c>
      <c r="C1060" t="s">
        <v>54</v>
      </c>
      <c r="D1060">
        <v>19</v>
      </c>
      <c r="E1060" s="1">
        <v>301.17</v>
      </c>
      <c r="F1060" s="1">
        <f>Sales_data[[#This Row],[UnitPrice]]*(1-0.35)</f>
        <v>195.76050000000001</v>
      </c>
      <c r="G1060" t="s">
        <v>55</v>
      </c>
      <c r="H1060" t="s">
        <v>31</v>
      </c>
      <c r="I1060" s="6">
        <v>0.05</v>
      </c>
      <c r="J1060" t="s">
        <v>32</v>
      </c>
      <c r="K1060" s="1">
        <f>Sales_data[[#This Row],[Quantity]]*Sales_data[[#This Row],[UnitPrice]]</f>
        <v>5722.2300000000005</v>
      </c>
      <c r="L1060" s="1">
        <f>Sales_data[[#This Row],[TotalPrice ]]*(1-Sales_data[[#This Row],[Discount]])</f>
        <v>5436.1185000000005</v>
      </c>
      <c r="M1060" s="1">
        <f>Sales_data[[#This Row],[Quantity]]*Sales_data[[#This Row],[UnitCost (Assummed)]]</f>
        <v>3719.4495000000002</v>
      </c>
      <c r="N1060" s="1">
        <f>Sales_data[[#This Row],[ Sales]]-Sales_data[[#This Row],[COGs]]</f>
        <v>1716.6690000000003</v>
      </c>
      <c r="O1060" s="5">
        <f>Sales_data[[#This Row],[TotalPrice ]]-Sales_data[[#This Row],[ Sales]]</f>
        <v>286.11149999999998</v>
      </c>
      <c r="P1060" t="s">
        <v>60</v>
      </c>
      <c r="Q1060" t="s">
        <v>40</v>
      </c>
      <c r="R1060">
        <v>0</v>
      </c>
      <c r="S1060" t="s">
        <v>1091</v>
      </c>
      <c r="T1060" t="s">
        <v>1092</v>
      </c>
      <c r="U1060" s="1">
        <v>5.71</v>
      </c>
      <c r="V1060" s="2">
        <v>45589</v>
      </c>
      <c r="W1060" s="2">
        <v>45599</v>
      </c>
      <c r="X1060" s="7">
        <f t="shared" si="16"/>
        <v>10</v>
      </c>
      <c r="Y1060" t="s">
        <v>72</v>
      </c>
    </row>
    <row r="1061" spans="1:25" x14ac:dyDescent="0.3">
      <c r="A1061" s="2">
        <v>45589</v>
      </c>
      <c r="B1061" t="s">
        <v>44</v>
      </c>
      <c r="C1061" t="s">
        <v>130</v>
      </c>
      <c r="D1061">
        <v>9</v>
      </c>
      <c r="E1061" s="1">
        <v>459.65</v>
      </c>
      <c r="F1061" s="1">
        <f>Sales_data[[#This Row],[UnitPrice]]*(1-0.35)</f>
        <v>298.77249999999998</v>
      </c>
      <c r="G1061" t="s">
        <v>20</v>
      </c>
      <c r="H1061" t="s">
        <v>31</v>
      </c>
      <c r="I1061" s="6">
        <v>0.1</v>
      </c>
      <c r="J1061" t="s">
        <v>66</v>
      </c>
      <c r="K1061" s="1">
        <f>Sales_data[[#This Row],[Quantity]]*Sales_data[[#This Row],[UnitPrice]]</f>
        <v>4136.8499999999995</v>
      </c>
      <c r="L1061" s="1">
        <f>Sales_data[[#This Row],[TotalPrice ]]*(1-Sales_data[[#This Row],[Discount]])</f>
        <v>3723.1649999999995</v>
      </c>
      <c r="M1061" s="1">
        <f>Sales_data[[#This Row],[Quantity]]*Sales_data[[#This Row],[UnitCost (Assummed)]]</f>
        <v>2688.9524999999999</v>
      </c>
      <c r="N1061" s="1">
        <f>Sales_data[[#This Row],[ Sales]]-Sales_data[[#This Row],[COGs]]</f>
        <v>1034.2124999999996</v>
      </c>
      <c r="O1061" s="5">
        <f>Sales_data[[#This Row],[TotalPrice ]]-Sales_data[[#This Row],[ Sales]]</f>
        <v>413.68499999999995</v>
      </c>
      <c r="P1061" t="s">
        <v>33</v>
      </c>
      <c r="Q1061" t="s">
        <v>40</v>
      </c>
      <c r="R1061">
        <v>1</v>
      </c>
      <c r="S1061" t="s">
        <v>2816</v>
      </c>
      <c r="T1061" t="s">
        <v>74</v>
      </c>
      <c r="U1061" s="1">
        <v>22.24</v>
      </c>
      <c r="V1061" s="2">
        <v>45589</v>
      </c>
      <c r="W1061" s="2">
        <v>45597</v>
      </c>
      <c r="X1061" s="7">
        <f t="shared" si="16"/>
        <v>8</v>
      </c>
      <c r="Y1061" t="s">
        <v>49</v>
      </c>
    </row>
    <row r="1062" spans="1:25" x14ac:dyDescent="0.3">
      <c r="A1062" s="2">
        <v>45590</v>
      </c>
      <c r="B1062" t="s">
        <v>28</v>
      </c>
      <c r="C1062" t="s">
        <v>39</v>
      </c>
      <c r="D1062">
        <v>16</v>
      </c>
      <c r="E1062" s="1">
        <v>249.45</v>
      </c>
      <c r="F1062" s="1">
        <f>Sales_data[[#This Row],[UnitPrice]]*(1-0.35)</f>
        <v>162.14249999999998</v>
      </c>
      <c r="G1062" t="s">
        <v>50</v>
      </c>
      <c r="H1062" t="s">
        <v>21</v>
      </c>
      <c r="I1062" s="6">
        <v>0.1</v>
      </c>
      <c r="J1062" t="s">
        <v>32</v>
      </c>
      <c r="K1062" s="1">
        <f>Sales_data[[#This Row],[Quantity]]*Sales_data[[#This Row],[UnitPrice]]</f>
        <v>3991.2</v>
      </c>
      <c r="L1062" s="1">
        <f>Sales_data[[#This Row],[TotalPrice ]]*(1-Sales_data[[#This Row],[Discount]])</f>
        <v>3592.08</v>
      </c>
      <c r="M1062" s="1">
        <f>Sales_data[[#This Row],[Quantity]]*Sales_data[[#This Row],[UnitCost (Assummed)]]</f>
        <v>2594.2799999999997</v>
      </c>
      <c r="N1062" s="1">
        <f>Sales_data[[#This Row],[ Sales]]-Sales_data[[#This Row],[COGs]]</f>
        <v>997.80000000000018</v>
      </c>
      <c r="O1062" s="5">
        <f>Sales_data[[#This Row],[TotalPrice ]]-Sales_data[[#This Row],[ Sales]]</f>
        <v>399.11999999999989</v>
      </c>
      <c r="P1062" t="s">
        <v>63</v>
      </c>
      <c r="Q1062" t="s">
        <v>24</v>
      </c>
      <c r="R1062">
        <v>0</v>
      </c>
      <c r="S1062" t="s">
        <v>2674</v>
      </c>
      <c r="T1062" t="s">
        <v>2675</v>
      </c>
      <c r="U1062" s="1">
        <v>20.92</v>
      </c>
      <c r="V1062" s="2">
        <v>45590</v>
      </c>
      <c r="W1062" s="2">
        <v>45597</v>
      </c>
      <c r="X1062" s="7">
        <f t="shared" si="16"/>
        <v>7</v>
      </c>
      <c r="Y1062" t="s">
        <v>37</v>
      </c>
    </row>
    <row r="1063" spans="1:25" x14ac:dyDescent="0.3">
      <c r="A1063" s="2">
        <v>45592</v>
      </c>
      <c r="B1063" t="s">
        <v>28</v>
      </c>
      <c r="C1063" t="s">
        <v>79</v>
      </c>
      <c r="D1063">
        <v>10</v>
      </c>
      <c r="E1063" s="1">
        <v>268.39</v>
      </c>
      <c r="F1063" s="1">
        <f>Sales_data[[#This Row],[UnitPrice]]*(1-0.35)</f>
        <v>174.45349999999999</v>
      </c>
      <c r="G1063" t="s">
        <v>20</v>
      </c>
      <c r="H1063" t="s">
        <v>31</v>
      </c>
      <c r="I1063" s="6">
        <v>0.05</v>
      </c>
      <c r="J1063" t="s">
        <v>32</v>
      </c>
      <c r="K1063" s="1">
        <f>Sales_data[[#This Row],[Quantity]]*Sales_data[[#This Row],[UnitPrice]]</f>
        <v>2683.8999999999996</v>
      </c>
      <c r="L1063" s="1">
        <f>Sales_data[[#This Row],[TotalPrice ]]*(1-Sales_data[[#This Row],[Discount]])</f>
        <v>2549.7049999999995</v>
      </c>
      <c r="M1063" s="1">
        <f>Sales_data[[#This Row],[Quantity]]*Sales_data[[#This Row],[UnitCost (Assummed)]]</f>
        <v>1744.5349999999999</v>
      </c>
      <c r="N1063" s="1">
        <f>Sales_data[[#This Row],[ Sales]]-Sales_data[[#This Row],[COGs]]</f>
        <v>805.16999999999962</v>
      </c>
      <c r="O1063" s="5">
        <f>Sales_data[[#This Row],[TotalPrice ]]-Sales_data[[#This Row],[ Sales]]</f>
        <v>134.19500000000016</v>
      </c>
      <c r="P1063" t="s">
        <v>57</v>
      </c>
      <c r="Q1063" t="s">
        <v>34</v>
      </c>
      <c r="R1063">
        <v>0</v>
      </c>
      <c r="S1063" t="s">
        <v>2459</v>
      </c>
      <c r="T1063" t="s">
        <v>1871</v>
      </c>
      <c r="U1063" s="1">
        <v>25.86</v>
      </c>
      <c r="V1063" s="2">
        <v>45592</v>
      </c>
      <c r="W1063" s="2">
        <v>45598</v>
      </c>
      <c r="X1063" s="7">
        <f t="shared" si="16"/>
        <v>6</v>
      </c>
      <c r="Y1063" t="s">
        <v>37</v>
      </c>
    </row>
    <row r="1064" spans="1:25" x14ac:dyDescent="0.3">
      <c r="A1064" s="2">
        <v>45593</v>
      </c>
      <c r="B1064" t="s">
        <v>69</v>
      </c>
      <c r="C1064" t="s">
        <v>39</v>
      </c>
      <c r="D1064">
        <v>7</v>
      </c>
      <c r="E1064" s="1">
        <v>466.36</v>
      </c>
      <c r="F1064" s="1">
        <f>Sales_data[[#This Row],[UnitPrice]]*(1-0.35)</f>
        <v>303.13400000000001</v>
      </c>
      <c r="G1064" t="s">
        <v>55</v>
      </c>
      <c r="H1064" t="s">
        <v>21</v>
      </c>
      <c r="I1064" s="6">
        <v>0.05</v>
      </c>
      <c r="J1064" t="s">
        <v>66</v>
      </c>
      <c r="K1064" s="1">
        <f>Sales_data[[#This Row],[Quantity]]*Sales_data[[#This Row],[UnitPrice]]</f>
        <v>3264.52</v>
      </c>
      <c r="L1064" s="1">
        <f>Sales_data[[#This Row],[TotalPrice ]]*(1-Sales_data[[#This Row],[Discount]])</f>
        <v>3101.2939999999999</v>
      </c>
      <c r="M1064" s="1">
        <f>Sales_data[[#This Row],[Quantity]]*Sales_data[[#This Row],[UnitCost (Assummed)]]</f>
        <v>2121.9380000000001</v>
      </c>
      <c r="N1064" s="1">
        <f>Sales_data[[#This Row],[ Sales]]-Sales_data[[#This Row],[COGs]]</f>
        <v>979.35599999999977</v>
      </c>
      <c r="O1064" s="5">
        <f>Sales_data[[#This Row],[TotalPrice ]]-Sales_data[[#This Row],[ Sales]]</f>
        <v>163.22600000000011</v>
      </c>
      <c r="P1064" t="s">
        <v>23</v>
      </c>
      <c r="Q1064" t="s">
        <v>34</v>
      </c>
      <c r="R1064">
        <v>1</v>
      </c>
      <c r="S1064" t="s">
        <v>2220</v>
      </c>
      <c r="T1064" t="s">
        <v>2221</v>
      </c>
      <c r="U1064" s="1">
        <v>11.45</v>
      </c>
      <c r="V1064" s="2">
        <v>45593</v>
      </c>
      <c r="W1064" s="2">
        <v>45602</v>
      </c>
      <c r="X1064" s="7">
        <f t="shared" si="16"/>
        <v>9</v>
      </c>
      <c r="Y1064" t="s">
        <v>72</v>
      </c>
    </row>
    <row r="1065" spans="1:25" x14ac:dyDescent="0.3">
      <c r="A1065" s="2">
        <v>45594</v>
      </c>
      <c r="B1065" t="s">
        <v>28</v>
      </c>
      <c r="C1065" t="s">
        <v>19</v>
      </c>
      <c r="D1065">
        <v>2</v>
      </c>
      <c r="E1065" s="1">
        <v>267.36</v>
      </c>
      <c r="F1065" s="1">
        <f>Sales_data[[#This Row],[UnitPrice]]*(1-0.35)</f>
        <v>173.78400000000002</v>
      </c>
      <c r="G1065" t="s">
        <v>20</v>
      </c>
      <c r="H1065" t="s">
        <v>21</v>
      </c>
      <c r="I1065" s="6">
        <v>0.05</v>
      </c>
      <c r="J1065" t="s">
        <v>46</v>
      </c>
      <c r="K1065" s="1">
        <f>Sales_data[[#This Row],[Quantity]]*Sales_data[[#This Row],[UnitPrice]]</f>
        <v>534.72</v>
      </c>
      <c r="L1065" s="1">
        <f>Sales_data[[#This Row],[TotalPrice ]]*(1-Sales_data[[#This Row],[Discount]])</f>
        <v>507.98399999999998</v>
      </c>
      <c r="M1065" s="1">
        <f>Sales_data[[#This Row],[Quantity]]*Sales_data[[#This Row],[UnitCost (Assummed)]]</f>
        <v>347.56800000000004</v>
      </c>
      <c r="N1065" s="1">
        <f>Sales_data[[#This Row],[ Sales]]-Sales_data[[#This Row],[COGs]]</f>
        <v>160.41599999999994</v>
      </c>
      <c r="O1065" s="5">
        <f>Sales_data[[#This Row],[TotalPrice ]]-Sales_data[[#This Row],[ Sales]]</f>
        <v>26.736000000000047</v>
      </c>
      <c r="P1065" t="s">
        <v>23</v>
      </c>
      <c r="Q1065" t="s">
        <v>2930</v>
      </c>
      <c r="R1065">
        <v>0</v>
      </c>
      <c r="S1065" t="s">
        <v>1515</v>
      </c>
      <c r="T1065" t="s">
        <v>1516</v>
      </c>
      <c r="U1065" s="1">
        <v>21.36</v>
      </c>
      <c r="V1065" s="2">
        <v>45594</v>
      </c>
      <c r="W1065" s="2">
        <v>45603</v>
      </c>
      <c r="X1065" s="7">
        <f t="shared" si="16"/>
        <v>9</v>
      </c>
      <c r="Y1065" t="s">
        <v>37</v>
      </c>
    </row>
    <row r="1066" spans="1:25" x14ac:dyDescent="0.3">
      <c r="A1066" s="2">
        <v>45594</v>
      </c>
      <c r="B1066" t="s">
        <v>69</v>
      </c>
      <c r="C1066" t="s">
        <v>79</v>
      </c>
      <c r="D1066">
        <v>12</v>
      </c>
      <c r="E1066" s="1">
        <v>209.86</v>
      </c>
      <c r="F1066" s="1">
        <f>Sales_data[[#This Row],[UnitPrice]]*(1-0.35)</f>
        <v>136.40900000000002</v>
      </c>
      <c r="G1066" t="s">
        <v>55</v>
      </c>
      <c r="H1066" t="s">
        <v>31</v>
      </c>
      <c r="I1066" s="6">
        <v>0.05</v>
      </c>
      <c r="J1066" t="s">
        <v>66</v>
      </c>
      <c r="K1066" s="1">
        <f>Sales_data[[#This Row],[Quantity]]*Sales_data[[#This Row],[UnitPrice]]</f>
        <v>2518.3200000000002</v>
      </c>
      <c r="L1066" s="1">
        <f>Sales_data[[#This Row],[TotalPrice ]]*(1-Sales_data[[#This Row],[Discount]])</f>
        <v>2392.404</v>
      </c>
      <c r="M1066" s="1">
        <f>Sales_data[[#This Row],[Quantity]]*Sales_data[[#This Row],[UnitCost (Assummed)]]</f>
        <v>1636.9080000000004</v>
      </c>
      <c r="N1066" s="1">
        <f>Sales_data[[#This Row],[ Sales]]-Sales_data[[#This Row],[COGs]]</f>
        <v>755.49599999999964</v>
      </c>
      <c r="O1066" s="5">
        <f>Sales_data[[#This Row],[TotalPrice ]]-Sales_data[[#This Row],[ Sales]]</f>
        <v>125.91600000000017</v>
      </c>
      <c r="P1066" t="s">
        <v>23</v>
      </c>
      <c r="Q1066" t="s">
        <v>40</v>
      </c>
      <c r="R1066">
        <v>0</v>
      </c>
      <c r="S1066" t="s">
        <v>2228</v>
      </c>
      <c r="T1066" t="s">
        <v>2229</v>
      </c>
      <c r="U1066" s="1">
        <v>8.7799999999999994</v>
      </c>
      <c r="V1066" s="2">
        <v>45594</v>
      </c>
      <c r="W1066" s="2">
        <v>45598</v>
      </c>
      <c r="X1066" s="7">
        <f t="shared" si="16"/>
        <v>4</v>
      </c>
      <c r="Y1066" t="s">
        <v>72</v>
      </c>
    </row>
    <row r="1067" spans="1:25" x14ac:dyDescent="0.3">
      <c r="A1067" s="2">
        <v>45595</v>
      </c>
      <c r="B1067" t="s">
        <v>18</v>
      </c>
      <c r="C1067" t="s">
        <v>45</v>
      </c>
      <c r="D1067">
        <v>11</v>
      </c>
      <c r="E1067" s="1">
        <v>445.75</v>
      </c>
      <c r="F1067" s="1">
        <f>Sales_data[[#This Row],[UnitPrice]]*(1-0.35)</f>
        <v>289.73750000000001</v>
      </c>
      <c r="G1067" t="s">
        <v>30</v>
      </c>
      <c r="H1067" t="s">
        <v>21</v>
      </c>
      <c r="I1067" s="6">
        <v>0.1</v>
      </c>
      <c r="J1067" t="s">
        <v>46</v>
      </c>
      <c r="K1067" s="1">
        <f>Sales_data[[#This Row],[Quantity]]*Sales_data[[#This Row],[UnitPrice]]</f>
        <v>4903.25</v>
      </c>
      <c r="L1067" s="1">
        <f>Sales_data[[#This Row],[TotalPrice ]]*(1-Sales_data[[#This Row],[Discount]])</f>
        <v>4412.9250000000002</v>
      </c>
      <c r="M1067" s="1">
        <f>Sales_data[[#This Row],[Quantity]]*Sales_data[[#This Row],[UnitCost (Assummed)]]</f>
        <v>3187.1125000000002</v>
      </c>
      <c r="N1067" s="1">
        <f>Sales_data[[#This Row],[ Sales]]-Sales_data[[#This Row],[COGs]]</f>
        <v>1225.8125</v>
      </c>
      <c r="O1067" s="5">
        <f>Sales_data[[#This Row],[TotalPrice ]]-Sales_data[[#This Row],[ Sales]]</f>
        <v>490.32499999999982</v>
      </c>
      <c r="P1067" t="s">
        <v>23</v>
      </c>
      <c r="Q1067" t="s">
        <v>34</v>
      </c>
      <c r="R1067">
        <v>0</v>
      </c>
      <c r="S1067" t="s">
        <v>949</v>
      </c>
      <c r="T1067" t="s">
        <v>950</v>
      </c>
      <c r="U1067" s="1">
        <v>18.07</v>
      </c>
      <c r="V1067" s="2">
        <v>45595</v>
      </c>
      <c r="W1067" s="2">
        <v>45603</v>
      </c>
      <c r="X1067" s="7">
        <f t="shared" si="16"/>
        <v>8</v>
      </c>
      <c r="Y1067" t="s">
        <v>27</v>
      </c>
    </row>
    <row r="1068" spans="1:25" x14ac:dyDescent="0.3">
      <c r="A1068" s="2">
        <v>45596</v>
      </c>
      <c r="B1068" t="s">
        <v>69</v>
      </c>
      <c r="C1068" t="s">
        <v>39</v>
      </c>
      <c r="D1068">
        <v>17</v>
      </c>
      <c r="E1068" s="1">
        <v>82.2</v>
      </c>
      <c r="F1068" s="1">
        <f>Sales_data[[#This Row],[UnitPrice]]*(1-0.35)</f>
        <v>53.430000000000007</v>
      </c>
      <c r="G1068" t="s">
        <v>50</v>
      </c>
      <c r="H1068" t="s">
        <v>21</v>
      </c>
      <c r="I1068" s="6">
        <v>0</v>
      </c>
      <c r="J1068" t="s">
        <v>32</v>
      </c>
      <c r="K1068" s="1">
        <f>Sales_data[[#This Row],[Quantity]]*Sales_data[[#This Row],[UnitPrice]]</f>
        <v>1397.4</v>
      </c>
      <c r="L1068" s="1">
        <f>Sales_data[[#This Row],[TotalPrice ]]*(1-Sales_data[[#This Row],[Discount]])</f>
        <v>1397.4</v>
      </c>
      <c r="M1068" s="1">
        <f>Sales_data[[#This Row],[Quantity]]*Sales_data[[#This Row],[UnitCost (Assummed)]]</f>
        <v>908.31000000000017</v>
      </c>
      <c r="N1068" s="1">
        <f>Sales_data[[#This Row],[ Sales]]-Sales_data[[#This Row],[COGs]]</f>
        <v>489.08999999999992</v>
      </c>
      <c r="O1068" s="5">
        <f>Sales_data[[#This Row],[TotalPrice ]]-Sales_data[[#This Row],[ Sales]]</f>
        <v>0</v>
      </c>
      <c r="P1068" t="s">
        <v>63</v>
      </c>
      <c r="Q1068" t="s">
        <v>40</v>
      </c>
      <c r="R1068">
        <v>0</v>
      </c>
      <c r="S1068" t="s">
        <v>878</v>
      </c>
      <c r="T1068" t="s">
        <v>879</v>
      </c>
      <c r="U1068" s="1">
        <v>32.5</v>
      </c>
      <c r="V1068" s="2">
        <v>45596</v>
      </c>
      <c r="W1068" s="2">
        <v>45606</v>
      </c>
      <c r="X1068" s="7">
        <f t="shared" si="16"/>
        <v>10</v>
      </c>
      <c r="Y1068" t="s">
        <v>72</v>
      </c>
    </row>
    <row r="1069" spans="1:25" x14ac:dyDescent="0.3">
      <c r="A1069" s="2">
        <v>45596</v>
      </c>
      <c r="B1069" t="s">
        <v>38</v>
      </c>
      <c r="C1069" t="s">
        <v>79</v>
      </c>
      <c r="D1069">
        <v>17</v>
      </c>
      <c r="E1069" s="1">
        <v>83.26</v>
      </c>
      <c r="F1069" s="1">
        <f>Sales_data[[#This Row],[UnitPrice]]*(1-0.35)</f>
        <v>54.119000000000007</v>
      </c>
      <c r="G1069" t="s">
        <v>30</v>
      </c>
      <c r="H1069" t="s">
        <v>21</v>
      </c>
      <c r="I1069" s="6">
        <v>0.15</v>
      </c>
      <c r="J1069" t="s">
        <v>22</v>
      </c>
      <c r="K1069" s="1">
        <f>Sales_data[[#This Row],[Quantity]]*Sales_data[[#This Row],[UnitPrice]]</f>
        <v>1415.42</v>
      </c>
      <c r="L1069" s="1">
        <f>Sales_data[[#This Row],[TotalPrice ]]*(1-Sales_data[[#This Row],[Discount]])</f>
        <v>1203.107</v>
      </c>
      <c r="M1069" s="1">
        <f>Sales_data[[#This Row],[Quantity]]*Sales_data[[#This Row],[UnitCost (Assummed)]]</f>
        <v>920.02300000000014</v>
      </c>
      <c r="N1069" s="1">
        <f>Sales_data[[#This Row],[ Sales]]-Sales_data[[#This Row],[COGs]]</f>
        <v>283.08399999999983</v>
      </c>
      <c r="O1069" s="5">
        <f>Sales_data[[#This Row],[TotalPrice ]]-Sales_data[[#This Row],[ Sales]]</f>
        <v>212.3130000000001</v>
      </c>
      <c r="P1069" t="s">
        <v>63</v>
      </c>
      <c r="Q1069" t="s">
        <v>34</v>
      </c>
      <c r="R1069">
        <v>0</v>
      </c>
      <c r="S1069" t="s">
        <v>1384</v>
      </c>
      <c r="T1069" t="s">
        <v>1385</v>
      </c>
      <c r="U1069" s="1">
        <v>42.68</v>
      </c>
      <c r="V1069" s="2">
        <v>45596</v>
      </c>
      <c r="W1069" s="2">
        <v>45602</v>
      </c>
      <c r="X1069" s="7">
        <f t="shared" si="16"/>
        <v>6</v>
      </c>
      <c r="Y1069" t="s">
        <v>43</v>
      </c>
    </row>
    <row r="1070" spans="1:25" x14ac:dyDescent="0.3">
      <c r="A1070" s="2">
        <v>45596</v>
      </c>
      <c r="B1070" t="s">
        <v>38</v>
      </c>
      <c r="C1070" t="s">
        <v>79</v>
      </c>
      <c r="D1070">
        <v>16</v>
      </c>
      <c r="E1070" s="1">
        <v>120.83</v>
      </c>
      <c r="F1070" s="1">
        <f>Sales_data[[#This Row],[UnitPrice]]*(1-0.35)</f>
        <v>78.539500000000004</v>
      </c>
      <c r="G1070" t="s">
        <v>20</v>
      </c>
      <c r="H1070" t="s">
        <v>31</v>
      </c>
      <c r="I1070" s="6">
        <v>0.05</v>
      </c>
      <c r="J1070" t="s">
        <v>51</v>
      </c>
      <c r="K1070" s="1">
        <f>Sales_data[[#This Row],[Quantity]]*Sales_data[[#This Row],[UnitPrice]]</f>
        <v>1933.28</v>
      </c>
      <c r="L1070" s="1">
        <f>Sales_data[[#This Row],[TotalPrice ]]*(1-Sales_data[[#This Row],[Discount]])</f>
        <v>1836.616</v>
      </c>
      <c r="M1070" s="1">
        <f>Sales_data[[#This Row],[Quantity]]*Sales_data[[#This Row],[UnitCost (Assummed)]]</f>
        <v>1256.6320000000001</v>
      </c>
      <c r="N1070" s="1">
        <f>Sales_data[[#This Row],[ Sales]]-Sales_data[[#This Row],[COGs]]</f>
        <v>579.98399999999992</v>
      </c>
      <c r="O1070" s="5">
        <f>Sales_data[[#This Row],[TotalPrice ]]-Sales_data[[#This Row],[ Sales]]</f>
        <v>96.663999999999987</v>
      </c>
      <c r="P1070" t="s">
        <v>63</v>
      </c>
      <c r="Q1070" t="s">
        <v>40</v>
      </c>
      <c r="R1070">
        <v>1</v>
      </c>
      <c r="S1070" t="s">
        <v>2059</v>
      </c>
      <c r="T1070" t="s">
        <v>893</v>
      </c>
      <c r="U1070" s="1">
        <v>39.64</v>
      </c>
      <c r="V1070" s="2">
        <v>45596</v>
      </c>
      <c r="W1070" s="2">
        <v>45598</v>
      </c>
      <c r="X1070" s="7">
        <f t="shared" si="16"/>
        <v>2</v>
      </c>
      <c r="Y1070" t="s">
        <v>43</v>
      </c>
    </row>
    <row r="1071" spans="1:25" x14ac:dyDescent="0.3">
      <c r="A1071" s="2">
        <v>45597</v>
      </c>
      <c r="B1071" t="s">
        <v>28</v>
      </c>
      <c r="C1071" t="s">
        <v>29</v>
      </c>
      <c r="D1071">
        <v>15</v>
      </c>
      <c r="E1071" s="1">
        <v>486.03</v>
      </c>
      <c r="F1071" s="1">
        <f>Sales_data[[#This Row],[UnitPrice]]*(1-0.35)</f>
        <v>315.91949999999997</v>
      </c>
      <c r="G1071" t="s">
        <v>50</v>
      </c>
      <c r="H1071" t="s">
        <v>21</v>
      </c>
      <c r="I1071" s="6">
        <v>0</v>
      </c>
      <c r="J1071" t="s">
        <v>32</v>
      </c>
      <c r="K1071" s="1">
        <f>Sales_data[[#This Row],[Quantity]]*Sales_data[[#This Row],[UnitPrice]]</f>
        <v>7290.45</v>
      </c>
      <c r="L1071" s="1">
        <f>Sales_data[[#This Row],[TotalPrice ]]*(1-Sales_data[[#This Row],[Discount]])</f>
        <v>7290.45</v>
      </c>
      <c r="M1071" s="1">
        <f>Sales_data[[#This Row],[Quantity]]*Sales_data[[#This Row],[UnitCost (Assummed)]]</f>
        <v>4738.7924999999996</v>
      </c>
      <c r="N1071" s="1">
        <f>Sales_data[[#This Row],[ Sales]]-Sales_data[[#This Row],[COGs]]</f>
        <v>2551.6575000000003</v>
      </c>
      <c r="O1071" s="5">
        <f>Sales_data[[#This Row],[TotalPrice ]]-Sales_data[[#This Row],[ Sales]]</f>
        <v>0</v>
      </c>
      <c r="P1071" t="s">
        <v>60</v>
      </c>
      <c r="Q1071" t="s">
        <v>40</v>
      </c>
      <c r="R1071">
        <v>0</v>
      </c>
      <c r="S1071" t="s">
        <v>1425</v>
      </c>
      <c r="T1071" t="s">
        <v>1426</v>
      </c>
      <c r="U1071" s="1">
        <v>14.9</v>
      </c>
      <c r="V1071" s="2">
        <v>45597</v>
      </c>
      <c r="W1071" s="2">
        <v>45600</v>
      </c>
      <c r="X1071" s="7">
        <f t="shared" si="16"/>
        <v>3</v>
      </c>
      <c r="Y1071" t="s">
        <v>37</v>
      </c>
    </row>
    <row r="1072" spans="1:25" x14ac:dyDescent="0.3">
      <c r="A1072" s="2">
        <v>45597</v>
      </c>
      <c r="B1072" t="s">
        <v>38</v>
      </c>
      <c r="C1072" t="s">
        <v>29</v>
      </c>
      <c r="D1072">
        <v>2</v>
      </c>
      <c r="E1072" s="1">
        <v>437.04</v>
      </c>
      <c r="F1072" s="1">
        <f>Sales_data[[#This Row],[UnitPrice]]*(1-0.35)</f>
        <v>284.07600000000002</v>
      </c>
      <c r="G1072" t="s">
        <v>50</v>
      </c>
      <c r="H1072" t="s">
        <v>21</v>
      </c>
      <c r="I1072" s="6">
        <v>0</v>
      </c>
      <c r="J1072" t="s">
        <v>46</v>
      </c>
      <c r="K1072" s="1">
        <f>Sales_data[[#This Row],[Quantity]]*Sales_data[[#This Row],[UnitPrice]]</f>
        <v>874.08</v>
      </c>
      <c r="L1072" s="1">
        <f>Sales_data[[#This Row],[TotalPrice ]]*(1-Sales_data[[#This Row],[Discount]])</f>
        <v>874.08</v>
      </c>
      <c r="M1072" s="1">
        <f>Sales_data[[#This Row],[Quantity]]*Sales_data[[#This Row],[UnitCost (Assummed)]]</f>
        <v>568.15200000000004</v>
      </c>
      <c r="N1072" s="1">
        <f>Sales_data[[#This Row],[ Sales]]-Sales_data[[#This Row],[COGs]]</f>
        <v>305.928</v>
      </c>
      <c r="O1072" s="5">
        <f>Sales_data[[#This Row],[TotalPrice ]]-Sales_data[[#This Row],[ Sales]]</f>
        <v>0</v>
      </c>
      <c r="P1072" t="s">
        <v>57</v>
      </c>
      <c r="Q1072" t="s">
        <v>34</v>
      </c>
      <c r="R1072">
        <v>1</v>
      </c>
      <c r="S1072" t="s">
        <v>1675</v>
      </c>
      <c r="T1072" t="s">
        <v>1676</v>
      </c>
      <c r="U1072" s="1">
        <v>37.369999999999997</v>
      </c>
      <c r="V1072" s="2">
        <v>45597</v>
      </c>
      <c r="W1072" s="2">
        <v>45604</v>
      </c>
      <c r="X1072" s="7">
        <f t="shared" si="16"/>
        <v>7</v>
      </c>
      <c r="Y1072" t="s">
        <v>43</v>
      </c>
    </row>
    <row r="1073" spans="1:25" x14ac:dyDescent="0.3">
      <c r="A1073" s="2">
        <v>45598</v>
      </c>
      <c r="B1073" t="s">
        <v>44</v>
      </c>
      <c r="C1073" t="s">
        <v>45</v>
      </c>
      <c r="D1073">
        <v>16</v>
      </c>
      <c r="E1073" s="1">
        <v>89.76</v>
      </c>
      <c r="F1073" s="1">
        <f>Sales_data[[#This Row],[UnitPrice]]*(1-0.35)</f>
        <v>58.344000000000008</v>
      </c>
      <c r="G1073" t="s">
        <v>30</v>
      </c>
      <c r="H1073" t="s">
        <v>21</v>
      </c>
      <c r="I1073" s="6">
        <v>0</v>
      </c>
      <c r="J1073" t="s">
        <v>32</v>
      </c>
      <c r="K1073" s="1">
        <f>Sales_data[[#This Row],[Quantity]]*Sales_data[[#This Row],[UnitPrice]]</f>
        <v>1436.16</v>
      </c>
      <c r="L1073" s="1">
        <f>Sales_data[[#This Row],[TotalPrice ]]*(1-Sales_data[[#This Row],[Discount]])</f>
        <v>1436.16</v>
      </c>
      <c r="M1073" s="1">
        <f>Sales_data[[#This Row],[Quantity]]*Sales_data[[#This Row],[UnitCost (Assummed)]]</f>
        <v>933.50400000000013</v>
      </c>
      <c r="N1073" s="1">
        <f>Sales_data[[#This Row],[ Sales]]-Sales_data[[#This Row],[COGs]]</f>
        <v>502.65599999999995</v>
      </c>
      <c r="O1073" s="5">
        <f>Sales_data[[#This Row],[TotalPrice ]]-Sales_data[[#This Row],[ Sales]]</f>
        <v>0</v>
      </c>
      <c r="P1073" t="s">
        <v>60</v>
      </c>
      <c r="Q1073" t="s">
        <v>40</v>
      </c>
      <c r="R1073">
        <v>1</v>
      </c>
      <c r="S1073" t="s">
        <v>661</v>
      </c>
      <c r="T1073" t="s">
        <v>662</v>
      </c>
      <c r="U1073" s="1">
        <v>44.69</v>
      </c>
      <c r="V1073" s="2">
        <v>45598</v>
      </c>
      <c r="W1073" s="2">
        <v>45605</v>
      </c>
      <c r="X1073" s="7">
        <f t="shared" si="16"/>
        <v>7</v>
      </c>
      <c r="Y1073" t="s">
        <v>49</v>
      </c>
    </row>
    <row r="1074" spans="1:25" x14ac:dyDescent="0.3">
      <c r="A1074" s="2">
        <v>45599</v>
      </c>
      <c r="B1074" t="s">
        <v>38</v>
      </c>
      <c r="C1074" t="s">
        <v>130</v>
      </c>
      <c r="D1074">
        <v>17</v>
      </c>
      <c r="E1074" s="1">
        <v>99.76</v>
      </c>
      <c r="F1074" s="1">
        <f>Sales_data[[#This Row],[UnitPrice]]*(1-0.35)</f>
        <v>64.844000000000008</v>
      </c>
      <c r="G1074" t="s">
        <v>50</v>
      </c>
      <c r="H1074" t="s">
        <v>21</v>
      </c>
      <c r="I1074" s="6">
        <v>0</v>
      </c>
      <c r="J1074" t="s">
        <v>56</v>
      </c>
      <c r="K1074" s="1">
        <f>Sales_data[[#This Row],[Quantity]]*Sales_data[[#This Row],[UnitPrice]]</f>
        <v>1695.92</v>
      </c>
      <c r="L1074" s="1">
        <f>Sales_data[[#This Row],[TotalPrice ]]*(1-Sales_data[[#This Row],[Discount]])</f>
        <v>1695.92</v>
      </c>
      <c r="M1074" s="1">
        <f>Sales_data[[#This Row],[Quantity]]*Sales_data[[#This Row],[UnitCost (Assummed)]]</f>
        <v>1102.3480000000002</v>
      </c>
      <c r="N1074" s="1">
        <f>Sales_data[[#This Row],[ Sales]]-Sales_data[[#This Row],[COGs]]</f>
        <v>593.57199999999989</v>
      </c>
      <c r="O1074" s="5">
        <f>Sales_data[[#This Row],[TotalPrice ]]-Sales_data[[#This Row],[ Sales]]</f>
        <v>0</v>
      </c>
      <c r="P1074" t="s">
        <v>23</v>
      </c>
      <c r="Q1074" t="s">
        <v>24</v>
      </c>
      <c r="R1074">
        <v>1</v>
      </c>
      <c r="S1074" t="s">
        <v>2148</v>
      </c>
      <c r="T1074" t="s">
        <v>805</v>
      </c>
      <c r="U1074" s="1">
        <v>21.89</v>
      </c>
      <c r="V1074" s="2">
        <v>45599</v>
      </c>
      <c r="W1074" s="2">
        <v>45609</v>
      </c>
      <c r="X1074" s="7">
        <f t="shared" si="16"/>
        <v>10</v>
      </c>
      <c r="Y1074" t="s">
        <v>43</v>
      </c>
    </row>
    <row r="1075" spans="1:25" x14ac:dyDescent="0.3">
      <c r="A1075" s="2">
        <v>45600</v>
      </c>
      <c r="B1075" t="s">
        <v>38</v>
      </c>
      <c r="C1075" t="s">
        <v>39</v>
      </c>
      <c r="D1075">
        <v>16</v>
      </c>
      <c r="E1075" s="1">
        <v>40.729999999999997</v>
      </c>
      <c r="F1075" s="1">
        <f>Sales_data[[#This Row],[UnitPrice]]*(1-0.35)</f>
        <v>26.474499999999999</v>
      </c>
      <c r="G1075" t="s">
        <v>55</v>
      </c>
      <c r="H1075" t="s">
        <v>31</v>
      </c>
      <c r="I1075" s="6">
        <v>0</v>
      </c>
      <c r="J1075" t="s">
        <v>32</v>
      </c>
      <c r="K1075" s="1">
        <f>Sales_data[[#This Row],[Quantity]]*Sales_data[[#This Row],[UnitPrice]]</f>
        <v>651.67999999999995</v>
      </c>
      <c r="L1075" s="1">
        <f>Sales_data[[#This Row],[TotalPrice ]]*(1-Sales_data[[#This Row],[Discount]])</f>
        <v>651.67999999999995</v>
      </c>
      <c r="M1075" s="1">
        <f>Sales_data[[#This Row],[Quantity]]*Sales_data[[#This Row],[UnitCost (Assummed)]]</f>
        <v>423.59199999999998</v>
      </c>
      <c r="N1075" s="1">
        <f>Sales_data[[#This Row],[ Sales]]-Sales_data[[#This Row],[COGs]]</f>
        <v>228.08799999999997</v>
      </c>
      <c r="O1075" s="5">
        <f>Sales_data[[#This Row],[TotalPrice ]]-Sales_data[[#This Row],[ Sales]]</f>
        <v>0</v>
      </c>
      <c r="P1075" t="s">
        <v>57</v>
      </c>
      <c r="Q1075" t="s">
        <v>2930</v>
      </c>
      <c r="R1075">
        <v>0</v>
      </c>
      <c r="S1075" t="s">
        <v>533</v>
      </c>
      <c r="T1075" t="s">
        <v>534</v>
      </c>
      <c r="U1075" s="1">
        <v>24.72</v>
      </c>
      <c r="V1075" s="2">
        <v>45600</v>
      </c>
      <c r="W1075" s="2">
        <v>45604</v>
      </c>
      <c r="X1075" s="7">
        <f t="shared" si="16"/>
        <v>4</v>
      </c>
      <c r="Y1075" t="s">
        <v>43</v>
      </c>
    </row>
    <row r="1076" spans="1:25" x14ac:dyDescent="0.3">
      <c r="A1076" s="2">
        <v>45600</v>
      </c>
      <c r="B1076" t="s">
        <v>44</v>
      </c>
      <c r="C1076" t="s">
        <v>79</v>
      </c>
      <c r="D1076">
        <v>17</v>
      </c>
      <c r="E1076" s="1">
        <v>310.02999999999997</v>
      </c>
      <c r="F1076" s="1">
        <f>Sales_data[[#This Row],[UnitPrice]]*(1-0.35)</f>
        <v>201.51949999999999</v>
      </c>
      <c r="G1076" t="s">
        <v>55</v>
      </c>
      <c r="H1076" t="s">
        <v>31</v>
      </c>
      <c r="I1076" s="6">
        <v>0.05</v>
      </c>
      <c r="J1076" t="s">
        <v>51</v>
      </c>
      <c r="K1076" s="1">
        <f>Sales_data[[#This Row],[Quantity]]*Sales_data[[#This Row],[UnitPrice]]</f>
        <v>5270.5099999999993</v>
      </c>
      <c r="L1076" s="1">
        <f>Sales_data[[#This Row],[TotalPrice ]]*(1-Sales_data[[#This Row],[Discount]])</f>
        <v>5006.9844999999987</v>
      </c>
      <c r="M1076" s="1">
        <f>Sales_data[[#This Row],[Quantity]]*Sales_data[[#This Row],[UnitCost (Assummed)]]</f>
        <v>3425.8314999999998</v>
      </c>
      <c r="N1076" s="1">
        <f>Sales_data[[#This Row],[ Sales]]-Sales_data[[#This Row],[COGs]]</f>
        <v>1581.1529999999989</v>
      </c>
      <c r="O1076" s="5">
        <f>Sales_data[[#This Row],[TotalPrice ]]-Sales_data[[#This Row],[ Sales]]</f>
        <v>263.52550000000065</v>
      </c>
      <c r="P1076" t="s">
        <v>23</v>
      </c>
      <c r="Q1076" t="s">
        <v>24</v>
      </c>
      <c r="R1076">
        <v>0</v>
      </c>
      <c r="S1076" t="s">
        <v>1098</v>
      </c>
      <c r="T1076" t="s">
        <v>1099</v>
      </c>
      <c r="U1076" s="1">
        <v>8.06</v>
      </c>
      <c r="V1076" s="2">
        <v>45600</v>
      </c>
      <c r="W1076" s="2">
        <v>45608</v>
      </c>
      <c r="X1076" s="7">
        <f t="shared" si="16"/>
        <v>8</v>
      </c>
      <c r="Y1076" t="s">
        <v>49</v>
      </c>
    </row>
    <row r="1077" spans="1:25" x14ac:dyDescent="0.3">
      <c r="A1077" s="2">
        <v>45602</v>
      </c>
      <c r="B1077" t="s">
        <v>28</v>
      </c>
      <c r="C1077" t="s">
        <v>130</v>
      </c>
      <c r="D1077">
        <v>3</v>
      </c>
      <c r="E1077" s="1">
        <v>503.55</v>
      </c>
      <c r="F1077" s="1">
        <f>Sales_data[[#This Row],[UnitPrice]]*(1-0.35)</f>
        <v>327.3075</v>
      </c>
      <c r="G1077" t="s">
        <v>50</v>
      </c>
      <c r="H1077" t="s">
        <v>21</v>
      </c>
      <c r="I1077" s="6">
        <v>0.1</v>
      </c>
      <c r="J1077" t="s">
        <v>66</v>
      </c>
      <c r="K1077" s="1">
        <f>Sales_data[[#This Row],[Quantity]]*Sales_data[[#This Row],[UnitPrice]]</f>
        <v>1510.65</v>
      </c>
      <c r="L1077" s="1">
        <f>Sales_data[[#This Row],[TotalPrice ]]*(1-Sales_data[[#This Row],[Discount]])</f>
        <v>1359.585</v>
      </c>
      <c r="M1077" s="1">
        <f>Sales_data[[#This Row],[Quantity]]*Sales_data[[#This Row],[UnitCost (Assummed)]]</f>
        <v>981.92250000000001</v>
      </c>
      <c r="N1077" s="1">
        <f>Sales_data[[#This Row],[ Sales]]-Sales_data[[#This Row],[COGs]]</f>
        <v>377.66250000000002</v>
      </c>
      <c r="O1077" s="5">
        <f>Sales_data[[#This Row],[TotalPrice ]]-Sales_data[[#This Row],[ Sales]]</f>
        <v>151.06500000000005</v>
      </c>
      <c r="P1077" t="s">
        <v>57</v>
      </c>
      <c r="Q1077" t="s">
        <v>40</v>
      </c>
      <c r="R1077">
        <v>0</v>
      </c>
      <c r="S1077" t="s">
        <v>416</v>
      </c>
      <c r="T1077" t="s">
        <v>417</v>
      </c>
      <c r="U1077" s="1">
        <v>37.49</v>
      </c>
      <c r="V1077" s="2">
        <v>45602</v>
      </c>
      <c r="W1077" s="2">
        <v>45609</v>
      </c>
      <c r="X1077" s="7">
        <f t="shared" si="16"/>
        <v>7</v>
      </c>
      <c r="Y1077" t="s">
        <v>37</v>
      </c>
    </row>
    <row r="1078" spans="1:25" x14ac:dyDescent="0.3">
      <c r="A1078" s="2">
        <v>45602</v>
      </c>
      <c r="B1078" t="s">
        <v>18</v>
      </c>
      <c r="C1078" t="s">
        <v>54</v>
      </c>
      <c r="D1078">
        <v>11</v>
      </c>
      <c r="E1078" s="1">
        <v>200.3</v>
      </c>
      <c r="F1078" s="1">
        <f>Sales_data[[#This Row],[UnitPrice]]*(1-0.35)</f>
        <v>130.19500000000002</v>
      </c>
      <c r="G1078" t="s">
        <v>55</v>
      </c>
      <c r="H1078" t="s">
        <v>31</v>
      </c>
      <c r="I1078" s="6">
        <v>0.1</v>
      </c>
      <c r="J1078" t="s">
        <v>22</v>
      </c>
      <c r="K1078" s="1">
        <f>Sales_data[[#This Row],[Quantity]]*Sales_data[[#This Row],[UnitPrice]]</f>
        <v>2203.3000000000002</v>
      </c>
      <c r="L1078" s="1">
        <f>Sales_data[[#This Row],[TotalPrice ]]*(1-Sales_data[[#This Row],[Discount]])</f>
        <v>1982.9700000000003</v>
      </c>
      <c r="M1078" s="1">
        <f>Sales_data[[#This Row],[Quantity]]*Sales_data[[#This Row],[UnitCost (Assummed)]]</f>
        <v>1432.1450000000002</v>
      </c>
      <c r="N1078" s="1">
        <f>Sales_data[[#This Row],[ Sales]]-Sales_data[[#This Row],[COGs]]</f>
        <v>550.82500000000005</v>
      </c>
      <c r="O1078" s="5">
        <f>Sales_data[[#This Row],[TotalPrice ]]-Sales_data[[#This Row],[ Sales]]</f>
        <v>220.32999999999993</v>
      </c>
      <c r="P1078" t="s">
        <v>60</v>
      </c>
      <c r="Q1078" t="s">
        <v>40</v>
      </c>
      <c r="R1078">
        <v>1</v>
      </c>
      <c r="S1078" t="s">
        <v>1849</v>
      </c>
      <c r="T1078" t="s">
        <v>1850</v>
      </c>
      <c r="U1078" s="1">
        <v>48.27</v>
      </c>
      <c r="V1078" s="2">
        <v>45602</v>
      </c>
      <c r="W1078" s="2">
        <v>45609</v>
      </c>
      <c r="X1078" s="7">
        <f t="shared" si="16"/>
        <v>7</v>
      </c>
      <c r="Y1078" t="s">
        <v>27</v>
      </c>
    </row>
    <row r="1079" spans="1:25" x14ac:dyDescent="0.3">
      <c r="A1079" s="2">
        <v>45603</v>
      </c>
      <c r="B1079" t="s">
        <v>44</v>
      </c>
      <c r="C1079" t="s">
        <v>130</v>
      </c>
      <c r="D1079">
        <v>13</v>
      </c>
      <c r="E1079" s="1">
        <v>365.11</v>
      </c>
      <c r="F1079" s="1">
        <f>Sales_data[[#This Row],[UnitPrice]]*(1-0.35)</f>
        <v>237.32150000000001</v>
      </c>
      <c r="G1079" t="s">
        <v>50</v>
      </c>
      <c r="H1079" t="s">
        <v>31</v>
      </c>
      <c r="I1079" s="6">
        <v>0.05</v>
      </c>
      <c r="J1079" t="s">
        <v>56</v>
      </c>
      <c r="K1079" s="1">
        <f>Sales_data[[#This Row],[Quantity]]*Sales_data[[#This Row],[UnitPrice]]</f>
        <v>4746.43</v>
      </c>
      <c r="L1079" s="1">
        <f>Sales_data[[#This Row],[TotalPrice ]]*(1-Sales_data[[#This Row],[Discount]])</f>
        <v>4509.1085000000003</v>
      </c>
      <c r="M1079" s="1">
        <f>Sales_data[[#This Row],[Quantity]]*Sales_data[[#This Row],[UnitCost (Assummed)]]</f>
        <v>3085.1795000000002</v>
      </c>
      <c r="N1079" s="1">
        <f>Sales_data[[#This Row],[ Sales]]-Sales_data[[#This Row],[COGs]]</f>
        <v>1423.9290000000001</v>
      </c>
      <c r="O1079" s="5">
        <f>Sales_data[[#This Row],[TotalPrice ]]-Sales_data[[#This Row],[ Sales]]</f>
        <v>237.32150000000001</v>
      </c>
      <c r="P1079" t="s">
        <v>23</v>
      </c>
      <c r="Q1079" t="s">
        <v>2930</v>
      </c>
      <c r="R1079">
        <v>0</v>
      </c>
      <c r="S1079" t="s">
        <v>2553</v>
      </c>
      <c r="T1079" t="s">
        <v>2554</v>
      </c>
      <c r="U1079" s="1">
        <v>13.97</v>
      </c>
      <c r="V1079" s="2">
        <v>45603</v>
      </c>
      <c r="W1079" s="2">
        <v>45609</v>
      </c>
      <c r="X1079" s="7">
        <f t="shared" si="16"/>
        <v>6</v>
      </c>
      <c r="Y1079" t="s">
        <v>49</v>
      </c>
    </row>
    <row r="1080" spans="1:25" x14ac:dyDescent="0.3">
      <c r="A1080" s="2">
        <v>45604</v>
      </c>
      <c r="B1080" t="s">
        <v>28</v>
      </c>
      <c r="C1080" t="s">
        <v>79</v>
      </c>
      <c r="D1080">
        <v>20</v>
      </c>
      <c r="E1080" s="1">
        <v>159.33000000000001</v>
      </c>
      <c r="F1080" s="1">
        <f>Sales_data[[#This Row],[UnitPrice]]*(1-0.35)</f>
        <v>103.56450000000001</v>
      </c>
      <c r="G1080" t="s">
        <v>30</v>
      </c>
      <c r="H1080" t="s">
        <v>21</v>
      </c>
      <c r="I1080" s="6">
        <v>0</v>
      </c>
      <c r="J1080" t="s">
        <v>22</v>
      </c>
      <c r="K1080" s="1">
        <f>Sales_data[[#This Row],[Quantity]]*Sales_data[[#This Row],[UnitPrice]]</f>
        <v>3186.6000000000004</v>
      </c>
      <c r="L1080" s="1">
        <f>Sales_data[[#This Row],[TotalPrice ]]*(1-Sales_data[[#This Row],[Discount]])</f>
        <v>3186.6000000000004</v>
      </c>
      <c r="M1080" s="1">
        <f>Sales_data[[#This Row],[Quantity]]*Sales_data[[#This Row],[UnitCost (Assummed)]]</f>
        <v>2071.29</v>
      </c>
      <c r="N1080" s="1">
        <f>Sales_data[[#This Row],[ Sales]]-Sales_data[[#This Row],[COGs]]</f>
        <v>1115.3100000000004</v>
      </c>
      <c r="O1080" s="5">
        <f>Sales_data[[#This Row],[TotalPrice ]]-Sales_data[[#This Row],[ Sales]]</f>
        <v>0</v>
      </c>
      <c r="P1080" t="s">
        <v>23</v>
      </c>
      <c r="Q1080" t="s">
        <v>24</v>
      </c>
      <c r="R1080">
        <v>0</v>
      </c>
      <c r="S1080" t="s">
        <v>362</v>
      </c>
      <c r="T1080" t="s">
        <v>363</v>
      </c>
      <c r="U1080" s="1">
        <v>26.32</v>
      </c>
      <c r="V1080" s="2">
        <v>45604</v>
      </c>
      <c r="W1080" s="2">
        <v>45607</v>
      </c>
      <c r="X1080" s="7">
        <f t="shared" si="16"/>
        <v>3</v>
      </c>
      <c r="Y1080" t="s">
        <v>37</v>
      </c>
    </row>
    <row r="1081" spans="1:25" x14ac:dyDescent="0.3">
      <c r="A1081" s="2">
        <v>45604</v>
      </c>
      <c r="B1081" t="s">
        <v>28</v>
      </c>
      <c r="C1081" t="s">
        <v>45</v>
      </c>
      <c r="D1081">
        <v>18</v>
      </c>
      <c r="E1081" s="1">
        <v>153.28</v>
      </c>
      <c r="F1081" s="1">
        <f>Sales_data[[#This Row],[UnitPrice]]*(1-0.35)</f>
        <v>99.632000000000005</v>
      </c>
      <c r="G1081" t="s">
        <v>20</v>
      </c>
      <c r="H1081" t="s">
        <v>31</v>
      </c>
      <c r="I1081" s="6">
        <v>0.05</v>
      </c>
      <c r="J1081" t="s">
        <v>46</v>
      </c>
      <c r="K1081" s="1">
        <f>Sales_data[[#This Row],[Quantity]]*Sales_data[[#This Row],[UnitPrice]]</f>
        <v>2759.04</v>
      </c>
      <c r="L1081" s="1">
        <f>Sales_data[[#This Row],[TotalPrice ]]*(1-Sales_data[[#This Row],[Discount]])</f>
        <v>2621.0879999999997</v>
      </c>
      <c r="M1081" s="1">
        <f>Sales_data[[#This Row],[Quantity]]*Sales_data[[#This Row],[UnitCost (Assummed)]]</f>
        <v>1793.3760000000002</v>
      </c>
      <c r="N1081" s="1">
        <f>Sales_data[[#This Row],[ Sales]]-Sales_data[[#This Row],[COGs]]</f>
        <v>827.71199999999953</v>
      </c>
      <c r="O1081" s="5">
        <f>Sales_data[[#This Row],[TotalPrice ]]-Sales_data[[#This Row],[ Sales]]</f>
        <v>137.95200000000023</v>
      </c>
      <c r="P1081" t="s">
        <v>23</v>
      </c>
      <c r="Q1081" t="s">
        <v>40</v>
      </c>
      <c r="R1081">
        <v>1</v>
      </c>
      <c r="S1081" t="s">
        <v>1730</v>
      </c>
      <c r="T1081" t="s">
        <v>1731</v>
      </c>
      <c r="U1081" s="1">
        <v>33.71</v>
      </c>
      <c r="V1081" s="2">
        <v>45604</v>
      </c>
      <c r="W1081" s="2">
        <v>45609</v>
      </c>
      <c r="X1081" s="7">
        <f t="shared" si="16"/>
        <v>5</v>
      </c>
      <c r="Y1081" t="s">
        <v>37</v>
      </c>
    </row>
    <row r="1082" spans="1:25" x14ac:dyDescent="0.3">
      <c r="A1082" s="2">
        <v>45605</v>
      </c>
      <c r="B1082" t="s">
        <v>18</v>
      </c>
      <c r="C1082" t="s">
        <v>130</v>
      </c>
      <c r="D1082">
        <v>15</v>
      </c>
      <c r="E1082" s="1">
        <v>380.03</v>
      </c>
      <c r="F1082" s="1">
        <f>Sales_data[[#This Row],[UnitPrice]]*(1-0.35)</f>
        <v>247.01949999999999</v>
      </c>
      <c r="G1082" t="s">
        <v>30</v>
      </c>
      <c r="H1082" t="s">
        <v>31</v>
      </c>
      <c r="I1082" s="6">
        <v>0</v>
      </c>
      <c r="J1082" t="s">
        <v>66</v>
      </c>
      <c r="K1082" s="1">
        <f>Sales_data[[#This Row],[Quantity]]*Sales_data[[#This Row],[UnitPrice]]</f>
        <v>5700.45</v>
      </c>
      <c r="L1082" s="1">
        <f>Sales_data[[#This Row],[TotalPrice ]]*(1-Sales_data[[#This Row],[Discount]])</f>
        <v>5700.45</v>
      </c>
      <c r="M1082" s="1">
        <f>Sales_data[[#This Row],[Quantity]]*Sales_data[[#This Row],[UnitCost (Assummed)]]</f>
        <v>3705.2925</v>
      </c>
      <c r="N1082" s="1">
        <f>Sales_data[[#This Row],[ Sales]]-Sales_data[[#This Row],[COGs]]</f>
        <v>1995.1574999999998</v>
      </c>
      <c r="O1082" s="5">
        <f>Sales_data[[#This Row],[TotalPrice ]]-Sales_data[[#This Row],[ Sales]]</f>
        <v>0</v>
      </c>
      <c r="P1082" t="s">
        <v>23</v>
      </c>
      <c r="Q1082" t="s">
        <v>2930</v>
      </c>
      <c r="R1082">
        <v>0</v>
      </c>
      <c r="S1082" t="s">
        <v>848</v>
      </c>
      <c r="T1082" t="s">
        <v>849</v>
      </c>
      <c r="U1082" s="1">
        <v>25.72</v>
      </c>
      <c r="V1082" s="2">
        <v>45605</v>
      </c>
      <c r="W1082" s="2">
        <v>45608</v>
      </c>
      <c r="X1082" s="7">
        <f t="shared" si="16"/>
        <v>3</v>
      </c>
      <c r="Y1082" t="s">
        <v>27</v>
      </c>
    </row>
    <row r="1083" spans="1:25" x14ac:dyDescent="0.3">
      <c r="A1083" s="2">
        <v>45605</v>
      </c>
      <c r="B1083" t="s">
        <v>69</v>
      </c>
      <c r="C1083" t="s">
        <v>54</v>
      </c>
      <c r="D1083">
        <v>7</v>
      </c>
      <c r="E1083" s="1">
        <v>83.32</v>
      </c>
      <c r="F1083" s="1">
        <f>Sales_data[[#This Row],[UnitPrice]]*(1-0.35)</f>
        <v>54.157999999999994</v>
      </c>
      <c r="G1083" t="s">
        <v>55</v>
      </c>
      <c r="H1083" t="s">
        <v>21</v>
      </c>
      <c r="I1083" s="6">
        <v>0.05</v>
      </c>
      <c r="J1083" t="s">
        <v>51</v>
      </c>
      <c r="K1083" s="1">
        <f>Sales_data[[#This Row],[Quantity]]*Sales_data[[#This Row],[UnitPrice]]</f>
        <v>583.24</v>
      </c>
      <c r="L1083" s="1">
        <f>Sales_data[[#This Row],[TotalPrice ]]*(1-Sales_data[[#This Row],[Discount]])</f>
        <v>554.07799999999997</v>
      </c>
      <c r="M1083" s="1">
        <f>Sales_data[[#This Row],[Quantity]]*Sales_data[[#This Row],[UnitCost (Assummed)]]</f>
        <v>379.10599999999994</v>
      </c>
      <c r="N1083" s="1">
        <f>Sales_data[[#This Row],[ Sales]]-Sales_data[[#This Row],[COGs]]</f>
        <v>174.97200000000004</v>
      </c>
      <c r="O1083" s="5">
        <f>Sales_data[[#This Row],[TotalPrice ]]-Sales_data[[#This Row],[ Sales]]</f>
        <v>29.162000000000035</v>
      </c>
      <c r="P1083" t="s">
        <v>63</v>
      </c>
      <c r="Q1083" t="s">
        <v>24</v>
      </c>
      <c r="R1083">
        <v>0</v>
      </c>
      <c r="S1083" t="s">
        <v>1699</v>
      </c>
      <c r="T1083" t="s">
        <v>1700</v>
      </c>
      <c r="U1083" s="1">
        <v>23.4</v>
      </c>
      <c r="V1083" s="2">
        <v>45605</v>
      </c>
      <c r="W1083" s="2">
        <v>45613</v>
      </c>
      <c r="X1083" s="7">
        <f t="shared" si="16"/>
        <v>8</v>
      </c>
      <c r="Y1083" t="s">
        <v>72</v>
      </c>
    </row>
    <row r="1084" spans="1:25" x14ac:dyDescent="0.3">
      <c r="A1084" s="2">
        <v>45606</v>
      </c>
      <c r="B1084" t="s">
        <v>18</v>
      </c>
      <c r="C1084" t="s">
        <v>79</v>
      </c>
      <c r="D1084">
        <v>15</v>
      </c>
      <c r="E1084" s="1">
        <v>469.52</v>
      </c>
      <c r="F1084" s="1">
        <f>Sales_data[[#This Row],[UnitPrice]]*(1-0.35)</f>
        <v>305.18799999999999</v>
      </c>
      <c r="G1084" t="s">
        <v>50</v>
      </c>
      <c r="H1084" t="s">
        <v>21</v>
      </c>
      <c r="I1084" s="6">
        <v>0</v>
      </c>
      <c r="J1084" t="s">
        <v>32</v>
      </c>
      <c r="K1084" s="1">
        <f>Sales_data[[#This Row],[Quantity]]*Sales_data[[#This Row],[UnitPrice]]</f>
        <v>7042.7999999999993</v>
      </c>
      <c r="L1084" s="1">
        <f>Sales_data[[#This Row],[TotalPrice ]]*(1-Sales_data[[#This Row],[Discount]])</f>
        <v>7042.7999999999993</v>
      </c>
      <c r="M1084" s="1">
        <f>Sales_data[[#This Row],[Quantity]]*Sales_data[[#This Row],[UnitCost (Assummed)]]</f>
        <v>4577.82</v>
      </c>
      <c r="N1084" s="1">
        <f>Sales_data[[#This Row],[ Sales]]-Sales_data[[#This Row],[COGs]]</f>
        <v>2464.9799999999996</v>
      </c>
      <c r="O1084" s="5">
        <f>Sales_data[[#This Row],[TotalPrice ]]-Sales_data[[#This Row],[ Sales]]</f>
        <v>0</v>
      </c>
      <c r="P1084" t="s">
        <v>57</v>
      </c>
      <c r="Q1084" t="s">
        <v>24</v>
      </c>
      <c r="R1084">
        <v>0</v>
      </c>
      <c r="S1084" t="s">
        <v>860</v>
      </c>
      <c r="T1084" t="s">
        <v>861</v>
      </c>
      <c r="U1084" s="1">
        <v>35.6</v>
      </c>
      <c r="V1084" s="2">
        <v>45606</v>
      </c>
      <c r="W1084" s="2">
        <v>45613</v>
      </c>
      <c r="X1084" s="7">
        <f t="shared" si="16"/>
        <v>7</v>
      </c>
      <c r="Y1084" t="s">
        <v>27</v>
      </c>
    </row>
    <row r="1085" spans="1:25" x14ac:dyDescent="0.3">
      <c r="A1085" s="2">
        <v>45606</v>
      </c>
      <c r="B1085" t="s">
        <v>18</v>
      </c>
      <c r="C1085" t="s">
        <v>19</v>
      </c>
      <c r="D1085">
        <v>6</v>
      </c>
      <c r="E1085" s="1">
        <v>62.43</v>
      </c>
      <c r="F1085" s="1">
        <f>Sales_data[[#This Row],[UnitPrice]]*(1-0.35)</f>
        <v>40.579500000000003</v>
      </c>
      <c r="G1085" t="s">
        <v>30</v>
      </c>
      <c r="H1085" t="s">
        <v>21</v>
      </c>
      <c r="I1085" s="6">
        <v>0</v>
      </c>
      <c r="J1085" t="s">
        <v>56</v>
      </c>
      <c r="K1085" s="1">
        <f>Sales_data[[#This Row],[Quantity]]*Sales_data[[#This Row],[UnitPrice]]</f>
        <v>374.58</v>
      </c>
      <c r="L1085" s="1">
        <f>Sales_data[[#This Row],[TotalPrice ]]*(1-Sales_data[[#This Row],[Discount]])</f>
        <v>374.58</v>
      </c>
      <c r="M1085" s="1">
        <f>Sales_data[[#This Row],[Quantity]]*Sales_data[[#This Row],[UnitCost (Assummed)]]</f>
        <v>243.47700000000003</v>
      </c>
      <c r="N1085" s="1">
        <f>Sales_data[[#This Row],[ Sales]]-Sales_data[[#This Row],[COGs]]</f>
        <v>131.10299999999995</v>
      </c>
      <c r="O1085" s="5">
        <f>Sales_data[[#This Row],[TotalPrice ]]-Sales_data[[#This Row],[ Sales]]</f>
        <v>0</v>
      </c>
      <c r="P1085" t="s">
        <v>33</v>
      </c>
      <c r="Q1085" t="s">
        <v>40</v>
      </c>
      <c r="R1085">
        <v>0</v>
      </c>
      <c r="S1085" t="s">
        <v>1880</v>
      </c>
      <c r="T1085" t="s">
        <v>1881</v>
      </c>
      <c r="U1085" s="1">
        <v>17.850000000000001</v>
      </c>
      <c r="V1085" s="2">
        <v>45606</v>
      </c>
      <c r="W1085" s="2">
        <v>45614</v>
      </c>
      <c r="X1085" s="7">
        <f t="shared" si="16"/>
        <v>8</v>
      </c>
      <c r="Y1085" t="s">
        <v>27</v>
      </c>
    </row>
    <row r="1086" spans="1:25" x14ac:dyDescent="0.3">
      <c r="A1086" s="2">
        <v>45607</v>
      </c>
      <c r="B1086" t="s">
        <v>44</v>
      </c>
      <c r="C1086" t="s">
        <v>39</v>
      </c>
      <c r="D1086">
        <v>11</v>
      </c>
      <c r="E1086" s="1">
        <v>286.05</v>
      </c>
      <c r="F1086" s="1">
        <f>Sales_data[[#This Row],[UnitPrice]]*(1-0.35)</f>
        <v>185.9325</v>
      </c>
      <c r="G1086" t="s">
        <v>30</v>
      </c>
      <c r="H1086" t="s">
        <v>31</v>
      </c>
      <c r="I1086" s="6">
        <v>0.1</v>
      </c>
      <c r="J1086" t="s">
        <v>66</v>
      </c>
      <c r="K1086" s="1">
        <f>Sales_data[[#This Row],[Quantity]]*Sales_data[[#This Row],[UnitPrice]]</f>
        <v>3146.55</v>
      </c>
      <c r="L1086" s="1">
        <f>Sales_data[[#This Row],[TotalPrice ]]*(1-Sales_data[[#This Row],[Discount]])</f>
        <v>2831.8950000000004</v>
      </c>
      <c r="M1086" s="1">
        <f>Sales_data[[#This Row],[Quantity]]*Sales_data[[#This Row],[UnitCost (Assummed)]]</f>
        <v>2045.2575000000002</v>
      </c>
      <c r="N1086" s="1">
        <f>Sales_data[[#This Row],[ Sales]]-Sales_data[[#This Row],[COGs]]</f>
        <v>786.63750000000027</v>
      </c>
      <c r="O1086" s="5">
        <f>Sales_data[[#This Row],[TotalPrice ]]-Sales_data[[#This Row],[ Sales]]</f>
        <v>314.65499999999975</v>
      </c>
      <c r="P1086" t="s">
        <v>60</v>
      </c>
      <c r="Q1086" t="s">
        <v>2930</v>
      </c>
      <c r="R1086">
        <v>1</v>
      </c>
      <c r="S1086" t="s">
        <v>531</v>
      </c>
      <c r="T1086" t="s">
        <v>532</v>
      </c>
      <c r="U1086" s="1">
        <v>8.59</v>
      </c>
      <c r="V1086" s="2">
        <v>45607</v>
      </c>
      <c r="W1086" s="2">
        <v>45612</v>
      </c>
      <c r="X1086" s="7">
        <f t="shared" si="16"/>
        <v>5</v>
      </c>
      <c r="Y1086" t="s">
        <v>49</v>
      </c>
    </row>
    <row r="1087" spans="1:25" x14ac:dyDescent="0.3">
      <c r="A1087" s="2">
        <v>45607</v>
      </c>
      <c r="B1087" t="s">
        <v>44</v>
      </c>
      <c r="C1087" t="s">
        <v>39</v>
      </c>
      <c r="D1087">
        <v>2</v>
      </c>
      <c r="E1087" s="1">
        <v>239.69</v>
      </c>
      <c r="F1087" s="1">
        <f>Sales_data[[#This Row],[UnitPrice]]*(1-0.35)</f>
        <v>155.79849999999999</v>
      </c>
      <c r="G1087" t="s">
        <v>50</v>
      </c>
      <c r="H1087" t="s">
        <v>31</v>
      </c>
      <c r="I1087" s="6">
        <v>0</v>
      </c>
      <c r="J1087" t="s">
        <v>56</v>
      </c>
      <c r="K1087" s="1">
        <f>Sales_data[[#This Row],[Quantity]]*Sales_data[[#This Row],[UnitPrice]]</f>
        <v>479.38</v>
      </c>
      <c r="L1087" s="1">
        <f>Sales_data[[#This Row],[TotalPrice ]]*(1-Sales_data[[#This Row],[Discount]])</f>
        <v>479.38</v>
      </c>
      <c r="M1087" s="1">
        <f>Sales_data[[#This Row],[Quantity]]*Sales_data[[#This Row],[UnitCost (Assummed)]]</f>
        <v>311.59699999999998</v>
      </c>
      <c r="N1087" s="1">
        <f>Sales_data[[#This Row],[ Sales]]-Sales_data[[#This Row],[COGs]]</f>
        <v>167.78300000000002</v>
      </c>
      <c r="O1087" s="5">
        <f>Sales_data[[#This Row],[TotalPrice ]]-Sales_data[[#This Row],[ Sales]]</f>
        <v>0</v>
      </c>
      <c r="P1087" t="s">
        <v>57</v>
      </c>
      <c r="Q1087" t="s">
        <v>40</v>
      </c>
      <c r="R1087">
        <v>0</v>
      </c>
      <c r="S1087" t="s">
        <v>1438</v>
      </c>
      <c r="T1087" t="s">
        <v>1439</v>
      </c>
      <c r="U1087" s="1">
        <v>28.96</v>
      </c>
      <c r="V1087" s="2">
        <v>45607</v>
      </c>
      <c r="W1087" s="2">
        <v>45615</v>
      </c>
      <c r="X1087" s="7">
        <f t="shared" si="16"/>
        <v>8</v>
      </c>
      <c r="Y1087" t="s">
        <v>49</v>
      </c>
    </row>
    <row r="1088" spans="1:25" x14ac:dyDescent="0.3">
      <c r="A1088" s="2">
        <v>45607</v>
      </c>
      <c r="B1088" t="s">
        <v>18</v>
      </c>
      <c r="C1088" t="s">
        <v>130</v>
      </c>
      <c r="D1088">
        <v>15</v>
      </c>
      <c r="E1088" s="1">
        <v>140.54</v>
      </c>
      <c r="F1088" s="1">
        <f>Sales_data[[#This Row],[UnitPrice]]*(1-0.35)</f>
        <v>91.350999999999999</v>
      </c>
      <c r="G1088" t="s">
        <v>30</v>
      </c>
      <c r="H1088" t="s">
        <v>21</v>
      </c>
      <c r="I1088" s="6">
        <v>0.1</v>
      </c>
      <c r="J1088" t="s">
        <v>22</v>
      </c>
      <c r="K1088" s="1">
        <f>Sales_data[[#This Row],[Quantity]]*Sales_data[[#This Row],[UnitPrice]]</f>
        <v>2108.1</v>
      </c>
      <c r="L1088" s="1">
        <f>Sales_data[[#This Row],[TotalPrice ]]*(1-Sales_data[[#This Row],[Discount]])</f>
        <v>1897.29</v>
      </c>
      <c r="M1088" s="1">
        <f>Sales_data[[#This Row],[Quantity]]*Sales_data[[#This Row],[UnitCost (Assummed)]]</f>
        <v>1370.2649999999999</v>
      </c>
      <c r="N1088" s="1">
        <f>Sales_data[[#This Row],[ Sales]]-Sales_data[[#This Row],[COGs]]</f>
        <v>527.02500000000009</v>
      </c>
      <c r="O1088" s="5">
        <f>Sales_data[[#This Row],[TotalPrice ]]-Sales_data[[#This Row],[ Sales]]</f>
        <v>210.80999999999995</v>
      </c>
      <c r="P1088" t="s">
        <v>57</v>
      </c>
      <c r="Q1088" t="s">
        <v>34</v>
      </c>
      <c r="R1088">
        <v>0</v>
      </c>
      <c r="S1088" t="s">
        <v>2222</v>
      </c>
      <c r="T1088" t="s">
        <v>2223</v>
      </c>
      <c r="U1088" s="1">
        <v>49.91</v>
      </c>
      <c r="V1088" s="2">
        <v>45607</v>
      </c>
      <c r="W1088" s="2">
        <v>45617</v>
      </c>
      <c r="X1088" s="7">
        <f t="shared" si="16"/>
        <v>10</v>
      </c>
      <c r="Y1088" t="s">
        <v>27</v>
      </c>
    </row>
    <row r="1089" spans="1:25" x14ac:dyDescent="0.3">
      <c r="A1089" s="2">
        <v>45609</v>
      </c>
      <c r="B1089" t="s">
        <v>44</v>
      </c>
      <c r="C1089" t="s">
        <v>29</v>
      </c>
      <c r="D1089">
        <v>4</v>
      </c>
      <c r="E1089" s="1">
        <v>475.49</v>
      </c>
      <c r="F1089" s="1">
        <f>Sales_data[[#This Row],[UnitPrice]]*(1-0.35)</f>
        <v>309.06850000000003</v>
      </c>
      <c r="G1089" t="s">
        <v>20</v>
      </c>
      <c r="H1089" t="s">
        <v>21</v>
      </c>
      <c r="I1089" s="6">
        <v>0.15</v>
      </c>
      <c r="J1089" t="s">
        <v>46</v>
      </c>
      <c r="K1089" s="1">
        <f>Sales_data[[#This Row],[Quantity]]*Sales_data[[#This Row],[UnitPrice]]</f>
        <v>1901.96</v>
      </c>
      <c r="L1089" s="1">
        <f>Sales_data[[#This Row],[TotalPrice ]]*(1-Sales_data[[#This Row],[Discount]])</f>
        <v>1616.6659999999999</v>
      </c>
      <c r="M1089" s="1">
        <f>Sales_data[[#This Row],[Quantity]]*Sales_data[[#This Row],[UnitCost (Assummed)]]</f>
        <v>1236.2740000000001</v>
      </c>
      <c r="N1089" s="1">
        <f>Sales_data[[#This Row],[ Sales]]-Sales_data[[#This Row],[COGs]]</f>
        <v>380.39199999999983</v>
      </c>
      <c r="O1089" s="5">
        <f>Sales_data[[#This Row],[TotalPrice ]]-Sales_data[[#This Row],[ Sales]]</f>
        <v>285.2940000000001</v>
      </c>
      <c r="P1089" t="s">
        <v>63</v>
      </c>
      <c r="Q1089" t="s">
        <v>40</v>
      </c>
      <c r="R1089">
        <v>0</v>
      </c>
      <c r="S1089" t="s">
        <v>973</v>
      </c>
      <c r="T1089" t="s">
        <v>974</v>
      </c>
      <c r="U1089" s="1">
        <v>11.6</v>
      </c>
      <c r="V1089" s="2">
        <v>45609</v>
      </c>
      <c r="W1089" s="2">
        <v>45613</v>
      </c>
      <c r="X1089" s="7">
        <f t="shared" si="16"/>
        <v>4</v>
      </c>
      <c r="Y1089" t="s">
        <v>49</v>
      </c>
    </row>
    <row r="1090" spans="1:25" x14ac:dyDescent="0.3">
      <c r="A1090" s="2">
        <v>45609</v>
      </c>
      <c r="B1090" t="s">
        <v>38</v>
      </c>
      <c r="C1090" t="s">
        <v>19</v>
      </c>
      <c r="D1090">
        <v>5</v>
      </c>
      <c r="E1090" s="1">
        <v>270.13</v>
      </c>
      <c r="F1090" s="1">
        <f>Sales_data[[#This Row],[UnitPrice]]*(1-0.35)</f>
        <v>175.58449999999999</v>
      </c>
      <c r="G1090" t="s">
        <v>50</v>
      </c>
      <c r="H1090" t="s">
        <v>31</v>
      </c>
      <c r="I1090" s="6">
        <v>0.15</v>
      </c>
      <c r="J1090" t="s">
        <v>22</v>
      </c>
      <c r="K1090" s="1">
        <f>Sales_data[[#This Row],[Quantity]]*Sales_data[[#This Row],[UnitPrice]]</f>
        <v>1350.65</v>
      </c>
      <c r="L1090" s="1">
        <f>Sales_data[[#This Row],[TotalPrice ]]*(1-Sales_data[[#This Row],[Discount]])</f>
        <v>1148.0525</v>
      </c>
      <c r="M1090" s="1">
        <f>Sales_data[[#This Row],[Quantity]]*Sales_data[[#This Row],[UnitCost (Assummed)]]</f>
        <v>877.9224999999999</v>
      </c>
      <c r="N1090" s="1">
        <f>Sales_data[[#This Row],[ Sales]]-Sales_data[[#This Row],[COGs]]</f>
        <v>270.13000000000011</v>
      </c>
      <c r="O1090" s="5">
        <f>Sales_data[[#This Row],[TotalPrice ]]-Sales_data[[#This Row],[ Sales]]</f>
        <v>202.59750000000008</v>
      </c>
      <c r="P1090" t="s">
        <v>57</v>
      </c>
      <c r="Q1090" t="s">
        <v>2930</v>
      </c>
      <c r="R1090">
        <v>0</v>
      </c>
      <c r="S1090" t="s">
        <v>1061</v>
      </c>
      <c r="T1090" t="s">
        <v>1062</v>
      </c>
      <c r="U1090" s="1">
        <v>15.74</v>
      </c>
      <c r="V1090" s="2">
        <v>45609</v>
      </c>
      <c r="W1090" s="2">
        <v>45615</v>
      </c>
      <c r="X1090" s="7">
        <f t="shared" ref="X1090:X1153" si="17">DATEDIF( V1090,W1090,"d")</f>
        <v>6</v>
      </c>
      <c r="Y1090" t="s">
        <v>43</v>
      </c>
    </row>
    <row r="1091" spans="1:25" x14ac:dyDescent="0.3">
      <c r="A1091" s="2">
        <v>45610</v>
      </c>
      <c r="B1091" t="s">
        <v>44</v>
      </c>
      <c r="C1091" t="s">
        <v>79</v>
      </c>
      <c r="D1091">
        <v>12</v>
      </c>
      <c r="E1091" s="1">
        <v>561.07000000000005</v>
      </c>
      <c r="F1091" s="1">
        <f>Sales_data[[#This Row],[UnitPrice]]*(1-0.35)</f>
        <v>364.69550000000004</v>
      </c>
      <c r="G1091" t="s">
        <v>30</v>
      </c>
      <c r="H1091" t="s">
        <v>31</v>
      </c>
      <c r="I1091" s="6">
        <v>0</v>
      </c>
      <c r="J1091" t="s">
        <v>32</v>
      </c>
      <c r="K1091" s="1">
        <f>Sales_data[[#This Row],[Quantity]]*Sales_data[[#This Row],[UnitPrice]]</f>
        <v>6732.84</v>
      </c>
      <c r="L1091" s="1">
        <f>Sales_data[[#This Row],[TotalPrice ]]*(1-Sales_data[[#This Row],[Discount]])</f>
        <v>6732.84</v>
      </c>
      <c r="M1091" s="1">
        <f>Sales_data[[#This Row],[Quantity]]*Sales_data[[#This Row],[UnitCost (Assummed)]]</f>
        <v>4376.3460000000005</v>
      </c>
      <c r="N1091" s="1">
        <f>Sales_data[[#This Row],[ Sales]]-Sales_data[[#This Row],[COGs]]</f>
        <v>2356.4939999999997</v>
      </c>
      <c r="O1091" s="5">
        <f>Sales_data[[#This Row],[TotalPrice ]]-Sales_data[[#This Row],[ Sales]]</f>
        <v>0</v>
      </c>
      <c r="P1091" t="s">
        <v>33</v>
      </c>
      <c r="Q1091" t="s">
        <v>2930</v>
      </c>
      <c r="R1091">
        <v>0</v>
      </c>
      <c r="S1091" t="s">
        <v>615</v>
      </c>
      <c r="T1091" t="s">
        <v>616</v>
      </c>
      <c r="U1091" s="1">
        <v>35.020000000000003</v>
      </c>
      <c r="V1091" s="2">
        <v>45610</v>
      </c>
      <c r="W1091" s="2">
        <v>45614</v>
      </c>
      <c r="X1091" s="7">
        <f t="shared" si="17"/>
        <v>4</v>
      </c>
      <c r="Y1091" t="s">
        <v>49</v>
      </c>
    </row>
    <row r="1092" spans="1:25" x14ac:dyDescent="0.3">
      <c r="A1092" s="2">
        <v>45611</v>
      </c>
      <c r="B1092" t="s">
        <v>38</v>
      </c>
      <c r="C1092" t="s">
        <v>29</v>
      </c>
      <c r="D1092">
        <v>1</v>
      </c>
      <c r="E1092" s="1">
        <v>159.41</v>
      </c>
      <c r="F1092" s="1">
        <f>Sales_data[[#This Row],[UnitPrice]]*(1-0.35)</f>
        <v>103.6165</v>
      </c>
      <c r="G1092" t="s">
        <v>20</v>
      </c>
      <c r="H1092" t="s">
        <v>31</v>
      </c>
      <c r="I1092" s="6">
        <v>0.1</v>
      </c>
      <c r="J1092" t="s">
        <v>66</v>
      </c>
      <c r="K1092" s="1">
        <f>Sales_data[[#This Row],[Quantity]]*Sales_data[[#This Row],[UnitPrice]]</f>
        <v>159.41</v>
      </c>
      <c r="L1092" s="1">
        <f>Sales_data[[#This Row],[TotalPrice ]]*(1-Sales_data[[#This Row],[Discount]])</f>
        <v>143.46899999999999</v>
      </c>
      <c r="M1092" s="1">
        <f>Sales_data[[#This Row],[Quantity]]*Sales_data[[#This Row],[UnitCost (Assummed)]]</f>
        <v>103.6165</v>
      </c>
      <c r="N1092" s="1">
        <f>Sales_data[[#This Row],[ Sales]]-Sales_data[[#This Row],[COGs]]</f>
        <v>39.852499999999992</v>
      </c>
      <c r="O1092" s="5">
        <f>Sales_data[[#This Row],[TotalPrice ]]-Sales_data[[#This Row],[ Sales]]</f>
        <v>15.941000000000003</v>
      </c>
      <c r="P1092" t="s">
        <v>57</v>
      </c>
      <c r="Q1092" t="s">
        <v>24</v>
      </c>
      <c r="R1092">
        <v>0</v>
      </c>
      <c r="S1092" t="s">
        <v>191</v>
      </c>
      <c r="T1092" t="s">
        <v>192</v>
      </c>
      <c r="U1092" s="1">
        <v>35.14</v>
      </c>
      <c r="V1092" s="2">
        <v>45611</v>
      </c>
      <c r="W1092" s="2">
        <v>45615</v>
      </c>
      <c r="X1092" s="7">
        <f t="shared" si="17"/>
        <v>4</v>
      </c>
      <c r="Y1092" t="s">
        <v>43</v>
      </c>
    </row>
    <row r="1093" spans="1:25" x14ac:dyDescent="0.3">
      <c r="A1093" s="2">
        <v>45611</v>
      </c>
      <c r="B1093" t="s">
        <v>18</v>
      </c>
      <c r="C1093" t="s">
        <v>54</v>
      </c>
      <c r="D1093">
        <v>10</v>
      </c>
      <c r="E1093" s="1">
        <v>98.24</v>
      </c>
      <c r="F1093" s="1">
        <f>Sales_data[[#This Row],[UnitPrice]]*(1-0.35)</f>
        <v>63.856000000000002</v>
      </c>
      <c r="G1093" t="s">
        <v>50</v>
      </c>
      <c r="H1093" t="s">
        <v>21</v>
      </c>
      <c r="I1093" s="6">
        <v>0</v>
      </c>
      <c r="J1093" t="s">
        <v>46</v>
      </c>
      <c r="K1093" s="1">
        <f>Sales_data[[#This Row],[Quantity]]*Sales_data[[#This Row],[UnitPrice]]</f>
        <v>982.4</v>
      </c>
      <c r="L1093" s="1">
        <f>Sales_data[[#This Row],[TotalPrice ]]*(1-Sales_data[[#This Row],[Discount]])</f>
        <v>982.4</v>
      </c>
      <c r="M1093" s="1">
        <f>Sales_data[[#This Row],[Quantity]]*Sales_data[[#This Row],[UnitCost (Assummed)]]</f>
        <v>638.56000000000006</v>
      </c>
      <c r="N1093" s="1">
        <f>Sales_data[[#This Row],[ Sales]]-Sales_data[[#This Row],[COGs]]</f>
        <v>343.83999999999992</v>
      </c>
      <c r="O1093" s="5">
        <f>Sales_data[[#This Row],[TotalPrice ]]-Sales_data[[#This Row],[ Sales]]</f>
        <v>0</v>
      </c>
      <c r="P1093" t="s">
        <v>57</v>
      </c>
      <c r="Q1093" t="s">
        <v>24</v>
      </c>
      <c r="R1093">
        <v>1</v>
      </c>
      <c r="S1093" t="s">
        <v>1067</v>
      </c>
      <c r="T1093" t="s">
        <v>630</v>
      </c>
      <c r="U1093" s="1">
        <v>21.01</v>
      </c>
      <c r="V1093" s="2">
        <v>45611</v>
      </c>
      <c r="W1093" s="2">
        <v>45613</v>
      </c>
      <c r="X1093" s="7">
        <f t="shared" si="17"/>
        <v>2</v>
      </c>
      <c r="Y1093" t="s">
        <v>27</v>
      </c>
    </row>
    <row r="1094" spans="1:25" x14ac:dyDescent="0.3">
      <c r="A1094" s="2">
        <v>45612</v>
      </c>
      <c r="B1094" t="s">
        <v>28</v>
      </c>
      <c r="C1094" t="s">
        <v>79</v>
      </c>
      <c r="D1094">
        <v>20</v>
      </c>
      <c r="E1094" s="1">
        <v>548.34</v>
      </c>
      <c r="F1094" s="1">
        <f>Sales_data[[#This Row],[UnitPrice]]*(1-0.35)</f>
        <v>356.42100000000005</v>
      </c>
      <c r="G1094" t="s">
        <v>20</v>
      </c>
      <c r="H1094" t="s">
        <v>31</v>
      </c>
      <c r="I1094" s="6">
        <v>0.1</v>
      </c>
      <c r="J1094" t="s">
        <v>66</v>
      </c>
      <c r="K1094" s="1">
        <f>Sales_data[[#This Row],[Quantity]]*Sales_data[[#This Row],[UnitPrice]]</f>
        <v>10966.800000000001</v>
      </c>
      <c r="L1094" s="1">
        <f>Sales_data[[#This Row],[TotalPrice ]]*(1-Sales_data[[#This Row],[Discount]])</f>
        <v>9870.1200000000008</v>
      </c>
      <c r="M1094" s="1">
        <f>Sales_data[[#This Row],[Quantity]]*Sales_data[[#This Row],[UnitCost (Assummed)]]</f>
        <v>7128.420000000001</v>
      </c>
      <c r="N1094" s="1">
        <f>Sales_data[[#This Row],[ Sales]]-Sales_data[[#This Row],[COGs]]</f>
        <v>2741.7</v>
      </c>
      <c r="O1094" s="5">
        <f>Sales_data[[#This Row],[TotalPrice ]]-Sales_data[[#This Row],[ Sales]]</f>
        <v>1096.6800000000003</v>
      </c>
      <c r="P1094" t="s">
        <v>33</v>
      </c>
      <c r="Q1094" t="s">
        <v>40</v>
      </c>
      <c r="R1094">
        <v>0</v>
      </c>
      <c r="S1094" t="s">
        <v>229</v>
      </c>
      <c r="T1094" t="s">
        <v>230</v>
      </c>
      <c r="U1094" s="1">
        <v>33.47</v>
      </c>
      <c r="V1094" s="2">
        <v>45612</v>
      </c>
      <c r="W1094" s="2">
        <v>45618</v>
      </c>
      <c r="X1094" s="7">
        <f t="shared" si="17"/>
        <v>6</v>
      </c>
      <c r="Y1094" t="s">
        <v>37</v>
      </c>
    </row>
    <row r="1095" spans="1:25" x14ac:dyDescent="0.3">
      <c r="A1095" s="2">
        <v>45612</v>
      </c>
      <c r="B1095" t="s">
        <v>38</v>
      </c>
      <c r="C1095" t="s">
        <v>19</v>
      </c>
      <c r="D1095">
        <v>4</v>
      </c>
      <c r="E1095" s="1">
        <v>175.34</v>
      </c>
      <c r="F1095" s="1">
        <f>Sales_data[[#This Row],[UnitPrice]]*(1-0.35)</f>
        <v>113.971</v>
      </c>
      <c r="G1095" t="s">
        <v>50</v>
      </c>
      <c r="H1095" t="s">
        <v>31</v>
      </c>
      <c r="I1095" s="6">
        <v>0.15</v>
      </c>
      <c r="J1095" t="s">
        <v>22</v>
      </c>
      <c r="K1095" s="1">
        <f>Sales_data[[#This Row],[Quantity]]*Sales_data[[#This Row],[UnitPrice]]</f>
        <v>701.36</v>
      </c>
      <c r="L1095" s="1">
        <f>Sales_data[[#This Row],[TotalPrice ]]*(1-Sales_data[[#This Row],[Discount]])</f>
        <v>596.15599999999995</v>
      </c>
      <c r="M1095" s="1">
        <f>Sales_data[[#This Row],[Quantity]]*Sales_data[[#This Row],[UnitCost (Assummed)]]</f>
        <v>455.88400000000001</v>
      </c>
      <c r="N1095" s="1">
        <f>Sales_data[[#This Row],[ Sales]]-Sales_data[[#This Row],[COGs]]</f>
        <v>140.27199999999993</v>
      </c>
      <c r="O1095" s="5">
        <f>Sales_data[[#This Row],[TotalPrice ]]-Sales_data[[#This Row],[ Sales]]</f>
        <v>105.20400000000006</v>
      </c>
      <c r="P1095" t="s">
        <v>63</v>
      </c>
      <c r="Q1095" t="s">
        <v>24</v>
      </c>
      <c r="R1095">
        <v>0</v>
      </c>
      <c r="S1095" t="s">
        <v>868</v>
      </c>
      <c r="T1095" t="s">
        <v>869</v>
      </c>
      <c r="U1095" s="1">
        <v>40.86</v>
      </c>
      <c r="V1095" s="2">
        <v>45612</v>
      </c>
      <c r="W1095" s="2">
        <v>45615</v>
      </c>
      <c r="X1095" s="7">
        <f t="shared" si="17"/>
        <v>3</v>
      </c>
      <c r="Y1095" t="s">
        <v>43</v>
      </c>
    </row>
    <row r="1096" spans="1:25" x14ac:dyDescent="0.3">
      <c r="A1096" s="2">
        <v>45612</v>
      </c>
      <c r="B1096" t="s">
        <v>69</v>
      </c>
      <c r="C1096" t="s">
        <v>79</v>
      </c>
      <c r="D1096">
        <v>17</v>
      </c>
      <c r="E1096" s="1">
        <v>266.83</v>
      </c>
      <c r="F1096" s="1">
        <f>Sales_data[[#This Row],[UnitPrice]]*(1-0.35)</f>
        <v>173.43950000000001</v>
      </c>
      <c r="G1096" t="s">
        <v>55</v>
      </c>
      <c r="H1096" t="s">
        <v>31</v>
      </c>
      <c r="I1096" s="6">
        <v>0.05</v>
      </c>
      <c r="J1096" t="s">
        <v>46</v>
      </c>
      <c r="K1096" s="1">
        <f>Sales_data[[#This Row],[Quantity]]*Sales_data[[#This Row],[UnitPrice]]</f>
        <v>4536.1099999999997</v>
      </c>
      <c r="L1096" s="1">
        <f>Sales_data[[#This Row],[TotalPrice ]]*(1-Sales_data[[#This Row],[Discount]])</f>
        <v>4309.3044999999993</v>
      </c>
      <c r="M1096" s="1">
        <f>Sales_data[[#This Row],[Quantity]]*Sales_data[[#This Row],[UnitCost (Assummed)]]</f>
        <v>2948.4715000000001</v>
      </c>
      <c r="N1096" s="1">
        <f>Sales_data[[#This Row],[ Sales]]-Sales_data[[#This Row],[COGs]]</f>
        <v>1360.8329999999992</v>
      </c>
      <c r="O1096" s="5">
        <f>Sales_data[[#This Row],[TotalPrice ]]-Sales_data[[#This Row],[ Sales]]</f>
        <v>226.80550000000039</v>
      </c>
      <c r="P1096" t="s">
        <v>57</v>
      </c>
      <c r="Q1096" t="s">
        <v>40</v>
      </c>
      <c r="R1096">
        <v>0</v>
      </c>
      <c r="S1096" t="s">
        <v>1604</v>
      </c>
      <c r="T1096" t="s">
        <v>1605</v>
      </c>
      <c r="U1096" s="1">
        <v>32.520000000000003</v>
      </c>
      <c r="V1096" s="2">
        <v>45612</v>
      </c>
      <c r="W1096" s="2">
        <v>45619</v>
      </c>
      <c r="X1096" s="7">
        <f t="shared" si="17"/>
        <v>7</v>
      </c>
      <c r="Y1096" t="s">
        <v>72</v>
      </c>
    </row>
    <row r="1097" spans="1:25" x14ac:dyDescent="0.3">
      <c r="A1097" s="2">
        <v>45612</v>
      </c>
      <c r="B1097" t="s">
        <v>18</v>
      </c>
      <c r="C1097" t="s">
        <v>45</v>
      </c>
      <c r="D1097">
        <v>3</v>
      </c>
      <c r="E1097" s="1">
        <v>387.63</v>
      </c>
      <c r="F1097" s="1">
        <f>Sales_data[[#This Row],[UnitPrice]]*(1-0.35)</f>
        <v>251.95950000000002</v>
      </c>
      <c r="G1097" t="s">
        <v>30</v>
      </c>
      <c r="H1097" t="s">
        <v>21</v>
      </c>
      <c r="I1097" s="6">
        <v>0</v>
      </c>
      <c r="J1097" t="s">
        <v>56</v>
      </c>
      <c r="K1097" s="1">
        <f>Sales_data[[#This Row],[Quantity]]*Sales_data[[#This Row],[UnitPrice]]</f>
        <v>1162.8899999999999</v>
      </c>
      <c r="L1097" s="1">
        <f>Sales_data[[#This Row],[TotalPrice ]]*(1-Sales_data[[#This Row],[Discount]])</f>
        <v>1162.8899999999999</v>
      </c>
      <c r="M1097" s="1">
        <f>Sales_data[[#This Row],[Quantity]]*Sales_data[[#This Row],[UnitCost (Assummed)]]</f>
        <v>755.87850000000003</v>
      </c>
      <c r="N1097" s="1">
        <f>Sales_data[[#This Row],[ Sales]]-Sales_data[[#This Row],[COGs]]</f>
        <v>407.01149999999984</v>
      </c>
      <c r="O1097" s="5">
        <f>Sales_data[[#This Row],[TotalPrice ]]-Sales_data[[#This Row],[ Sales]]</f>
        <v>0</v>
      </c>
      <c r="P1097" t="s">
        <v>57</v>
      </c>
      <c r="Q1097" t="s">
        <v>40</v>
      </c>
      <c r="R1097">
        <v>0</v>
      </c>
      <c r="S1097" t="s">
        <v>2255</v>
      </c>
      <c r="T1097" t="s">
        <v>2256</v>
      </c>
      <c r="U1097" s="1">
        <v>30.08</v>
      </c>
      <c r="V1097" s="2">
        <v>45612</v>
      </c>
      <c r="W1097" s="2">
        <v>45616</v>
      </c>
      <c r="X1097" s="7">
        <f t="shared" si="17"/>
        <v>4</v>
      </c>
      <c r="Y1097" t="s">
        <v>27</v>
      </c>
    </row>
    <row r="1098" spans="1:25" x14ac:dyDescent="0.3">
      <c r="A1098" s="2">
        <v>45613</v>
      </c>
      <c r="B1098" t="s">
        <v>28</v>
      </c>
      <c r="C1098" t="s">
        <v>54</v>
      </c>
      <c r="D1098">
        <v>9</v>
      </c>
      <c r="E1098" s="1">
        <v>503.18</v>
      </c>
      <c r="F1098" s="1">
        <f>Sales_data[[#This Row],[UnitPrice]]*(1-0.35)</f>
        <v>327.06700000000001</v>
      </c>
      <c r="G1098" t="s">
        <v>20</v>
      </c>
      <c r="H1098" t="s">
        <v>21</v>
      </c>
      <c r="I1098" s="6">
        <v>0</v>
      </c>
      <c r="J1098" t="s">
        <v>56</v>
      </c>
      <c r="K1098" s="1">
        <f>Sales_data[[#This Row],[Quantity]]*Sales_data[[#This Row],[UnitPrice]]</f>
        <v>4528.62</v>
      </c>
      <c r="L1098" s="1">
        <f>Sales_data[[#This Row],[TotalPrice ]]*(1-Sales_data[[#This Row],[Discount]])</f>
        <v>4528.62</v>
      </c>
      <c r="M1098" s="1">
        <f>Sales_data[[#This Row],[Quantity]]*Sales_data[[#This Row],[UnitCost (Assummed)]]</f>
        <v>2943.6030000000001</v>
      </c>
      <c r="N1098" s="1">
        <f>Sales_data[[#This Row],[ Sales]]-Sales_data[[#This Row],[COGs]]</f>
        <v>1585.0169999999998</v>
      </c>
      <c r="O1098" s="5">
        <f>Sales_data[[#This Row],[TotalPrice ]]-Sales_data[[#This Row],[ Sales]]</f>
        <v>0</v>
      </c>
      <c r="P1098" t="s">
        <v>33</v>
      </c>
      <c r="Q1098" t="s">
        <v>34</v>
      </c>
      <c r="R1098">
        <v>1</v>
      </c>
      <c r="S1098" t="s">
        <v>1153</v>
      </c>
      <c r="T1098" t="s">
        <v>1154</v>
      </c>
      <c r="U1098" s="1">
        <v>46.02</v>
      </c>
      <c r="V1098" s="2">
        <v>45613</v>
      </c>
      <c r="W1098" s="2">
        <v>45620</v>
      </c>
      <c r="X1098" s="7">
        <f t="shared" si="17"/>
        <v>7</v>
      </c>
      <c r="Y1098" t="s">
        <v>37</v>
      </c>
    </row>
    <row r="1099" spans="1:25" x14ac:dyDescent="0.3">
      <c r="A1099" s="2">
        <v>45614</v>
      </c>
      <c r="B1099" t="s">
        <v>28</v>
      </c>
      <c r="C1099" t="s">
        <v>19</v>
      </c>
      <c r="D1099">
        <v>1</v>
      </c>
      <c r="E1099" s="1">
        <v>178.55</v>
      </c>
      <c r="F1099" s="1">
        <f>Sales_data[[#This Row],[UnitPrice]]*(1-0.35)</f>
        <v>116.0575</v>
      </c>
      <c r="G1099" t="s">
        <v>30</v>
      </c>
      <c r="H1099" t="s">
        <v>31</v>
      </c>
      <c r="I1099" s="6">
        <v>0.15</v>
      </c>
      <c r="J1099" t="s">
        <v>51</v>
      </c>
      <c r="K1099" s="1">
        <f>Sales_data[[#This Row],[Quantity]]*Sales_data[[#This Row],[UnitPrice]]</f>
        <v>178.55</v>
      </c>
      <c r="L1099" s="1">
        <f>Sales_data[[#This Row],[TotalPrice ]]*(1-Sales_data[[#This Row],[Discount]])</f>
        <v>151.76750000000001</v>
      </c>
      <c r="M1099" s="1">
        <f>Sales_data[[#This Row],[Quantity]]*Sales_data[[#This Row],[UnitCost (Assummed)]]</f>
        <v>116.0575</v>
      </c>
      <c r="N1099" s="1">
        <f>Sales_data[[#This Row],[ Sales]]-Sales_data[[#This Row],[COGs]]</f>
        <v>35.710000000000008</v>
      </c>
      <c r="O1099" s="5">
        <f>Sales_data[[#This Row],[TotalPrice ]]-Sales_data[[#This Row],[ Sales]]</f>
        <v>26.782499999999999</v>
      </c>
      <c r="P1099" t="s">
        <v>60</v>
      </c>
      <c r="Q1099" t="s">
        <v>34</v>
      </c>
      <c r="R1099">
        <v>1</v>
      </c>
      <c r="S1099" t="s">
        <v>110</v>
      </c>
      <c r="T1099" t="s">
        <v>111</v>
      </c>
      <c r="U1099" s="1">
        <v>7.61</v>
      </c>
      <c r="V1099" s="2">
        <v>45614</v>
      </c>
      <c r="W1099" s="2">
        <v>45617</v>
      </c>
      <c r="X1099" s="7">
        <f t="shared" si="17"/>
        <v>3</v>
      </c>
      <c r="Y1099" t="s">
        <v>37</v>
      </c>
    </row>
    <row r="1100" spans="1:25" x14ac:dyDescent="0.3">
      <c r="A1100" s="2">
        <v>45616</v>
      </c>
      <c r="B1100" t="s">
        <v>18</v>
      </c>
      <c r="C1100" t="s">
        <v>19</v>
      </c>
      <c r="D1100">
        <v>6</v>
      </c>
      <c r="E1100" s="1">
        <v>562.92999999999995</v>
      </c>
      <c r="F1100" s="1">
        <f>Sales_data[[#This Row],[UnitPrice]]*(1-0.35)</f>
        <v>365.90449999999998</v>
      </c>
      <c r="G1100" t="s">
        <v>50</v>
      </c>
      <c r="H1100" t="s">
        <v>31</v>
      </c>
      <c r="I1100" s="6">
        <v>0</v>
      </c>
      <c r="J1100" t="s">
        <v>32</v>
      </c>
      <c r="K1100" s="1">
        <f>Sales_data[[#This Row],[Quantity]]*Sales_data[[#This Row],[UnitPrice]]</f>
        <v>3377.58</v>
      </c>
      <c r="L1100" s="1">
        <f>Sales_data[[#This Row],[TotalPrice ]]*(1-Sales_data[[#This Row],[Discount]])</f>
        <v>3377.58</v>
      </c>
      <c r="M1100" s="1">
        <f>Sales_data[[#This Row],[Quantity]]*Sales_data[[#This Row],[UnitCost (Assummed)]]</f>
        <v>2195.4269999999997</v>
      </c>
      <c r="N1100" s="1">
        <f>Sales_data[[#This Row],[ Sales]]-Sales_data[[#This Row],[COGs]]</f>
        <v>1182.1530000000002</v>
      </c>
      <c r="O1100" s="5">
        <f>Sales_data[[#This Row],[TotalPrice ]]-Sales_data[[#This Row],[ Sales]]</f>
        <v>0</v>
      </c>
      <c r="P1100" t="s">
        <v>57</v>
      </c>
      <c r="Q1100" t="s">
        <v>40</v>
      </c>
      <c r="R1100">
        <v>0</v>
      </c>
      <c r="S1100" t="s">
        <v>561</v>
      </c>
      <c r="T1100" t="s">
        <v>562</v>
      </c>
      <c r="U1100" s="1">
        <v>43.73</v>
      </c>
      <c r="V1100" s="2">
        <v>45616</v>
      </c>
      <c r="W1100" s="2">
        <v>45623</v>
      </c>
      <c r="X1100" s="7">
        <f t="shared" si="17"/>
        <v>7</v>
      </c>
      <c r="Y1100" t="s">
        <v>27</v>
      </c>
    </row>
    <row r="1101" spans="1:25" x14ac:dyDescent="0.3">
      <c r="A1101" s="2">
        <v>45617</v>
      </c>
      <c r="B1101" t="s">
        <v>69</v>
      </c>
      <c r="C1101" t="s">
        <v>29</v>
      </c>
      <c r="D1101">
        <v>5</v>
      </c>
      <c r="E1101" s="1">
        <v>69.290000000000006</v>
      </c>
      <c r="F1101" s="1">
        <f>Sales_data[[#This Row],[UnitPrice]]*(1-0.35)</f>
        <v>45.038500000000006</v>
      </c>
      <c r="G1101" t="s">
        <v>50</v>
      </c>
      <c r="H1101" t="s">
        <v>21</v>
      </c>
      <c r="I1101" s="6">
        <v>0</v>
      </c>
      <c r="J1101" t="s">
        <v>51</v>
      </c>
      <c r="K1101" s="1">
        <f>Sales_data[[#This Row],[Quantity]]*Sales_data[[#This Row],[UnitPrice]]</f>
        <v>346.45000000000005</v>
      </c>
      <c r="L1101" s="1">
        <f>Sales_data[[#This Row],[TotalPrice ]]*(1-Sales_data[[#This Row],[Discount]])</f>
        <v>346.45000000000005</v>
      </c>
      <c r="M1101" s="1">
        <f>Sales_data[[#This Row],[Quantity]]*Sales_data[[#This Row],[UnitCost (Assummed)]]</f>
        <v>225.19250000000002</v>
      </c>
      <c r="N1101" s="1">
        <f>Sales_data[[#This Row],[ Sales]]-Sales_data[[#This Row],[COGs]]</f>
        <v>121.25750000000002</v>
      </c>
      <c r="O1101" s="5">
        <f>Sales_data[[#This Row],[TotalPrice ]]-Sales_data[[#This Row],[ Sales]]</f>
        <v>0</v>
      </c>
      <c r="P1101" t="s">
        <v>57</v>
      </c>
      <c r="Q1101" t="s">
        <v>2930</v>
      </c>
      <c r="R1101">
        <v>0</v>
      </c>
      <c r="S1101" t="s">
        <v>1691</v>
      </c>
      <c r="T1101" t="s">
        <v>1692</v>
      </c>
      <c r="U1101" s="1">
        <v>20.83</v>
      </c>
      <c r="V1101" s="2">
        <v>45617</v>
      </c>
      <c r="W1101" s="2">
        <v>45625</v>
      </c>
      <c r="X1101" s="7">
        <f t="shared" si="17"/>
        <v>8</v>
      </c>
      <c r="Y1101" t="s">
        <v>72</v>
      </c>
    </row>
    <row r="1102" spans="1:25" x14ac:dyDescent="0.3">
      <c r="A1102" s="2">
        <v>45618</v>
      </c>
      <c r="B1102" t="s">
        <v>28</v>
      </c>
      <c r="C1102" t="s">
        <v>130</v>
      </c>
      <c r="D1102">
        <v>19</v>
      </c>
      <c r="E1102" s="1">
        <v>364.32</v>
      </c>
      <c r="F1102" s="1">
        <f>Sales_data[[#This Row],[UnitPrice]]*(1-0.35)</f>
        <v>236.80799999999999</v>
      </c>
      <c r="G1102" t="s">
        <v>20</v>
      </c>
      <c r="H1102" t="s">
        <v>31</v>
      </c>
      <c r="I1102" s="6">
        <v>0.15</v>
      </c>
      <c r="J1102" t="s">
        <v>46</v>
      </c>
      <c r="K1102" s="1">
        <f>Sales_data[[#This Row],[Quantity]]*Sales_data[[#This Row],[UnitPrice]]</f>
        <v>6922.08</v>
      </c>
      <c r="L1102" s="1">
        <f>Sales_data[[#This Row],[TotalPrice ]]*(1-Sales_data[[#This Row],[Discount]])</f>
        <v>5883.768</v>
      </c>
      <c r="M1102" s="1">
        <f>Sales_data[[#This Row],[Quantity]]*Sales_data[[#This Row],[UnitCost (Assummed)]]</f>
        <v>4499.3519999999999</v>
      </c>
      <c r="N1102" s="1">
        <f>Sales_data[[#This Row],[ Sales]]-Sales_data[[#This Row],[COGs]]</f>
        <v>1384.4160000000002</v>
      </c>
      <c r="O1102" s="5">
        <f>Sales_data[[#This Row],[TotalPrice ]]-Sales_data[[#This Row],[ Sales]]</f>
        <v>1038.3119999999999</v>
      </c>
      <c r="P1102" t="s">
        <v>60</v>
      </c>
      <c r="Q1102" t="s">
        <v>2930</v>
      </c>
      <c r="R1102">
        <v>1</v>
      </c>
      <c r="S1102" t="s">
        <v>507</v>
      </c>
      <c r="T1102" t="s">
        <v>508</v>
      </c>
      <c r="U1102" s="1">
        <v>39.76</v>
      </c>
      <c r="V1102" s="2">
        <v>45618</v>
      </c>
      <c r="W1102" s="2">
        <v>45621</v>
      </c>
      <c r="X1102" s="7">
        <f t="shared" si="17"/>
        <v>3</v>
      </c>
      <c r="Y1102" t="s">
        <v>37</v>
      </c>
    </row>
    <row r="1103" spans="1:25" x14ac:dyDescent="0.3">
      <c r="A1103" s="2">
        <v>45618</v>
      </c>
      <c r="B1103" t="s">
        <v>18</v>
      </c>
      <c r="C1103" t="s">
        <v>45</v>
      </c>
      <c r="D1103">
        <v>3</v>
      </c>
      <c r="E1103" s="1">
        <v>536.97</v>
      </c>
      <c r="F1103" s="1">
        <f>Sales_data[[#This Row],[UnitPrice]]*(1-0.35)</f>
        <v>349.03050000000002</v>
      </c>
      <c r="G1103" t="s">
        <v>50</v>
      </c>
      <c r="H1103" t="s">
        <v>21</v>
      </c>
      <c r="I1103" s="6">
        <v>0</v>
      </c>
      <c r="J1103" t="s">
        <v>51</v>
      </c>
      <c r="K1103" s="1">
        <f>Sales_data[[#This Row],[Quantity]]*Sales_data[[#This Row],[UnitPrice]]</f>
        <v>1610.91</v>
      </c>
      <c r="L1103" s="1">
        <f>Sales_data[[#This Row],[TotalPrice ]]*(1-Sales_data[[#This Row],[Discount]])</f>
        <v>1610.91</v>
      </c>
      <c r="M1103" s="1">
        <f>Sales_data[[#This Row],[Quantity]]*Sales_data[[#This Row],[UnitCost (Assummed)]]</f>
        <v>1047.0915</v>
      </c>
      <c r="N1103" s="1">
        <f>Sales_data[[#This Row],[ Sales]]-Sales_data[[#This Row],[COGs]]</f>
        <v>563.81850000000009</v>
      </c>
      <c r="O1103" s="5">
        <f>Sales_data[[#This Row],[TotalPrice ]]-Sales_data[[#This Row],[ Sales]]</f>
        <v>0</v>
      </c>
      <c r="P1103" t="s">
        <v>60</v>
      </c>
      <c r="Q1103" t="s">
        <v>2930</v>
      </c>
      <c r="R1103">
        <v>0</v>
      </c>
      <c r="S1103" t="s">
        <v>1393</v>
      </c>
      <c r="T1103" t="s">
        <v>1394</v>
      </c>
      <c r="U1103" s="1">
        <v>13.86</v>
      </c>
      <c r="V1103" s="2">
        <v>45618</v>
      </c>
      <c r="W1103" s="2">
        <v>45627</v>
      </c>
      <c r="X1103" s="7">
        <f t="shared" si="17"/>
        <v>9</v>
      </c>
      <c r="Y1103" t="s">
        <v>27</v>
      </c>
    </row>
    <row r="1104" spans="1:25" x14ac:dyDescent="0.3">
      <c r="A1104" s="2">
        <v>45619</v>
      </c>
      <c r="B1104" t="s">
        <v>28</v>
      </c>
      <c r="C1104" t="s">
        <v>79</v>
      </c>
      <c r="D1104">
        <v>8</v>
      </c>
      <c r="E1104" s="1">
        <v>414.94</v>
      </c>
      <c r="F1104" s="1">
        <f>Sales_data[[#This Row],[UnitPrice]]*(1-0.35)</f>
        <v>269.71100000000001</v>
      </c>
      <c r="G1104" t="s">
        <v>30</v>
      </c>
      <c r="H1104" t="s">
        <v>21</v>
      </c>
      <c r="I1104" s="6">
        <v>0</v>
      </c>
      <c r="J1104" t="s">
        <v>32</v>
      </c>
      <c r="K1104" s="1">
        <f>Sales_data[[#This Row],[Quantity]]*Sales_data[[#This Row],[UnitPrice]]</f>
        <v>3319.52</v>
      </c>
      <c r="L1104" s="1">
        <f>Sales_data[[#This Row],[TotalPrice ]]*(1-Sales_data[[#This Row],[Discount]])</f>
        <v>3319.52</v>
      </c>
      <c r="M1104" s="1">
        <f>Sales_data[[#This Row],[Quantity]]*Sales_data[[#This Row],[UnitCost (Assummed)]]</f>
        <v>2157.6880000000001</v>
      </c>
      <c r="N1104" s="1">
        <f>Sales_data[[#This Row],[ Sales]]-Sales_data[[#This Row],[COGs]]</f>
        <v>1161.8319999999999</v>
      </c>
      <c r="O1104" s="5">
        <f>Sales_data[[#This Row],[TotalPrice ]]-Sales_data[[#This Row],[ Sales]]</f>
        <v>0</v>
      </c>
      <c r="P1104" t="s">
        <v>60</v>
      </c>
      <c r="Q1104" t="s">
        <v>34</v>
      </c>
      <c r="R1104">
        <v>0</v>
      </c>
      <c r="S1104" t="s">
        <v>902</v>
      </c>
      <c r="T1104" t="s">
        <v>903</v>
      </c>
      <c r="U1104" s="1">
        <v>46.58</v>
      </c>
      <c r="V1104" s="2">
        <v>45619</v>
      </c>
      <c r="W1104" s="2">
        <v>45622</v>
      </c>
      <c r="X1104" s="7">
        <f t="shared" si="17"/>
        <v>3</v>
      </c>
      <c r="Y1104" t="s">
        <v>37</v>
      </c>
    </row>
    <row r="1105" spans="1:25" x14ac:dyDescent="0.3">
      <c r="A1105" s="2">
        <v>45620</v>
      </c>
      <c r="B1105" t="s">
        <v>28</v>
      </c>
      <c r="C1105" t="s">
        <v>130</v>
      </c>
      <c r="D1105">
        <v>12</v>
      </c>
      <c r="E1105" s="1">
        <v>330.36</v>
      </c>
      <c r="F1105" s="1">
        <f>Sales_data[[#This Row],[UnitPrice]]*(1-0.35)</f>
        <v>214.73400000000001</v>
      </c>
      <c r="G1105" t="s">
        <v>55</v>
      </c>
      <c r="H1105" t="s">
        <v>31</v>
      </c>
      <c r="I1105" s="6">
        <v>0.05</v>
      </c>
      <c r="J1105" t="s">
        <v>56</v>
      </c>
      <c r="K1105" s="1">
        <f>Sales_data[[#This Row],[Quantity]]*Sales_data[[#This Row],[UnitPrice]]</f>
        <v>3964.32</v>
      </c>
      <c r="L1105" s="1">
        <f>Sales_data[[#This Row],[TotalPrice ]]*(1-Sales_data[[#This Row],[Discount]])</f>
        <v>3766.1039999999998</v>
      </c>
      <c r="M1105" s="1">
        <f>Sales_data[[#This Row],[Quantity]]*Sales_data[[#This Row],[UnitCost (Assummed)]]</f>
        <v>2576.808</v>
      </c>
      <c r="N1105" s="1">
        <f>Sales_data[[#This Row],[ Sales]]-Sales_data[[#This Row],[COGs]]</f>
        <v>1189.2959999999998</v>
      </c>
      <c r="O1105" s="5">
        <f>Sales_data[[#This Row],[TotalPrice ]]-Sales_data[[#This Row],[ Sales]]</f>
        <v>198.21600000000035</v>
      </c>
      <c r="P1105" t="s">
        <v>63</v>
      </c>
      <c r="Q1105" t="s">
        <v>40</v>
      </c>
      <c r="R1105">
        <v>0</v>
      </c>
      <c r="S1105" t="s">
        <v>567</v>
      </c>
      <c r="T1105" t="s">
        <v>568</v>
      </c>
      <c r="U1105" s="1">
        <v>48.33</v>
      </c>
      <c r="V1105" s="2">
        <v>45620</v>
      </c>
      <c r="W1105" s="2">
        <v>45626</v>
      </c>
      <c r="X1105" s="7">
        <f t="shared" si="17"/>
        <v>6</v>
      </c>
      <c r="Y1105" t="s">
        <v>37</v>
      </c>
    </row>
    <row r="1106" spans="1:25" x14ac:dyDescent="0.3">
      <c r="A1106" s="2">
        <v>45620</v>
      </c>
      <c r="B1106" t="s">
        <v>44</v>
      </c>
      <c r="C1106" t="s">
        <v>45</v>
      </c>
      <c r="D1106">
        <v>12</v>
      </c>
      <c r="E1106" s="1">
        <v>255.93</v>
      </c>
      <c r="F1106" s="1">
        <f>Sales_data[[#This Row],[UnitPrice]]*(1-0.35)</f>
        <v>166.3545</v>
      </c>
      <c r="G1106" t="s">
        <v>20</v>
      </c>
      <c r="H1106" t="s">
        <v>31</v>
      </c>
      <c r="I1106" s="6">
        <v>0</v>
      </c>
      <c r="J1106" t="s">
        <v>22</v>
      </c>
      <c r="K1106" s="1">
        <f>Sales_data[[#This Row],[Quantity]]*Sales_data[[#This Row],[UnitPrice]]</f>
        <v>3071.16</v>
      </c>
      <c r="L1106" s="1">
        <f>Sales_data[[#This Row],[TotalPrice ]]*(1-Sales_data[[#This Row],[Discount]])</f>
        <v>3071.16</v>
      </c>
      <c r="M1106" s="1">
        <f>Sales_data[[#This Row],[Quantity]]*Sales_data[[#This Row],[UnitCost (Assummed)]]</f>
        <v>1996.2539999999999</v>
      </c>
      <c r="N1106" s="1">
        <f>Sales_data[[#This Row],[ Sales]]-Sales_data[[#This Row],[COGs]]</f>
        <v>1074.9059999999999</v>
      </c>
      <c r="O1106" s="5">
        <f>Sales_data[[#This Row],[TotalPrice ]]-Sales_data[[#This Row],[ Sales]]</f>
        <v>0</v>
      </c>
      <c r="P1106" t="s">
        <v>63</v>
      </c>
      <c r="Q1106" t="s">
        <v>40</v>
      </c>
      <c r="R1106">
        <v>0</v>
      </c>
      <c r="S1106" t="s">
        <v>1368</v>
      </c>
      <c r="T1106" t="s">
        <v>1369</v>
      </c>
      <c r="U1106" s="1">
        <v>23.74</v>
      </c>
      <c r="V1106" s="2">
        <v>45620</v>
      </c>
      <c r="W1106" s="2">
        <v>45630</v>
      </c>
      <c r="X1106" s="7">
        <f t="shared" si="17"/>
        <v>10</v>
      </c>
      <c r="Y1106" t="s">
        <v>49</v>
      </c>
    </row>
    <row r="1107" spans="1:25" x14ac:dyDescent="0.3">
      <c r="A1107" s="2">
        <v>45620</v>
      </c>
      <c r="B1107" t="s">
        <v>28</v>
      </c>
      <c r="C1107" t="s">
        <v>54</v>
      </c>
      <c r="D1107">
        <v>12</v>
      </c>
      <c r="E1107" s="1">
        <v>173.79</v>
      </c>
      <c r="F1107" s="1">
        <f>Sales_data[[#This Row],[UnitPrice]]*(1-0.35)</f>
        <v>112.9635</v>
      </c>
      <c r="G1107" t="s">
        <v>55</v>
      </c>
      <c r="H1107" t="s">
        <v>31</v>
      </c>
      <c r="I1107" s="6">
        <v>0.15</v>
      </c>
      <c r="J1107" t="s">
        <v>22</v>
      </c>
      <c r="K1107" s="1">
        <f>Sales_data[[#This Row],[Quantity]]*Sales_data[[#This Row],[UnitPrice]]</f>
        <v>2085.48</v>
      </c>
      <c r="L1107" s="1">
        <f>Sales_data[[#This Row],[TotalPrice ]]*(1-Sales_data[[#This Row],[Discount]])</f>
        <v>1772.6579999999999</v>
      </c>
      <c r="M1107" s="1">
        <f>Sales_data[[#This Row],[Quantity]]*Sales_data[[#This Row],[UnitCost (Assummed)]]</f>
        <v>1355.5619999999999</v>
      </c>
      <c r="N1107" s="1">
        <f>Sales_data[[#This Row],[ Sales]]-Sales_data[[#This Row],[COGs]]</f>
        <v>417.096</v>
      </c>
      <c r="O1107" s="5">
        <f>Sales_data[[#This Row],[TotalPrice ]]-Sales_data[[#This Row],[ Sales]]</f>
        <v>312.82200000000012</v>
      </c>
      <c r="P1107" t="s">
        <v>57</v>
      </c>
      <c r="Q1107" t="s">
        <v>2930</v>
      </c>
      <c r="R1107">
        <v>0</v>
      </c>
      <c r="S1107" t="s">
        <v>1429</v>
      </c>
      <c r="T1107" t="s">
        <v>1430</v>
      </c>
      <c r="U1107" s="1">
        <v>21.23</v>
      </c>
      <c r="V1107" s="2">
        <v>45620</v>
      </c>
      <c r="W1107" s="2">
        <v>45630</v>
      </c>
      <c r="X1107" s="7">
        <f t="shared" si="17"/>
        <v>10</v>
      </c>
      <c r="Y1107" t="s">
        <v>37</v>
      </c>
    </row>
    <row r="1108" spans="1:25" x14ac:dyDescent="0.3">
      <c r="A1108" s="2">
        <v>45620</v>
      </c>
      <c r="B1108" t="s">
        <v>38</v>
      </c>
      <c r="C1108" t="s">
        <v>54</v>
      </c>
      <c r="D1108">
        <v>9</v>
      </c>
      <c r="E1108" s="1">
        <v>539.64</v>
      </c>
      <c r="F1108" s="1">
        <f>Sales_data[[#This Row],[UnitPrice]]*(1-0.35)</f>
        <v>350.76600000000002</v>
      </c>
      <c r="G1108" t="s">
        <v>30</v>
      </c>
      <c r="H1108" t="s">
        <v>31</v>
      </c>
      <c r="I1108" s="6">
        <v>0.15</v>
      </c>
      <c r="J1108" t="s">
        <v>32</v>
      </c>
      <c r="K1108" s="1">
        <f>Sales_data[[#This Row],[Quantity]]*Sales_data[[#This Row],[UnitPrice]]</f>
        <v>4856.76</v>
      </c>
      <c r="L1108" s="1">
        <f>Sales_data[[#This Row],[TotalPrice ]]*(1-Sales_data[[#This Row],[Discount]])</f>
        <v>4128.2460000000001</v>
      </c>
      <c r="M1108" s="1">
        <f>Sales_data[[#This Row],[Quantity]]*Sales_data[[#This Row],[UnitCost (Assummed)]]</f>
        <v>3156.8940000000002</v>
      </c>
      <c r="N1108" s="1">
        <f>Sales_data[[#This Row],[ Sales]]-Sales_data[[#This Row],[COGs]]</f>
        <v>971.35199999999986</v>
      </c>
      <c r="O1108" s="5">
        <f>Sales_data[[#This Row],[TotalPrice ]]-Sales_data[[#This Row],[ Sales]]</f>
        <v>728.51400000000012</v>
      </c>
      <c r="P1108" t="s">
        <v>33</v>
      </c>
      <c r="Q1108" t="s">
        <v>2930</v>
      </c>
      <c r="R1108">
        <v>0</v>
      </c>
      <c r="S1108" t="s">
        <v>2188</v>
      </c>
      <c r="T1108" t="s">
        <v>2189</v>
      </c>
      <c r="U1108" s="1">
        <v>16.079999999999998</v>
      </c>
      <c r="V1108" s="2">
        <v>45620</v>
      </c>
      <c r="W1108" s="2">
        <v>45629</v>
      </c>
      <c r="X1108" s="7">
        <f t="shared" si="17"/>
        <v>9</v>
      </c>
      <c r="Y1108" t="s">
        <v>43</v>
      </c>
    </row>
    <row r="1109" spans="1:25" x14ac:dyDescent="0.3">
      <c r="A1109" s="2">
        <v>45621</v>
      </c>
      <c r="B1109" t="s">
        <v>18</v>
      </c>
      <c r="C1109" t="s">
        <v>45</v>
      </c>
      <c r="D1109">
        <v>14</v>
      </c>
      <c r="E1109" s="1">
        <v>6.1</v>
      </c>
      <c r="F1109" s="1">
        <f>Sales_data[[#This Row],[UnitPrice]]*(1-0.35)</f>
        <v>3.9649999999999999</v>
      </c>
      <c r="G1109" t="s">
        <v>50</v>
      </c>
      <c r="H1109" t="s">
        <v>21</v>
      </c>
      <c r="I1109" s="6">
        <v>0.15</v>
      </c>
      <c r="J1109" t="s">
        <v>51</v>
      </c>
      <c r="K1109" s="1">
        <f>Sales_data[[#This Row],[Quantity]]*Sales_data[[#This Row],[UnitPrice]]</f>
        <v>85.399999999999991</v>
      </c>
      <c r="L1109" s="1">
        <f>Sales_data[[#This Row],[TotalPrice ]]*(1-Sales_data[[#This Row],[Discount]])</f>
        <v>72.589999999999989</v>
      </c>
      <c r="M1109" s="1">
        <f>Sales_data[[#This Row],[Quantity]]*Sales_data[[#This Row],[UnitCost (Assummed)]]</f>
        <v>55.51</v>
      </c>
      <c r="N1109" s="1">
        <f>Sales_data[[#This Row],[ Sales]]-Sales_data[[#This Row],[COGs]]</f>
        <v>17.079999999999991</v>
      </c>
      <c r="O1109" s="5">
        <f>Sales_data[[#This Row],[TotalPrice ]]-Sales_data[[#This Row],[ Sales]]</f>
        <v>12.810000000000002</v>
      </c>
      <c r="P1109" t="s">
        <v>23</v>
      </c>
      <c r="Q1109" t="s">
        <v>24</v>
      </c>
      <c r="R1109">
        <v>1</v>
      </c>
      <c r="S1109" t="s">
        <v>2402</v>
      </c>
      <c r="T1109" t="s">
        <v>2403</v>
      </c>
      <c r="U1109" s="1">
        <v>10.18</v>
      </c>
      <c r="V1109" s="2">
        <v>45621</v>
      </c>
      <c r="W1109" s="2">
        <v>45626</v>
      </c>
      <c r="X1109" s="7">
        <f t="shared" si="17"/>
        <v>5</v>
      </c>
      <c r="Y1109" t="s">
        <v>27</v>
      </c>
    </row>
    <row r="1110" spans="1:25" x14ac:dyDescent="0.3">
      <c r="A1110" s="2">
        <v>45621</v>
      </c>
      <c r="B1110" t="s">
        <v>38</v>
      </c>
      <c r="C1110" t="s">
        <v>54</v>
      </c>
      <c r="D1110">
        <v>14</v>
      </c>
      <c r="E1110" s="1">
        <v>574.32000000000005</v>
      </c>
      <c r="F1110" s="1">
        <f>Sales_data[[#This Row],[UnitPrice]]*(1-0.35)</f>
        <v>373.30800000000005</v>
      </c>
      <c r="G1110" t="s">
        <v>55</v>
      </c>
      <c r="H1110" t="s">
        <v>21</v>
      </c>
      <c r="I1110" s="6">
        <v>0.15</v>
      </c>
      <c r="J1110" t="s">
        <v>56</v>
      </c>
      <c r="K1110" s="1">
        <f>Sales_data[[#This Row],[Quantity]]*Sales_data[[#This Row],[UnitPrice]]</f>
        <v>8040.4800000000005</v>
      </c>
      <c r="L1110" s="1">
        <f>Sales_data[[#This Row],[TotalPrice ]]*(1-Sales_data[[#This Row],[Discount]])</f>
        <v>6834.4080000000004</v>
      </c>
      <c r="M1110" s="1">
        <f>Sales_data[[#This Row],[Quantity]]*Sales_data[[#This Row],[UnitCost (Assummed)]]</f>
        <v>5226.3120000000008</v>
      </c>
      <c r="N1110" s="1">
        <f>Sales_data[[#This Row],[ Sales]]-Sales_data[[#This Row],[COGs]]</f>
        <v>1608.0959999999995</v>
      </c>
      <c r="O1110" s="5">
        <f>Sales_data[[#This Row],[TotalPrice ]]-Sales_data[[#This Row],[ Sales]]</f>
        <v>1206.0720000000001</v>
      </c>
      <c r="P1110" t="s">
        <v>57</v>
      </c>
      <c r="Q1110" t="s">
        <v>34</v>
      </c>
      <c r="R1110">
        <v>0</v>
      </c>
      <c r="S1110" t="s">
        <v>2513</v>
      </c>
      <c r="T1110" t="s">
        <v>2514</v>
      </c>
      <c r="U1110" s="1">
        <v>12.07</v>
      </c>
      <c r="V1110" s="2">
        <v>45621</v>
      </c>
      <c r="W1110" s="2">
        <v>45631</v>
      </c>
      <c r="X1110" s="7">
        <f t="shared" si="17"/>
        <v>10</v>
      </c>
      <c r="Y1110" t="s">
        <v>43</v>
      </c>
    </row>
    <row r="1111" spans="1:25" x14ac:dyDescent="0.3">
      <c r="A1111" s="2">
        <v>45621</v>
      </c>
      <c r="B1111" t="s">
        <v>38</v>
      </c>
      <c r="C1111" t="s">
        <v>45</v>
      </c>
      <c r="D1111">
        <v>20</v>
      </c>
      <c r="E1111" s="1">
        <v>286.66000000000003</v>
      </c>
      <c r="F1111" s="1">
        <f>Sales_data[[#This Row],[UnitPrice]]*(1-0.35)</f>
        <v>186.32900000000004</v>
      </c>
      <c r="G1111" t="s">
        <v>55</v>
      </c>
      <c r="H1111" t="s">
        <v>31</v>
      </c>
      <c r="I1111" s="6">
        <v>0.1</v>
      </c>
      <c r="J1111" t="s">
        <v>51</v>
      </c>
      <c r="K1111" s="1">
        <f>Sales_data[[#This Row],[Quantity]]*Sales_data[[#This Row],[UnitPrice]]</f>
        <v>5733.2000000000007</v>
      </c>
      <c r="L1111" s="1">
        <f>Sales_data[[#This Row],[TotalPrice ]]*(1-Sales_data[[#This Row],[Discount]])</f>
        <v>5159.880000000001</v>
      </c>
      <c r="M1111" s="1">
        <f>Sales_data[[#This Row],[Quantity]]*Sales_data[[#This Row],[UnitCost (Assummed)]]</f>
        <v>3726.5800000000008</v>
      </c>
      <c r="N1111" s="1">
        <f>Sales_data[[#This Row],[ Sales]]-Sales_data[[#This Row],[COGs]]</f>
        <v>1433.3000000000002</v>
      </c>
      <c r="O1111" s="5">
        <f>Sales_data[[#This Row],[TotalPrice ]]-Sales_data[[#This Row],[ Sales]]</f>
        <v>573.31999999999971</v>
      </c>
      <c r="P1111" t="s">
        <v>60</v>
      </c>
      <c r="Q1111" t="s">
        <v>40</v>
      </c>
      <c r="R1111">
        <v>0</v>
      </c>
      <c r="S1111" t="s">
        <v>2684</v>
      </c>
      <c r="T1111" t="s">
        <v>494</v>
      </c>
      <c r="U1111" s="1">
        <v>15.54</v>
      </c>
      <c r="V1111" s="2">
        <v>45621</v>
      </c>
      <c r="W1111" s="2">
        <v>45625</v>
      </c>
      <c r="X1111" s="7">
        <f t="shared" si="17"/>
        <v>4</v>
      </c>
      <c r="Y1111" t="s">
        <v>43</v>
      </c>
    </row>
    <row r="1112" spans="1:25" x14ac:dyDescent="0.3">
      <c r="A1112" s="2">
        <v>45622</v>
      </c>
      <c r="B1112" t="s">
        <v>69</v>
      </c>
      <c r="C1112" t="s">
        <v>45</v>
      </c>
      <c r="D1112">
        <v>3</v>
      </c>
      <c r="E1112" s="1">
        <v>229.45</v>
      </c>
      <c r="F1112" s="1">
        <f>Sales_data[[#This Row],[UnitPrice]]*(1-0.35)</f>
        <v>149.14249999999998</v>
      </c>
      <c r="G1112" t="s">
        <v>55</v>
      </c>
      <c r="H1112" t="s">
        <v>31</v>
      </c>
      <c r="I1112" s="6">
        <v>0.15</v>
      </c>
      <c r="J1112" t="s">
        <v>66</v>
      </c>
      <c r="K1112" s="1">
        <f>Sales_data[[#This Row],[Quantity]]*Sales_data[[#This Row],[UnitPrice]]</f>
        <v>688.34999999999991</v>
      </c>
      <c r="L1112" s="1">
        <f>Sales_data[[#This Row],[TotalPrice ]]*(1-Sales_data[[#This Row],[Discount]])</f>
        <v>585.09749999999985</v>
      </c>
      <c r="M1112" s="1">
        <f>Sales_data[[#This Row],[Quantity]]*Sales_data[[#This Row],[UnitCost (Assummed)]]</f>
        <v>447.42749999999995</v>
      </c>
      <c r="N1112" s="1">
        <f>Sales_data[[#This Row],[ Sales]]-Sales_data[[#This Row],[COGs]]</f>
        <v>137.6699999999999</v>
      </c>
      <c r="O1112" s="5">
        <f>Sales_data[[#This Row],[TotalPrice ]]-Sales_data[[#This Row],[ Sales]]</f>
        <v>103.25250000000005</v>
      </c>
      <c r="P1112" t="s">
        <v>60</v>
      </c>
      <c r="Q1112" t="s">
        <v>40</v>
      </c>
      <c r="R1112">
        <v>1</v>
      </c>
      <c r="S1112" t="s">
        <v>1738</v>
      </c>
      <c r="T1112" t="s">
        <v>1739</v>
      </c>
      <c r="U1112" s="1">
        <v>19.809999999999999</v>
      </c>
      <c r="V1112" s="2">
        <v>45622</v>
      </c>
      <c r="W1112" s="2">
        <v>45625</v>
      </c>
      <c r="X1112" s="7">
        <f t="shared" si="17"/>
        <v>3</v>
      </c>
      <c r="Y1112" t="s">
        <v>72</v>
      </c>
    </row>
    <row r="1113" spans="1:25" x14ac:dyDescent="0.3">
      <c r="A1113" s="2">
        <v>45622</v>
      </c>
      <c r="B1113" t="s">
        <v>18</v>
      </c>
      <c r="C1113" t="s">
        <v>79</v>
      </c>
      <c r="D1113">
        <v>7</v>
      </c>
      <c r="E1113" s="1">
        <v>438.33</v>
      </c>
      <c r="F1113" s="1">
        <f>Sales_data[[#This Row],[UnitPrice]]*(1-0.35)</f>
        <v>284.91449999999998</v>
      </c>
      <c r="G1113" t="s">
        <v>50</v>
      </c>
      <c r="H1113" t="s">
        <v>31</v>
      </c>
      <c r="I1113" s="6">
        <v>0.1</v>
      </c>
      <c r="J1113" t="s">
        <v>46</v>
      </c>
      <c r="K1113" s="1">
        <f>Sales_data[[#This Row],[Quantity]]*Sales_data[[#This Row],[UnitPrice]]</f>
        <v>3068.31</v>
      </c>
      <c r="L1113" s="1">
        <f>Sales_data[[#This Row],[TotalPrice ]]*(1-Sales_data[[#This Row],[Discount]])</f>
        <v>2761.4789999999998</v>
      </c>
      <c r="M1113" s="1">
        <f>Sales_data[[#This Row],[Quantity]]*Sales_data[[#This Row],[UnitCost (Assummed)]]</f>
        <v>1994.4014999999999</v>
      </c>
      <c r="N1113" s="1">
        <f>Sales_data[[#This Row],[ Sales]]-Sales_data[[#This Row],[COGs]]</f>
        <v>767.07749999999987</v>
      </c>
      <c r="O1113" s="5">
        <f>Sales_data[[#This Row],[TotalPrice ]]-Sales_data[[#This Row],[ Sales]]</f>
        <v>306.83100000000013</v>
      </c>
      <c r="P1113" t="s">
        <v>63</v>
      </c>
      <c r="Q1113" t="s">
        <v>2930</v>
      </c>
      <c r="R1113">
        <v>1</v>
      </c>
      <c r="S1113" t="s">
        <v>1865</v>
      </c>
      <c r="T1113" t="s">
        <v>1177</v>
      </c>
      <c r="U1113" s="1">
        <v>11.57</v>
      </c>
      <c r="V1113" s="2">
        <v>45622</v>
      </c>
      <c r="W1113" s="2">
        <v>45626</v>
      </c>
      <c r="X1113" s="7">
        <f t="shared" si="17"/>
        <v>4</v>
      </c>
      <c r="Y1113" t="s">
        <v>27</v>
      </c>
    </row>
    <row r="1114" spans="1:25" x14ac:dyDescent="0.3">
      <c r="A1114" s="2">
        <v>45623</v>
      </c>
      <c r="B1114" t="s">
        <v>28</v>
      </c>
      <c r="C1114" t="s">
        <v>29</v>
      </c>
      <c r="D1114">
        <v>13</v>
      </c>
      <c r="E1114" s="1">
        <v>196.8</v>
      </c>
      <c r="F1114" s="1">
        <f>Sales_data[[#This Row],[UnitPrice]]*(1-0.35)</f>
        <v>127.92000000000002</v>
      </c>
      <c r="G1114" t="s">
        <v>20</v>
      </c>
      <c r="H1114" t="s">
        <v>31</v>
      </c>
      <c r="I1114" s="6">
        <v>0.1</v>
      </c>
      <c r="J1114" t="s">
        <v>56</v>
      </c>
      <c r="K1114" s="1">
        <f>Sales_data[[#This Row],[Quantity]]*Sales_data[[#This Row],[UnitPrice]]</f>
        <v>2558.4</v>
      </c>
      <c r="L1114" s="1">
        <f>Sales_data[[#This Row],[TotalPrice ]]*(1-Sales_data[[#This Row],[Discount]])</f>
        <v>2302.56</v>
      </c>
      <c r="M1114" s="1">
        <f>Sales_data[[#This Row],[Quantity]]*Sales_data[[#This Row],[UnitCost (Assummed)]]</f>
        <v>1662.9600000000003</v>
      </c>
      <c r="N1114" s="1">
        <f>Sales_data[[#This Row],[ Sales]]-Sales_data[[#This Row],[COGs]]</f>
        <v>639.59999999999968</v>
      </c>
      <c r="O1114" s="5">
        <f>Sales_data[[#This Row],[TotalPrice ]]-Sales_data[[#This Row],[ Sales]]</f>
        <v>255.84000000000015</v>
      </c>
      <c r="P1114" t="s">
        <v>63</v>
      </c>
      <c r="Q1114" t="s">
        <v>2930</v>
      </c>
      <c r="R1114">
        <v>0</v>
      </c>
      <c r="S1114" t="s">
        <v>2905</v>
      </c>
      <c r="T1114" t="s">
        <v>2906</v>
      </c>
      <c r="U1114" s="1">
        <v>10.119999999999999</v>
      </c>
      <c r="V1114" s="2">
        <v>45623</v>
      </c>
      <c r="W1114" s="2">
        <v>45633</v>
      </c>
      <c r="X1114" s="7">
        <f t="shared" si="17"/>
        <v>10</v>
      </c>
      <c r="Y1114" t="s">
        <v>37</v>
      </c>
    </row>
    <row r="1115" spans="1:25" x14ac:dyDescent="0.3">
      <c r="A1115" s="2">
        <v>45624</v>
      </c>
      <c r="B1115" t="s">
        <v>28</v>
      </c>
      <c r="C1115" t="s">
        <v>29</v>
      </c>
      <c r="D1115">
        <v>13</v>
      </c>
      <c r="E1115" s="1">
        <v>141.26</v>
      </c>
      <c r="F1115" s="1">
        <f>Sales_data[[#This Row],[UnitPrice]]*(1-0.35)</f>
        <v>91.819000000000003</v>
      </c>
      <c r="G1115" t="s">
        <v>20</v>
      </c>
      <c r="H1115" t="s">
        <v>31</v>
      </c>
      <c r="I1115" s="6">
        <v>0</v>
      </c>
      <c r="J1115" t="s">
        <v>46</v>
      </c>
      <c r="K1115" s="1">
        <f>Sales_data[[#This Row],[Quantity]]*Sales_data[[#This Row],[UnitPrice]]</f>
        <v>1836.3799999999999</v>
      </c>
      <c r="L1115" s="1">
        <f>Sales_data[[#This Row],[TotalPrice ]]*(1-Sales_data[[#This Row],[Discount]])</f>
        <v>1836.3799999999999</v>
      </c>
      <c r="M1115" s="1">
        <f>Sales_data[[#This Row],[Quantity]]*Sales_data[[#This Row],[UnitCost (Assummed)]]</f>
        <v>1193.6469999999999</v>
      </c>
      <c r="N1115" s="1">
        <f>Sales_data[[#This Row],[ Sales]]-Sales_data[[#This Row],[COGs]]</f>
        <v>642.73299999999995</v>
      </c>
      <c r="O1115" s="5">
        <f>Sales_data[[#This Row],[TotalPrice ]]-Sales_data[[#This Row],[ Sales]]</f>
        <v>0</v>
      </c>
      <c r="P1115" t="s">
        <v>23</v>
      </c>
      <c r="Q1115" t="s">
        <v>2930</v>
      </c>
      <c r="R1115">
        <v>0</v>
      </c>
      <c r="S1115" t="s">
        <v>1088</v>
      </c>
      <c r="T1115" t="s">
        <v>702</v>
      </c>
      <c r="U1115" s="1">
        <v>23.68</v>
      </c>
      <c r="V1115" s="2">
        <v>45624</v>
      </c>
      <c r="W1115" s="2">
        <v>45631</v>
      </c>
      <c r="X1115" s="7">
        <f t="shared" si="17"/>
        <v>7</v>
      </c>
      <c r="Y1115" t="s">
        <v>37</v>
      </c>
    </row>
    <row r="1116" spans="1:25" x14ac:dyDescent="0.3">
      <c r="A1116" s="2">
        <v>45625</v>
      </c>
      <c r="B1116" t="s">
        <v>38</v>
      </c>
      <c r="C1116" t="s">
        <v>54</v>
      </c>
      <c r="D1116">
        <v>15</v>
      </c>
      <c r="E1116" s="1">
        <v>570</v>
      </c>
      <c r="F1116" s="1">
        <f>Sales_data[[#This Row],[UnitPrice]]*(1-0.35)</f>
        <v>370.5</v>
      </c>
      <c r="G1116" t="s">
        <v>55</v>
      </c>
      <c r="H1116" t="s">
        <v>21</v>
      </c>
      <c r="I1116" s="6">
        <v>0.05</v>
      </c>
      <c r="J1116" t="s">
        <v>46</v>
      </c>
      <c r="K1116" s="1">
        <f>Sales_data[[#This Row],[Quantity]]*Sales_data[[#This Row],[UnitPrice]]</f>
        <v>8550</v>
      </c>
      <c r="L1116" s="1">
        <f>Sales_data[[#This Row],[TotalPrice ]]*(1-Sales_data[[#This Row],[Discount]])</f>
        <v>8122.5</v>
      </c>
      <c r="M1116" s="1">
        <f>Sales_data[[#This Row],[Quantity]]*Sales_data[[#This Row],[UnitCost (Assummed)]]</f>
        <v>5557.5</v>
      </c>
      <c r="N1116" s="1">
        <f>Sales_data[[#This Row],[ Sales]]-Sales_data[[#This Row],[COGs]]</f>
        <v>2565</v>
      </c>
      <c r="O1116" s="5">
        <f>Sales_data[[#This Row],[TotalPrice ]]-Sales_data[[#This Row],[ Sales]]</f>
        <v>427.5</v>
      </c>
      <c r="P1116" t="s">
        <v>33</v>
      </c>
      <c r="Q1116" t="s">
        <v>2930</v>
      </c>
      <c r="R1116">
        <v>0</v>
      </c>
      <c r="S1116" t="s">
        <v>2410</v>
      </c>
      <c r="T1116" t="s">
        <v>2411</v>
      </c>
      <c r="U1116" s="1">
        <v>7.62</v>
      </c>
      <c r="V1116" s="2">
        <v>45625</v>
      </c>
      <c r="W1116" s="2">
        <v>45635</v>
      </c>
      <c r="X1116" s="7">
        <f t="shared" si="17"/>
        <v>10</v>
      </c>
      <c r="Y1116" t="s">
        <v>43</v>
      </c>
    </row>
    <row r="1117" spans="1:25" x14ac:dyDescent="0.3">
      <c r="A1117" s="2">
        <v>45625</v>
      </c>
      <c r="B1117" t="s">
        <v>18</v>
      </c>
      <c r="C1117" t="s">
        <v>45</v>
      </c>
      <c r="D1117">
        <v>1</v>
      </c>
      <c r="E1117" s="1">
        <v>139.13</v>
      </c>
      <c r="F1117" s="1">
        <f>Sales_data[[#This Row],[UnitPrice]]*(1-0.35)</f>
        <v>90.4345</v>
      </c>
      <c r="G1117" t="s">
        <v>50</v>
      </c>
      <c r="H1117" t="s">
        <v>21</v>
      </c>
      <c r="I1117" s="6">
        <v>0</v>
      </c>
      <c r="J1117" t="s">
        <v>51</v>
      </c>
      <c r="K1117" s="1">
        <f>Sales_data[[#This Row],[Quantity]]*Sales_data[[#This Row],[UnitPrice]]</f>
        <v>139.13</v>
      </c>
      <c r="L1117" s="1">
        <f>Sales_data[[#This Row],[TotalPrice ]]*(1-Sales_data[[#This Row],[Discount]])</f>
        <v>139.13</v>
      </c>
      <c r="M1117" s="1">
        <f>Sales_data[[#This Row],[Quantity]]*Sales_data[[#This Row],[UnitCost (Assummed)]]</f>
        <v>90.4345</v>
      </c>
      <c r="N1117" s="1">
        <f>Sales_data[[#This Row],[ Sales]]-Sales_data[[#This Row],[COGs]]</f>
        <v>48.695499999999996</v>
      </c>
      <c r="O1117" s="5">
        <f>Sales_data[[#This Row],[TotalPrice ]]-Sales_data[[#This Row],[ Sales]]</f>
        <v>0</v>
      </c>
      <c r="P1117" t="s">
        <v>63</v>
      </c>
      <c r="Q1117" t="s">
        <v>2930</v>
      </c>
      <c r="R1117">
        <v>1</v>
      </c>
      <c r="S1117" t="s">
        <v>2555</v>
      </c>
      <c r="T1117" t="s">
        <v>2556</v>
      </c>
      <c r="U1117" s="1">
        <v>35.92</v>
      </c>
      <c r="V1117" s="2">
        <v>45625</v>
      </c>
      <c r="W1117" s="2">
        <v>45628</v>
      </c>
      <c r="X1117" s="7">
        <f t="shared" si="17"/>
        <v>3</v>
      </c>
      <c r="Y1117" t="s">
        <v>27</v>
      </c>
    </row>
    <row r="1118" spans="1:25" x14ac:dyDescent="0.3">
      <c r="A1118" s="2">
        <v>45626</v>
      </c>
      <c r="B1118" t="s">
        <v>18</v>
      </c>
      <c r="C1118" t="s">
        <v>45</v>
      </c>
      <c r="D1118">
        <v>18</v>
      </c>
      <c r="E1118" s="1">
        <v>130.36000000000001</v>
      </c>
      <c r="F1118" s="1">
        <f>Sales_data[[#This Row],[UnitPrice]]*(1-0.35)</f>
        <v>84.734000000000009</v>
      </c>
      <c r="G1118" t="s">
        <v>20</v>
      </c>
      <c r="H1118" t="s">
        <v>21</v>
      </c>
      <c r="I1118" s="6">
        <v>0</v>
      </c>
      <c r="J1118" t="s">
        <v>56</v>
      </c>
      <c r="K1118" s="1">
        <f>Sales_data[[#This Row],[Quantity]]*Sales_data[[#This Row],[UnitPrice]]</f>
        <v>2346.4800000000005</v>
      </c>
      <c r="L1118" s="1">
        <f>Sales_data[[#This Row],[TotalPrice ]]*(1-Sales_data[[#This Row],[Discount]])</f>
        <v>2346.4800000000005</v>
      </c>
      <c r="M1118" s="1">
        <f>Sales_data[[#This Row],[Quantity]]*Sales_data[[#This Row],[UnitCost (Assummed)]]</f>
        <v>1525.2120000000002</v>
      </c>
      <c r="N1118" s="1">
        <f>Sales_data[[#This Row],[ Sales]]-Sales_data[[#This Row],[COGs]]</f>
        <v>821.26800000000026</v>
      </c>
      <c r="O1118" s="5">
        <f>Sales_data[[#This Row],[TotalPrice ]]-Sales_data[[#This Row],[ Sales]]</f>
        <v>0</v>
      </c>
      <c r="P1118" t="s">
        <v>60</v>
      </c>
      <c r="Q1118" t="s">
        <v>34</v>
      </c>
      <c r="R1118">
        <v>0</v>
      </c>
      <c r="S1118" t="s">
        <v>1835</v>
      </c>
      <c r="T1118" t="s">
        <v>1836</v>
      </c>
      <c r="U1118" s="1">
        <v>34.6</v>
      </c>
      <c r="V1118" s="2">
        <v>45626</v>
      </c>
      <c r="W1118" s="2">
        <v>45631</v>
      </c>
      <c r="X1118" s="7">
        <f t="shared" si="17"/>
        <v>5</v>
      </c>
      <c r="Y1118" t="s">
        <v>27</v>
      </c>
    </row>
    <row r="1119" spans="1:25" x14ac:dyDescent="0.3">
      <c r="A1119" s="2">
        <v>45627</v>
      </c>
      <c r="B1119" t="s">
        <v>69</v>
      </c>
      <c r="C1119" t="s">
        <v>29</v>
      </c>
      <c r="D1119">
        <v>12</v>
      </c>
      <c r="E1119" s="1">
        <v>187.8</v>
      </c>
      <c r="F1119" s="1">
        <f>Sales_data[[#This Row],[UnitPrice]]*(1-0.35)</f>
        <v>122.07000000000001</v>
      </c>
      <c r="G1119" t="s">
        <v>55</v>
      </c>
      <c r="H1119" t="s">
        <v>21</v>
      </c>
      <c r="I1119" s="6">
        <v>0.15</v>
      </c>
      <c r="J1119" t="s">
        <v>56</v>
      </c>
      <c r="K1119" s="1">
        <f>Sales_data[[#This Row],[Quantity]]*Sales_data[[#This Row],[UnitPrice]]</f>
        <v>2253.6000000000004</v>
      </c>
      <c r="L1119" s="1">
        <f>Sales_data[[#This Row],[TotalPrice ]]*(1-Sales_data[[#This Row],[Discount]])</f>
        <v>1915.5600000000002</v>
      </c>
      <c r="M1119" s="1">
        <f>Sales_data[[#This Row],[Quantity]]*Sales_data[[#This Row],[UnitCost (Assummed)]]</f>
        <v>1464.8400000000001</v>
      </c>
      <c r="N1119" s="1">
        <f>Sales_data[[#This Row],[ Sales]]-Sales_data[[#This Row],[COGs]]</f>
        <v>450.72</v>
      </c>
      <c r="O1119" s="5">
        <f>Sales_data[[#This Row],[TotalPrice ]]-Sales_data[[#This Row],[ Sales]]</f>
        <v>338.04000000000019</v>
      </c>
      <c r="P1119" t="s">
        <v>23</v>
      </c>
      <c r="Q1119" t="s">
        <v>24</v>
      </c>
      <c r="R1119">
        <v>0</v>
      </c>
      <c r="S1119" t="s">
        <v>2001</v>
      </c>
      <c r="T1119" t="s">
        <v>2002</v>
      </c>
      <c r="U1119" s="1">
        <v>17.739999999999998</v>
      </c>
      <c r="V1119" s="2">
        <v>45627</v>
      </c>
      <c r="W1119" s="2">
        <v>45630</v>
      </c>
      <c r="X1119" s="7">
        <f t="shared" si="17"/>
        <v>3</v>
      </c>
      <c r="Y1119" t="s">
        <v>72</v>
      </c>
    </row>
    <row r="1120" spans="1:25" x14ac:dyDescent="0.3">
      <c r="A1120" s="2">
        <v>45628</v>
      </c>
      <c r="B1120" t="s">
        <v>18</v>
      </c>
      <c r="C1120" t="s">
        <v>39</v>
      </c>
      <c r="D1120">
        <v>9</v>
      </c>
      <c r="E1120" s="1">
        <v>363.39</v>
      </c>
      <c r="F1120" s="1">
        <f>Sales_data[[#This Row],[UnitPrice]]*(1-0.35)</f>
        <v>236.20349999999999</v>
      </c>
      <c r="G1120" t="s">
        <v>20</v>
      </c>
      <c r="H1120" t="s">
        <v>21</v>
      </c>
      <c r="I1120" s="6">
        <v>0.05</v>
      </c>
      <c r="J1120" t="s">
        <v>56</v>
      </c>
      <c r="K1120" s="1">
        <f>Sales_data[[#This Row],[Quantity]]*Sales_data[[#This Row],[UnitPrice]]</f>
        <v>3270.5099999999998</v>
      </c>
      <c r="L1120" s="1">
        <f>Sales_data[[#This Row],[TotalPrice ]]*(1-Sales_data[[#This Row],[Discount]])</f>
        <v>3106.9844999999996</v>
      </c>
      <c r="M1120" s="1">
        <f>Sales_data[[#This Row],[Quantity]]*Sales_data[[#This Row],[UnitCost (Assummed)]]</f>
        <v>2125.8314999999998</v>
      </c>
      <c r="N1120" s="1">
        <f>Sales_data[[#This Row],[ Sales]]-Sales_data[[#This Row],[COGs]]</f>
        <v>981.15299999999979</v>
      </c>
      <c r="O1120" s="5">
        <f>Sales_data[[#This Row],[TotalPrice ]]-Sales_data[[#This Row],[ Sales]]</f>
        <v>163.52550000000019</v>
      </c>
      <c r="P1120" t="s">
        <v>33</v>
      </c>
      <c r="Q1120" t="s">
        <v>2930</v>
      </c>
      <c r="R1120">
        <v>0</v>
      </c>
      <c r="S1120" t="s">
        <v>1277</v>
      </c>
      <c r="T1120" t="s">
        <v>258</v>
      </c>
      <c r="U1120" s="1">
        <v>41.64</v>
      </c>
      <c r="V1120" s="2">
        <v>45628</v>
      </c>
      <c r="W1120" s="2">
        <v>45630</v>
      </c>
      <c r="X1120" s="7">
        <f t="shared" si="17"/>
        <v>2</v>
      </c>
      <c r="Y1120" t="s">
        <v>27</v>
      </c>
    </row>
    <row r="1121" spans="1:25" x14ac:dyDescent="0.3">
      <c r="A1121" s="2">
        <v>45629</v>
      </c>
      <c r="B1121" t="s">
        <v>28</v>
      </c>
      <c r="C1121" t="s">
        <v>29</v>
      </c>
      <c r="D1121">
        <v>1</v>
      </c>
      <c r="E1121" s="1">
        <v>152.75</v>
      </c>
      <c r="F1121" s="1">
        <f>Sales_data[[#This Row],[UnitPrice]]*(1-0.35)</f>
        <v>99.287500000000009</v>
      </c>
      <c r="G1121" t="s">
        <v>30</v>
      </c>
      <c r="H1121" t="s">
        <v>21</v>
      </c>
      <c r="I1121" s="6">
        <v>0</v>
      </c>
      <c r="J1121" t="s">
        <v>66</v>
      </c>
      <c r="K1121" s="1">
        <f>Sales_data[[#This Row],[Quantity]]*Sales_data[[#This Row],[UnitPrice]]</f>
        <v>152.75</v>
      </c>
      <c r="L1121" s="1">
        <f>Sales_data[[#This Row],[TotalPrice ]]*(1-Sales_data[[#This Row],[Discount]])</f>
        <v>152.75</v>
      </c>
      <c r="M1121" s="1">
        <f>Sales_data[[#This Row],[Quantity]]*Sales_data[[#This Row],[UnitCost (Assummed)]]</f>
        <v>99.287500000000009</v>
      </c>
      <c r="N1121" s="1">
        <f>Sales_data[[#This Row],[ Sales]]-Sales_data[[#This Row],[COGs]]</f>
        <v>53.462499999999991</v>
      </c>
      <c r="O1121" s="5">
        <f>Sales_data[[#This Row],[TotalPrice ]]-Sales_data[[#This Row],[ Sales]]</f>
        <v>0</v>
      </c>
      <c r="P1121" t="s">
        <v>57</v>
      </c>
      <c r="Q1121" t="s">
        <v>24</v>
      </c>
      <c r="R1121">
        <v>1</v>
      </c>
      <c r="S1121" t="s">
        <v>1786</v>
      </c>
      <c r="T1121" t="s">
        <v>1787</v>
      </c>
      <c r="U1121" s="1">
        <v>9.61</v>
      </c>
      <c r="V1121" s="2">
        <v>45629</v>
      </c>
      <c r="W1121" s="2">
        <v>45632</v>
      </c>
      <c r="X1121" s="7">
        <f t="shared" si="17"/>
        <v>3</v>
      </c>
      <c r="Y1121" t="s">
        <v>37</v>
      </c>
    </row>
    <row r="1122" spans="1:25" x14ac:dyDescent="0.3">
      <c r="A1122" s="2">
        <v>45629</v>
      </c>
      <c r="B1122" t="s">
        <v>28</v>
      </c>
      <c r="C1122" t="s">
        <v>54</v>
      </c>
      <c r="D1122">
        <v>12</v>
      </c>
      <c r="E1122" s="1">
        <v>383.45</v>
      </c>
      <c r="F1122" s="1">
        <f>Sales_data[[#This Row],[UnitPrice]]*(1-0.35)</f>
        <v>249.24250000000001</v>
      </c>
      <c r="G1122" t="s">
        <v>50</v>
      </c>
      <c r="H1122" t="s">
        <v>31</v>
      </c>
      <c r="I1122" s="6">
        <v>0</v>
      </c>
      <c r="J1122" t="s">
        <v>66</v>
      </c>
      <c r="K1122" s="1">
        <f>Sales_data[[#This Row],[Quantity]]*Sales_data[[#This Row],[UnitPrice]]</f>
        <v>4601.3999999999996</v>
      </c>
      <c r="L1122" s="1">
        <f>Sales_data[[#This Row],[TotalPrice ]]*(1-Sales_data[[#This Row],[Discount]])</f>
        <v>4601.3999999999996</v>
      </c>
      <c r="M1122" s="1">
        <f>Sales_data[[#This Row],[Quantity]]*Sales_data[[#This Row],[UnitCost (Assummed)]]</f>
        <v>2990.91</v>
      </c>
      <c r="N1122" s="1">
        <f>Sales_data[[#This Row],[ Sales]]-Sales_data[[#This Row],[COGs]]</f>
        <v>1610.4899999999998</v>
      </c>
      <c r="O1122" s="5">
        <f>Sales_data[[#This Row],[TotalPrice ]]-Sales_data[[#This Row],[ Sales]]</f>
        <v>0</v>
      </c>
      <c r="P1122" t="s">
        <v>60</v>
      </c>
      <c r="Q1122" t="s">
        <v>24</v>
      </c>
      <c r="R1122">
        <v>0</v>
      </c>
      <c r="S1122" t="s">
        <v>2638</v>
      </c>
      <c r="T1122" t="s">
        <v>2639</v>
      </c>
      <c r="U1122" s="1">
        <v>11.62</v>
      </c>
      <c r="V1122" s="2">
        <v>45629</v>
      </c>
      <c r="W1122" s="2">
        <v>45631</v>
      </c>
      <c r="X1122" s="7">
        <f t="shared" si="17"/>
        <v>2</v>
      </c>
      <c r="Y1122" t="s">
        <v>37</v>
      </c>
    </row>
    <row r="1123" spans="1:25" x14ac:dyDescent="0.3">
      <c r="A1123" s="2">
        <v>45629</v>
      </c>
      <c r="B1123" t="s">
        <v>44</v>
      </c>
      <c r="C1123" t="s">
        <v>54</v>
      </c>
      <c r="D1123">
        <v>14</v>
      </c>
      <c r="E1123" s="1">
        <v>262.67</v>
      </c>
      <c r="F1123" s="1">
        <f>Sales_data[[#This Row],[UnitPrice]]*(1-0.35)</f>
        <v>170.73550000000003</v>
      </c>
      <c r="G1123" t="s">
        <v>30</v>
      </c>
      <c r="H1123" t="s">
        <v>31</v>
      </c>
      <c r="I1123" s="6">
        <v>0.05</v>
      </c>
      <c r="J1123" t="s">
        <v>51</v>
      </c>
      <c r="K1123" s="1">
        <f>Sales_data[[#This Row],[Quantity]]*Sales_data[[#This Row],[UnitPrice]]</f>
        <v>3677.38</v>
      </c>
      <c r="L1123" s="1">
        <f>Sales_data[[#This Row],[TotalPrice ]]*(1-Sales_data[[#This Row],[Discount]])</f>
        <v>3493.511</v>
      </c>
      <c r="M1123" s="1">
        <f>Sales_data[[#This Row],[Quantity]]*Sales_data[[#This Row],[UnitCost (Assummed)]]</f>
        <v>2390.2970000000005</v>
      </c>
      <c r="N1123" s="1">
        <f>Sales_data[[#This Row],[ Sales]]-Sales_data[[#This Row],[COGs]]</f>
        <v>1103.2139999999995</v>
      </c>
      <c r="O1123" s="5">
        <f>Sales_data[[#This Row],[TotalPrice ]]-Sales_data[[#This Row],[ Sales]]</f>
        <v>183.86900000000014</v>
      </c>
      <c r="P1123" t="s">
        <v>33</v>
      </c>
      <c r="Q1123" t="s">
        <v>34</v>
      </c>
      <c r="R1123">
        <v>0</v>
      </c>
      <c r="S1123" t="s">
        <v>2923</v>
      </c>
      <c r="T1123" t="s">
        <v>2924</v>
      </c>
      <c r="U1123" s="1">
        <v>24.53</v>
      </c>
      <c r="V1123" s="2">
        <v>45629</v>
      </c>
      <c r="W1123" s="2">
        <v>45636</v>
      </c>
      <c r="X1123" s="7">
        <f t="shared" si="17"/>
        <v>7</v>
      </c>
      <c r="Y1123" t="s">
        <v>49</v>
      </c>
    </row>
    <row r="1124" spans="1:25" x14ac:dyDescent="0.3">
      <c r="A1124" s="2">
        <v>45632</v>
      </c>
      <c r="B1124" t="s">
        <v>28</v>
      </c>
      <c r="C1124" t="s">
        <v>45</v>
      </c>
      <c r="D1124">
        <v>11</v>
      </c>
      <c r="E1124" s="1">
        <v>571.07000000000005</v>
      </c>
      <c r="F1124" s="1">
        <f>Sales_data[[#This Row],[UnitPrice]]*(1-0.35)</f>
        <v>371.19550000000004</v>
      </c>
      <c r="G1124" t="s">
        <v>30</v>
      </c>
      <c r="H1124" t="s">
        <v>31</v>
      </c>
      <c r="I1124" s="6">
        <v>0</v>
      </c>
      <c r="J1124" t="s">
        <v>46</v>
      </c>
      <c r="K1124" s="1">
        <f>Sales_data[[#This Row],[Quantity]]*Sales_data[[#This Row],[UnitPrice]]</f>
        <v>6281.77</v>
      </c>
      <c r="L1124" s="1">
        <f>Sales_data[[#This Row],[TotalPrice ]]*(1-Sales_data[[#This Row],[Discount]])</f>
        <v>6281.77</v>
      </c>
      <c r="M1124" s="1">
        <f>Sales_data[[#This Row],[Quantity]]*Sales_data[[#This Row],[UnitCost (Assummed)]]</f>
        <v>4083.1505000000006</v>
      </c>
      <c r="N1124" s="1">
        <f>Sales_data[[#This Row],[ Sales]]-Sales_data[[#This Row],[COGs]]</f>
        <v>2198.6194999999998</v>
      </c>
      <c r="O1124" s="5">
        <f>Sales_data[[#This Row],[TotalPrice ]]-Sales_data[[#This Row],[ Sales]]</f>
        <v>0</v>
      </c>
      <c r="P1124" t="s">
        <v>33</v>
      </c>
      <c r="Q1124" t="s">
        <v>34</v>
      </c>
      <c r="R1124">
        <v>0</v>
      </c>
      <c r="S1124" t="s">
        <v>2695</v>
      </c>
      <c r="T1124" t="s">
        <v>2696</v>
      </c>
      <c r="U1124" s="1">
        <v>12.6</v>
      </c>
      <c r="V1124" s="2">
        <v>45632</v>
      </c>
      <c r="W1124" s="2">
        <v>45637</v>
      </c>
      <c r="X1124" s="7">
        <f t="shared" si="17"/>
        <v>5</v>
      </c>
      <c r="Y1124" t="s">
        <v>37</v>
      </c>
    </row>
    <row r="1125" spans="1:25" x14ac:dyDescent="0.3">
      <c r="A1125" s="2">
        <v>45633</v>
      </c>
      <c r="B1125" t="s">
        <v>38</v>
      </c>
      <c r="C1125" t="s">
        <v>79</v>
      </c>
      <c r="D1125">
        <v>12</v>
      </c>
      <c r="E1125" s="1">
        <v>306.29000000000002</v>
      </c>
      <c r="F1125" s="1">
        <f>Sales_data[[#This Row],[UnitPrice]]*(1-0.35)</f>
        <v>199.08850000000001</v>
      </c>
      <c r="G1125" t="s">
        <v>55</v>
      </c>
      <c r="H1125" t="s">
        <v>31</v>
      </c>
      <c r="I1125" s="6">
        <v>0</v>
      </c>
      <c r="J1125" t="s">
        <v>46</v>
      </c>
      <c r="K1125" s="1">
        <f>Sales_data[[#This Row],[Quantity]]*Sales_data[[#This Row],[UnitPrice]]</f>
        <v>3675.4800000000005</v>
      </c>
      <c r="L1125" s="1">
        <f>Sales_data[[#This Row],[TotalPrice ]]*(1-Sales_data[[#This Row],[Discount]])</f>
        <v>3675.4800000000005</v>
      </c>
      <c r="M1125" s="1">
        <f>Sales_data[[#This Row],[Quantity]]*Sales_data[[#This Row],[UnitCost (Assummed)]]</f>
        <v>2389.0619999999999</v>
      </c>
      <c r="N1125" s="1">
        <f>Sales_data[[#This Row],[ Sales]]-Sales_data[[#This Row],[COGs]]</f>
        <v>1286.4180000000006</v>
      </c>
      <c r="O1125" s="5">
        <f>Sales_data[[#This Row],[TotalPrice ]]-Sales_data[[#This Row],[ Sales]]</f>
        <v>0</v>
      </c>
      <c r="P1125" t="s">
        <v>60</v>
      </c>
      <c r="Q1125" t="s">
        <v>34</v>
      </c>
      <c r="R1125">
        <v>0</v>
      </c>
      <c r="S1125" t="s">
        <v>114</v>
      </c>
      <c r="T1125" t="s">
        <v>115</v>
      </c>
      <c r="U1125" s="1">
        <v>37.380000000000003</v>
      </c>
      <c r="V1125" s="2">
        <v>45633</v>
      </c>
      <c r="W1125" s="2">
        <v>45640</v>
      </c>
      <c r="X1125" s="7">
        <f t="shared" si="17"/>
        <v>7</v>
      </c>
      <c r="Y1125" t="s">
        <v>43</v>
      </c>
    </row>
    <row r="1126" spans="1:25" x14ac:dyDescent="0.3">
      <c r="A1126" s="2">
        <v>45633</v>
      </c>
      <c r="B1126" t="s">
        <v>28</v>
      </c>
      <c r="C1126" t="s">
        <v>45</v>
      </c>
      <c r="D1126">
        <v>8</v>
      </c>
      <c r="E1126" s="1">
        <v>367.89</v>
      </c>
      <c r="F1126" s="1">
        <f>Sales_data[[#This Row],[UnitPrice]]*(1-0.35)</f>
        <v>239.1285</v>
      </c>
      <c r="G1126" t="s">
        <v>20</v>
      </c>
      <c r="H1126" t="s">
        <v>31</v>
      </c>
      <c r="I1126" s="6">
        <v>0.05</v>
      </c>
      <c r="J1126" t="s">
        <v>32</v>
      </c>
      <c r="K1126" s="1">
        <f>Sales_data[[#This Row],[Quantity]]*Sales_data[[#This Row],[UnitPrice]]</f>
        <v>2943.12</v>
      </c>
      <c r="L1126" s="1">
        <f>Sales_data[[#This Row],[TotalPrice ]]*(1-Sales_data[[#This Row],[Discount]])</f>
        <v>2795.9639999999999</v>
      </c>
      <c r="M1126" s="1">
        <f>Sales_data[[#This Row],[Quantity]]*Sales_data[[#This Row],[UnitCost (Assummed)]]</f>
        <v>1913.028</v>
      </c>
      <c r="N1126" s="1">
        <f>Sales_data[[#This Row],[ Sales]]-Sales_data[[#This Row],[COGs]]</f>
        <v>882.93599999999992</v>
      </c>
      <c r="O1126" s="5">
        <f>Sales_data[[#This Row],[TotalPrice ]]-Sales_data[[#This Row],[ Sales]]</f>
        <v>147.15599999999995</v>
      </c>
      <c r="P1126" t="s">
        <v>63</v>
      </c>
      <c r="Q1126" t="s">
        <v>24</v>
      </c>
      <c r="R1126">
        <v>0</v>
      </c>
      <c r="S1126" t="s">
        <v>732</v>
      </c>
      <c r="T1126" t="s">
        <v>733</v>
      </c>
      <c r="U1126" s="1">
        <v>18.100000000000001</v>
      </c>
      <c r="V1126" s="2">
        <v>45633</v>
      </c>
      <c r="W1126" s="2">
        <v>45635</v>
      </c>
      <c r="X1126" s="7">
        <f t="shared" si="17"/>
        <v>2</v>
      </c>
      <c r="Y1126" t="s">
        <v>37</v>
      </c>
    </row>
    <row r="1127" spans="1:25" x14ac:dyDescent="0.3">
      <c r="A1127" s="2">
        <v>45634</v>
      </c>
      <c r="B1127" t="s">
        <v>38</v>
      </c>
      <c r="C1127" t="s">
        <v>39</v>
      </c>
      <c r="D1127">
        <v>15</v>
      </c>
      <c r="E1127" s="1">
        <v>220.3</v>
      </c>
      <c r="F1127" s="1">
        <f>Sales_data[[#This Row],[UnitPrice]]*(1-0.35)</f>
        <v>143.19500000000002</v>
      </c>
      <c r="G1127" t="s">
        <v>20</v>
      </c>
      <c r="H1127" t="s">
        <v>31</v>
      </c>
      <c r="I1127" s="6">
        <v>0.15</v>
      </c>
      <c r="J1127" t="s">
        <v>56</v>
      </c>
      <c r="K1127" s="1">
        <f>Sales_data[[#This Row],[Quantity]]*Sales_data[[#This Row],[UnitPrice]]</f>
        <v>3304.5</v>
      </c>
      <c r="L1127" s="1">
        <f>Sales_data[[#This Row],[TotalPrice ]]*(1-Sales_data[[#This Row],[Discount]])</f>
        <v>2808.8249999999998</v>
      </c>
      <c r="M1127" s="1">
        <f>Sales_data[[#This Row],[Quantity]]*Sales_data[[#This Row],[UnitCost (Assummed)]]</f>
        <v>2147.9250000000002</v>
      </c>
      <c r="N1127" s="1">
        <f>Sales_data[[#This Row],[ Sales]]-Sales_data[[#This Row],[COGs]]</f>
        <v>660.89999999999964</v>
      </c>
      <c r="O1127" s="5">
        <f>Sales_data[[#This Row],[TotalPrice ]]-Sales_data[[#This Row],[ Sales]]</f>
        <v>495.67500000000018</v>
      </c>
      <c r="P1127" t="s">
        <v>60</v>
      </c>
      <c r="Q1127" t="s">
        <v>2930</v>
      </c>
      <c r="R1127">
        <v>0</v>
      </c>
      <c r="S1127" t="s">
        <v>82</v>
      </c>
      <c r="T1127" t="s">
        <v>83</v>
      </c>
      <c r="U1127" s="1">
        <v>39.659999999999997</v>
      </c>
      <c r="V1127" s="2">
        <v>45634</v>
      </c>
      <c r="W1127" s="2">
        <v>45641</v>
      </c>
      <c r="X1127" s="7">
        <f t="shared" si="17"/>
        <v>7</v>
      </c>
      <c r="Y1127" t="s">
        <v>43</v>
      </c>
    </row>
    <row r="1128" spans="1:25" x14ac:dyDescent="0.3">
      <c r="A1128" s="2">
        <v>45635</v>
      </c>
      <c r="B1128" t="s">
        <v>18</v>
      </c>
      <c r="C1128" t="s">
        <v>79</v>
      </c>
      <c r="D1128">
        <v>14</v>
      </c>
      <c r="E1128" s="1">
        <v>216.2</v>
      </c>
      <c r="F1128" s="1">
        <f>Sales_data[[#This Row],[UnitPrice]]*(1-0.35)</f>
        <v>140.53</v>
      </c>
      <c r="G1128" t="s">
        <v>50</v>
      </c>
      <c r="H1128" t="s">
        <v>21</v>
      </c>
      <c r="I1128" s="6">
        <v>0</v>
      </c>
      <c r="J1128" t="s">
        <v>56</v>
      </c>
      <c r="K1128" s="1">
        <f>Sales_data[[#This Row],[Quantity]]*Sales_data[[#This Row],[UnitPrice]]</f>
        <v>3026.7999999999997</v>
      </c>
      <c r="L1128" s="1">
        <f>Sales_data[[#This Row],[TotalPrice ]]*(1-Sales_data[[#This Row],[Discount]])</f>
        <v>3026.7999999999997</v>
      </c>
      <c r="M1128" s="1">
        <f>Sales_data[[#This Row],[Quantity]]*Sales_data[[#This Row],[UnitCost (Assummed)]]</f>
        <v>1967.42</v>
      </c>
      <c r="N1128" s="1">
        <f>Sales_data[[#This Row],[ Sales]]-Sales_data[[#This Row],[COGs]]</f>
        <v>1059.3799999999997</v>
      </c>
      <c r="O1128" s="5">
        <f>Sales_data[[#This Row],[TotalPrice ]]-Sales_data[[#This Row],[ Sales]]</f>
        <v>0</v>
      </c>
      <c r="P1128" t="s">
        <v>23</v>
      </c>
      <c r="Q1128" t="s">
        <v>40</v>
      </c>
      <c r="R1128">
        <v>0</v>
      </c>
      <c r="S1128" t="s">
        <v>1546</v>
      </c>
      <c r="T1128" t="s">
        <v>1547</v>
      </c>
      <c r="U1128" s="1">
        <v>14.39</v>
      </c>
      <c r="V1128" s="2">
        <v>45635</v>
      </c>
      <c r="W1128" s="2">
        <v>45639</v>
      </c>
      <c r="X1128" s="7">
        <f t="shared" si="17"/>
        <v>4</v>
      </c>
      <c r="Y1128" t="s">
        <v>27</v>
      </c>
    </row>
    <row r="1129" spans="1:25" x14ac:dyDescent="0.3">
      <c r="A1129" s="2">
        <v>45635</v>
      </c>
      <c r="B1129" t="s">
        <v>44</v>
      </c>
      <c r="C1129" t="s">
        <v>54</v>
      </c>
      <c r="D1129">
        <v>19</v>
      </c>
      <c r="E1129" s="1">
        <v>62.07</v>
      </c>
      <c r="F1129" s="1">
        <f>Sales_data[[#This Row],[UnitPrice]]*(1-0.35)</f>
        <v>40.345500000000001</v>
      </c>
      <c r="G1129" t="s">
        <v>55</v>
      </c>
      <c r="H1129" t="s">
        <v>31</v>
      </c>
      <c r="I1129" s="6">
        <v>0.1</v>
      </c>
      <c r="J1129" t="s">
        <v>56</v>
      </c>
      <c r="K1129" s="1">
        <f>Sales_data[[#This Row],[Quantity]]*Sales_data[[#This Row],[UnitPrice]]</f>
        <v>1179.33</v>
      </c>
      <c r="L1129" s="1">
        <f>Sales_data[[#This Row],[TotalPrice ]]*(1-Sales_data[[#This Row],[Discount]])</f>
        <v>1061.3969999999999</v>
      </c>
      <c r="M1129" s="1">
        <f>Sales_data[[#This Row],[Quantity]]*Sales_data[[#This Row],[UnitCost (Assummed)]]</f>
        <v>766.56450000000007</v>
      </c>
      <c r="N1129" s="1">
        <f>Sales_data[[#This Row],[ Sales]]-Sales_data[[#This Row],[COGs]]</f>
        <v>294.83249999999987</v>
      </c>
      <c r="O1129" s="5">
        <f>Sales_data[[#This Row],[TotalPrice ]]-Sales_data[[#This Row],[ Sales]]</f>
        <v>117.93299999999999</v>
      </c>
      <c r="P1129" t="s">
        <v>60</v>
      </c>
      <c r="Q1129" t="s">
        <v>24</v>
      </c>
      <c r="R1129">
        <v>0</v>
      </c>
      <c r="S1129" t="s">
        <v>1780</v>
      </c>
      <c r="T1129" t="s">
        <v>1781</v>
      </c>
      <c r="U1129" s="1">
        <v>14.85</v>
      </c>
      <c r="V1129" s="2">
        <v>45635</v>
      </c>
      <c r="W1129" s="2">
        <v>45645</v>
      </c>
      <c r="X1129" s="7">
        <f t="shared" si="17"/>
        <v>10</v>
      </c>
      <c r="Y1129" t="s">
        <v>49</v>
      </c>
    </row>
    <row r="1130" spans="1:25" x14ac:dyDescent="0.3">
      <c r="A1130" s="2">
        <v>45636</v>
      </c>
      <c r="B1130" t="s">
        <v>38</v>
      </c>
      <c r="C1130" t="s">
        <v>54</v>
      </c>
      <c r="D1130">
        <v>8</v>
      </c>
      <c r="E1130" s="1">
        <v>70.790000000000006</v>
      </c>
      <c r="F1130" s="1">
        <f>Sales_data[[#This Row],[UnitPrice]]*(1-0.35)</f>
        <v>46.013500000000008</v>
      </c>
      <c r="G1130" t="s">
        <v>20</v>
      </c>
      <c r="H1130" t="s">
        <v>21</v>
      </c>
      <c r="I1130" s="6">
        <v>0</v>
      </c>
      <c r="J1130" t="s">
        <v>56</v>
      </c>
      <c r="K1130" s="1">
        <f>Sales_data[[#This Row],[Quantity]]*Sales_data[[#This Row],[UnitPrice]]</f>
        <v>566.32000000000005</v>
      </c>
      <c r="L1130" s="1">
        <f>Sales_data[[#This Row],[TotalPrice ]]*(1-Sales_data[[#This Row],[Discount]])</f>
        <v>566.32000000000005</v>
      </c>
      <c r="M1130" s="1">
        <f>Sales_data[[#This Row],[Quantity]]*Sales_data[[#This Row],[UnitCost (Assummed)]]</f>
        <v>368.10800000000006</v>
      </c>
      <c r="N1130" s="1">
        <f>Sales_data[[#This Row],[ Sales]]-Sales_data[[#This Row],[COGs]]</f>
        <v>198.21199999999999</v>
      </c>
      <c r="O1130" s="5">
        <f>Sales_data[[#This Row],[TotalPrice ]]-Sales_data[[#This Row],[ Sales]]</f>
        <v>0</v>
      </c>
      <c r="P1130" t="s">
        <v>23</v>
      </c>
      <c r="Q1130" t="s">
        <v>2930</v>
      </c>
      <c r="R1130">
        <v>0</v>
      </c>
      <c r="S1130" t="s">
        <v>1198</v>
      </c>
      <c r="T1130" t="s">
        <v>1199</v>
      </c>
      <c r="U1130" s="1">
        <v>46.35</v>
      </c>
      <c r="V1130" s="2">
        <v>45636</v>
      </c>
      <c r="W1130" s="2">
        <v>45640</v>
      </c>
      <c r="X1130" s="7">
        <f t="shared" si="17"/>
        <v>4</v>
      </c>
      <c r="Y1130" t="s">
        <v>43</v>
      </c>
    </row>
    <row r="1131" spans="1:25" x14ac:dyDescent="0.3">
      <c r="A1131" s="2">
        <v>45638</v>
      </c>
      <c r="B1131" t="s">
        <v>44</v>
      </c>
      <c r="C1131" t="s">
        <v>54</v>
      </c>
      <c r="D1131">
        <v>2</v>
      </c>
      <c r="E1131" s="1">
        <v>494.22</v>
      </c>
      <c r="F1131" s="1">
        <f>Sales_data[[#This Row],[UnitPrice]]*(1-0.35)</f>
        <v>321.24300000000005</v>
      </c>
      <c r="G1131" t="s">
        <v>50</v>
      </c>
      <c r="H1131" t="s">
        <v>31</v>
      </c>
      <c r="I1131" s="6">
        <v>0.1</v>
      </c>
      <c r="J1131" t="s">
        <v>51</v>
      </c>
      <c r="K1131" s="1">
        <f>Sales_data[[#This Row],[Quantity]]*Sales_data[[#This Row],[UnitPrice]]</f>
        <v>988.44</v>
      </c>
      <c r="L1131" s="1">
        <f>Sales_data[[#This Row],[TotalPrice ]]*(1-Sales_data[[#This Row],[Discount]])</f>
        <v>889.59600000000012</v>
      </c>
      <c r="M1131" s="1">
        <f>Sales_data[[#This Row],[Quantity]]*Sales_data[[#This Row],[UnitCost (Assummed)]]</f>
        <v>642.4860000000001</v>
      </c>
      <c r="N1131" s="1">
        <f>Sales_data[[#This Row],[ Sales]]-Sales_data[[#This Row],[COGs]]</f>
        <v>247.11</v>
      </c>
      <c r="O1131" s="5">
        <f>Sales_data[[#This Row],[TotalPrice ]]-Sales_data[[#This Row],[ Sales]]</f>
        <v>98.843999999999937</v>
      </c>
      <c r="P1131" t="s">
        <v>33</v>
      </c>
      <c r="Q1131" t="s">
        <v>24</v>
      </c>
      <c r="R1131">
        <v>0</v>
      </c>
      <c r="S1131" t="s">
        <v>1993</v>
      </c>
      <c r="T1131" t="s">
        <v>1994</v>
      </c>
      <c r="U1131" s="1">
        <v>13.45</v>
      </c>
      <c r="V1131" s="2">
        <v>45638</v>
      </c>
      <c r="W1131" s="2">
        <v>45643</v>
      </c>
      <c r="X1131" s="7">
        <f t="shared" si="17"/>
        <v>5</v>
      </c>
      <c r="Y1131" t="s">
        <v>49</v>
      </c>
    </row>
    <row r="1132" spans="1:25" x14ac:dyDescent="0.3">
      <c r="A1132" s="2">
        <v>45638</v>
      </c>
      <c r="B1132" t="s">
        <v>69</v>
      </c>
      <c r="C1132" t="s">
        <v>130</v>
      </c>
      <c r="D1132">
        <v>17</v>
      </c>
      <c r="E1132" s="1">
        <v>495.13</v>
      </c>
      <c r="F1132" s="1">
        <f>Sales_data[[#This Row],[UnitPrice]]*(1-0.35)</f>
        <v>321.83449999999999</v>
      </c>
      <c r="G1132" t="s">
        <v>55</v>
      </c>
      <c r="H1132" t="s">
        <v>21</v>
      </c>
      <c r="I1132" s="6">
        <v>0.1</v>
      </c>
      <c r="J1132" t="s">
        <v>32</v>
      </c>
      <c r="K1132" s="1">
        <f>Sales_data[[#This Row],[Quantity]]*Sales_data[[#This Row],[UnitPrice]]</f>
        <v>8417.2099999999991</v>
      </c>
      <c r="L1132" s="1">
        <f>Sales_data[[#This Row],[TotalPrice ]]*(1-Sales_data[[#This Row],[Discount]])</f>
        <v>7575.4889999999996</v>
      </c>
      <c r="M1132" s="1">
        <f>Sales_data[[#This Row],[Quantity]]*Sales_data[[#This Row],[UnitCost (Assummed)]]</f>
        <v>5471.1864999999998</v>
      </c>
      <c r="N1132" s="1">
        <f>Sales_data[[#This Row],[ Sales]]-Sales_data[[#This Row],[COGs]]</f>
        <v>2104.3024999999998</v>
      </c>
      <c r="O1132" s="5">
        <f>Sales_data[[#This Row],[TotalPrice ]]-Sales_data[[#This Row],[ Sales]]</f>
        <v>841.72099999999955</v>
      </c>
      <c r="P1132" t="s">
        <v>23</v>
      </c>
      <c r="Q1132" t="s">
        <v>24</v>
      </c>
      <c r="R1132">
        <v>1</v>
      </c>
      <c r="S1132" t="s">
        <v>2538</v>
      </c>
      <c r="T1132" t="s">
        <v>2539</v>
      </c>
      <c r="U1132" s="1">
        <v>26.37</v>
      </c>
      <c r="V1132" s="2">
        <v>45638</v>
      </c>
      <c r="W1132" s="2">
        <v>45647</v>
      </c>
      <c r="X1132" s="7">
        <f t="shared" si="17"/>
        <v>9</v>
      </c>
      <c r="Y1132" t="s">
        <v>72</v>
      </c>
    </row>
    <row r="1133" spans="1:25" x14ac:dyDescent="0.3">
      <c r="A1133" s="2">
        <v>45639</v>
      </c>
      <c r="B1133" t="s">
        <v>28</v>
      </c>
      <c r="C1133" t="s">
        <v>130</v>
      </c>
      <c r="D1133">
        <v>15</v>
      </c>
      <c r="E1133" s="1">
        <v>57.14</v>
      </c>
      <c r="F1133" s="1">
        <f>Sales_data[[#This Row],[UnitPrice]]*(1-0.35)</f>
        <v>37.140999999999998</v>
      </c>
      <c r="G1133" t="s">
        <v>20</v>
      </c>
      <c r="H1133" t="s">
        <v>21</v>
      </c>
      <c r="I1133" s="6">
        <v>0.15</v>
      </c>
      <c r="J1133" t="s">
        <v>51</v>
      </c>
      <c r="K1133" s="1">
        <f>Sales_data[[#This Row],[Quantity]]*Sales_data[[#This Row],[UnitPrice]]</f>
        <v>857.1</v>
      </c>
      <c r="L1133" s="1">
        <f>Sales_data[[#This Row],[TotalPrice ]]*(1-Sales_data[[#This Row],[Discount]])</f>
        <v>728.53499999999997</v>
      </c>
      <c r="M1133" s="1">
        <f>Sales_data[[#This Row],[Quantity]]*Sales_data[[#This Row],[UnitCost (Assummed)]]</f>
        <v>557.11500000000001</v>
      </c>
      <c r="N1133" s="1">
        <f>Sales_data[[#This Row],[ Sales]]-Sales_data[[#This Row],[COGs]]</f>
        <v>171.41999999999996</v>
      </c>
      <c r="O1133" s="5">
        <f>Sales_data[[#This Row],[TotalPrice ]]-Sales_data[[#This Row],[ Sales]]</f>
        <v>128.56500000000005</v>
      </c>
      <c r="P1133" t="s">
        <v>60</v>
      </c>
      <c r="Q1133" t="s">
        <v>24</v>
      </c>
      <c r="R1133">
        <v>0</v>
      </c>
      <c r="S1133" t="s">
        <v>440</v>
      </c>
      <c r="T1133" t="s">
        <v>441</v>
      </c>
      <c r="U1133" s="1">
        <v>7.02</v>
      </c>
      <c r="V1133" s="2">
        <v>45639</v>
      </c>
      <c r="W1133" s="2">
        <v>45648</v>
      </c>
      <c r="X1133" s="7">
        <f t="shared" si="17"/>
        <v>9</v>
      </c>
      <c r="Y1133" t="s">
        <v>37</v>
      </c>
    </row>
    <row r="1134" spans="1:25" x14ac:dyDescent="0.3">
      <c r="A1134" s="2">
        <v>45639</v>
      </c>
      <c r="B1134" t="s">
        <v>38</v>
      </c>
      <c r="C1134" t="s">
        <v>29</v>
      </c>
      <c r="D1134">
        <v>15</v>
      </c>
      <c r="E1134" s="1">
        <v>27.21</v>
      </c>
      <c r="F1134" s="1">
        <f>Sales_data[[#This Row],[UnitPrice]]*(1-0.35)</f>
        <v>17.686500000000002</v>
      </c>
      <c r="G1134" t="s">
        <v>50</v>
      </c>
      <c r="H1134" t="s">
        <v>21</v>
      </c>
      <c r="I1134" s="6">
        <v>0</v>
      </c>
      <c r="J1134" t="s">
        <v>32</v>
      </c>
      <c r="K1134" s="1">
        <f>Sales_data[[#This Row],[Quantity]]*Sales_data[[#This Row],[UnitPrice]]</f>
        <v>408.15000000000003</v>
      </c>
      <c r="L1134" s="1">
        <f>Sales_data[[#This Row],[TotalPrice ]]*(1-Sales_data[[#This Row],[Discount]])</f>
        <v>408.15000000000003</v>
      </c>
      <c r="M1134" s="1">
        <f>Sales_data[[#This Row],[Quantity]]*Sales_data[[#This Row],[UnitCost (Assummed)]]</f>
        <v>265.29750000000001</v>
      </c>
      <c r="N1134" s="1">
        <f>Sales_data[[#This Row],[ Sales]]-Sales_data[[#This Row],[COGs]]</f>
        <v>142.85250000000002</v>
      </c>
      <c r="O1134" s="5">
        <f>Sales_data[[#This Row],[TotalPrice ]]-Sales_data[[#This Row],[ Sales]]</f>
        <v>0</v>
      </c>
      <c r="P1134" t="s">
        <v>23</v>
      </c>
      <c r="Q1134" t="s">
        <v>40</v>
      </c>
      <c r="R1134">
        <v>0</v>
      </c>
      <c r="S1134" t="s">
        <v>744</v>
      </c>
      <c r="T1134" t="s">
        <v>745</v>
      </c>
      <c r="U1134" s="1">
        <v>43.69</v>
      </c>
      <c r="V1134" s="2">
        <v>45639</v>
      </c>
      <c r="W1134" s="2">
        <v>45648</v>
      </c>
      <c r="X1134" s="7">
        <f t="shared" si="17"/>
        <v>9</v>
      </c>
      <c r="Y1134" t="s">
        <v>43</v>
      </c>
    </row>
    <row r="1135" spans="1:25" x14ac:dyDescent="0.3">
      <c r="A1135" s="2">
        <v>45639</v>
      </c>
      <c r="B1135" t="s">
        <v>44</v>
      </c>
      <c r="C1135" t="s">
        <v>54</v>
      </c>
      <c r="D1135">
        <v>18</v>
      </c>
      <c r="E1135" s="1">
        <v>207.35</v>
      </c>
      <c r="F1135" s="1">
        <f>Sales_data[[#This Row],[UnitPrice]]*(1-0.35)</f>
        <v>134.7775</v>
      </c>
      <c r="G1135" t="s">
        <v>55</v>
      </c>
      <c r="H1135" t="s">
        <v>21</v>
      </c>
      <c r="I1135" s="6">
        <v>0.15</v>
      </c>
      <c r="J1135" t="s">
        <v>32</v>
      </c>
      <c r="K1135" s="1">
        <f>Sales_data[[#This Row],[Quantity]]*Sales_data[[#This Row],[UnitPrice]]</f>
        <v>3732.2999999999997</v>
      </c>
      <c r="L1135" s="1">
        <f>Sales_data[[#This Row],[TotalPrice ]]*(1-Sales_data[[#This Row],[Discount]])</f>
        <v>3172.4549999999995</v>
      </c>
      <c r="M1135" s="1">
        <f>Sales_data[[#This Row],[Quantity]]*Sales_data[[#This Row],[UnitCost (Assummed)]]</f>
        <v>2425.9949999999999</v>
      </c>
      <c r="N1135" s="1">
        <f>Sales_data[[#This Row],[ Sales]]-Sales_data[[#This Row],[COGs]]</f>
        <v>746.45999999999958</v>
      </c>
      <c r="O1135" s="5">
        <f>Sales_data[[#This Row],[TotalPrice ]]-Sales_data[[#This Row],[ Sales]]</f>
        <v>559.84500000000025</v>
      </c>
      <c r="P1135" t="s">
        <v>60</v>
      </c>
      <c r="Q1135" t="s">
        <v>24</v>
      </c>
      <c r="R1135">
        <v>0</v>
      </c>
      <c r="S1135" t="s">
        <v>1233</v>
      </c>
      <c r="T1135" t="s">
        <v>1234</v>
      </c>
      <c r="U1135" s="1">
        <v>11.17</v>
      </c>
      <c r="V1135" s="2">
        <v>45639</v>
      </c>
      <c r="W1135" s="2">
        <v>45641</v>
      </c>
      <c r="X1135" s="7">
        <f t="shared" si="17"/>
        <v>2</v>
      </c>
      <c r="Y1135" t="s">
        <v>49</v>
      </c>
    </row>
    <row r="1136" spans="1:25" x14ac:dyDescent="0.3">
      <c r="A1136" s="2">
        <v>45640</v>
      </c>
      <c r="B1136" t="s">
        <v>38</v>
      </c>
      <c r="C1136" t="s">
        <v>39</v>
      </c>
      <c r="D1136">
        <v>1</v>
      </c>
      <c r="E1136" s="1">
        <v>461.35</v>
      </c>
      <c r="F1136" s="1">
        <f>Sales_data[[#This Row],[UnitPrice]]*(1-0.35)</f>
        <v>299.8775</v>
      </c>
      <c r="G1136" t="s">
        <v>55</v>
      </c>
      <c r="H1136" t="s">
        <v>31</v>
      </c>
      <c r="I1136" s="6">
        <v>0</v>
      </c>
      <c r="J1136" t="s">
        <v>66</v>
      </c>
      <c r="K1136" s="1">
        <f>Sales_data[[#This Row],[Quantity]]*Sales_data[[#This Row],[UnitPrice]]</f>
        <v>461.35</v>
      </c>
      <c r="L1136" s="1">
        <f>Sales_data[[#This Row],[TotalPrice ]]*(1-Sales_data[[#This Row],[Discount]])</f>
        <v>461.35</v>
      </c>
      <c r="M1136" s="1">
        <f>Sales_data[[#This Row],[Quantity]]*Sales_data[[#This Row],[UnitCost (Assummed)]]</f>
        <v>299.8775</v>
      </c>
      <c r="N1136" s="1">
        <f>Sales_data[[#This Row],[ Sales]]-Sales_data[[#This Row],[COGs]]</f>
        <v>161.47250000000003</v>
      </c>
      <c r="O1136" s="5">
        <f>Sales_data[[#This Row],[TotalPrice ]]-Sales_data[[#This Row],[ Sales]]</f>
        <v>0</v>
      </c>
      <c r="P1136" t="s">
        <v>60</v>
      </c>
      <c r="Q1136" t="s">
        <v>24</v>
      </c>
      <c r="R1136">
        <v>1</v>
      </c>
      <c r="S1136" t="s">
        <v>2088</v>
      </c>
      <c r="T1136" t="s">
        <v>2089</v>
      </c>
      <c r="U1136" s="1">
        <v>43.74</v>
      </c>
      <c r="V1136" s="2">
        <v>45640</v>
      </c>
      <c r="W1136" s="2">
        <v>45642</v>
      </c>
      <c r="X1136" s="7">
        <f t="shared" si="17"/>
        <v>2</v>
      </c>
      <c r="Y1136" t="s">
        <v>43</v>
      </c>
    </row>
    <row r="1137" spans="1:25" x14ac:dyDescent="0.3">
      <c r="A1137" s="2">
        <v>45641</v>
      </c>
      <c r="B1137" t="s">
        <v>28</v>
      </c>
      <c r="C1137" t="s">
        <v>19</v>
      </c>
      <c r="D1137">
        <v>17</v>
      </c>
      <c r="E1137" s="1">
        <v>506.38</v>
      </c>
      <c r="F1137" s="1">
        <f>Sales_data[[#This Row],[UnitPrice]]*(1-0.35)</f>
        <v>329.14699999999999</v>
      </c>
      <c r="G1137" t="s">
        <v>20</v>
      </c>
      <c r="H1137" t="s">
        <v>21</v>
      </c>
      <c r="I1137" s="6">
        <v>0</v>
      </c>
      <c r="J1137" t="s">
        <v>51</v>
      </c>
      <c r="K1137" s="1">
        <f>Sales_data[[#This Row],[Quantity]]*Sales_data[[#This Row],[UnitPrice]]</f>
        <v>8608.4599999999991</v>
      </c>
      <c r="L1137" s="1">
        <f>Sales_data[[#This Row],[TotalPrice ]]*(1-Sales_data[[#This Row],[Discount]])</f>
        <v>8608.4599999999991</v>
      </c>
      <c r="M1137" s="1">
        <f>Sales_data[[#This Row],[Quantity]]*Sales_data[[#This Row],[UnitCost (Assummed)]]</f>
        <v>5595.4989999999998</v>
      </c>
      <c r="N1137" s="1">
        <f>Sales_data[[#This Row],[ Sales]]-Sales_data[[#This Row],[COGs]]</f>
        <v>3012.9609999999993</v>
      </c>
      <c r="O1137" s="5">
        <f>Sales_data[[#This Row],[TotalPrice ]]-Sales_data[[#This Row],[ Sales]]</f>
        <v>0</v>
      </c>
      <c r="P1137" t="s">
        <v>63</v>
      </c>
      <c r="Q1137" t="s">
        <v>40</v>
      </c>
      <c r="R1137">
        <v>1</v>
      </c>
      <c r="S1137" t="s">
        <v>2180</v>
      </c>
      <c r="T1137" t="s">
        <v>2181</v>
      </c>
      <c r="U1137" s="1">
        <v>33.36</v>
      </c>
      <c r="V1137" s="2">
        <v>45641</v>
      </c>
      <c r="W1137" s="2">
        <v>45649</v>
      </c>
      <c r="X1137" s="7">
        <f t="shared" si="17"/>
        <v>8</v>
      </c>
      <c r="Y1137" t="s">
        <v>37</v>
      </c>
    </row>
    <row r="1138" spans="1:25" x14ac:dyDescent="0.3">
      <c r="A1138" s="2">
        <v>45642</v>
      </c>
      <c r="B1138" t="s">
        <v>38</v>
      </c>
      <c r="C1138" t="s">
        <v>45</v>
      </c>
      <c r="D1138">
        <v>8</v>
      </c>
      <c r="E1138" s="1">
        <v>378.88</v>
      </c>
      <c r="F1138" s="1">
        <f>Sales_data[[#This Row],[UnitPrice]]*(1-0.35)</f>
        <v>246.27199999999999</v>
      </c>
      <c r="G1138" t="s">
        <v>30</v>
      </c>
      <c r="H1138" t="s">
        <v>21</v>
      </c>
      <c r="I1138" s="6">
        <v>0.1</v>
      </c>
      <c r="J1138" t="s">
        <v>46</v>
      </c>
      <c r="K1138" s="1">
        <f>Sales_data[[#This Row],[Quantity]]*Sales_data[[#This Row],[UnitPrice]]</f>
        <v>3031.04</v>
      </c>
      <c r="L1138" s="1">
        <f>Sales_data[[#This Row],[TotalPrice ]]*(1-Sales_data[[#This Row],[Discount]])</f>
        <v>2727.9360000000001</v>
      </c>
      <c r="M1138" s="1">
        <f>Sales_data[[#This Row],[Quantity]]*Sales_data[[#This Row],[UnitCost (Assummed)]]</f>
        <v>1970.1759999999999</v>
      </c>
      <c r="N1138" s="1">
        <f>Sales_data[[#This Row],[ Sales]]-Sales_data[[#This Row],[COGs]]</f>
        <v>757.76000000000022</v>
      </c>
      <c r="O1138" s="5">
        <f>Sales_data[[#This Row],[TotalPrice ]]-Sales_data[[#This Row],[ Sales]]</f>
        <v>303.10399999999981</v>
      </c>
      <c r="P1138" t="s">
        <v>60</v>
      </c>
      <c r="Q1138" t="s">
        <v>40</v>
      </c>
      <c r="R1138">
        <v>1</v>
      </c>
      <c r="S1138" t="s">
        <v>736</v>
      </c>
      <c r="T1138" t="s">
        <v>737</v>
      </c>
      <c r="U1138" s="1">
        <v>5.22</v>
      </c>
      <c r="V1138" s="2">
        <v>45642</v>
      </c>
      <c r="W1138" s="2">
        <v>45650</v>
      </c>
      <c r="X1138" s="7">
        <f t="shared" si="17"/>
        <v>8</v>
      </c>
      <c r="Y1138" t="s">
        <v>43</v>
      </c>
    </row>
    <row r="1139" spans="1:25" x14ac:dyDescent="0.3">
      <c r="A1139" s="2">
        <v>45642</v>
      </c>
      <c r="B1139" t="s">
        <v>69</v>
      </c>
      <c r="C1139" t="s">
        <v>39</v>
      </c>
      <c r="D1139">
        <v>9</v>
      </c>
      <c r="E1139" s="1">
        <v>215.29</v>
      </c>
      <c r="F1139" s="1">
        <f>Sales_data[[#This Row],[UnitPrice]]*(1-0.35)</f>
        <v>139.9385</v>
      </c>
      <c r="G1139" t="s">
        <v>50</v>
      </c>
      <c r="H1139" t="s">
        <v>21</v>
      </c>
      <c r="I1139" s="6">
        <v>0.1</v>
      </c>
      <c r="J1139" t="s">
        <v>32</v>
      </c>
      <c r="K1139" s="1">
        <f>Sales_data[[#This Row],[Quantity]]*Sales_data[[#This Row],[UnitPrice]]</f>
        <v>1937.61</v>
      </c>
      <c r="L1139" s="1">
        <f>Sales_data[[#This Row],[TotalPrice ]]*(1-Sales_data[[#This Row],[Discount]])</f>
        <v>1743.8489999999999</v>
      </c>
      <c r="M1139" s="1">
        <f>Sales_data[[#This Row],[Quantity]]*Sales_data[[#This Row],[UnitCost (Assummed)]]</f>
        <v>1259.4465</v>
      </c>
      <c r="N1139" s="1">
        <f>Sales_data[[#This Row],[ Sales]]-Sales_data[[#This Row],[COGs]]</f>
        <v>484.40249999999992</v>
      </c>
      <c r="O1139" s="5">
        <f>Sales_data[[#This Row],[TotalPrice ]]-Sales_data[[#This Row],[ Sales]]</f>
        <v>193.76099999999997</v>
      </c>
      <c r="P1139" t="s">
        <v>57</v>
      </c>
      <c r="Q1139" t="s">
        <v>40</v>
      </c>
      <c r="R1139">
        <v>0</v>
      </c>
      <c r="S1139" t="s">
        <v>2157</v>
      </c>
      <c r="T1139" t="s">
        <v>2158</v>
      </c>
      <c r="U1139" s="1">
        <v>5.84</v>
      </c>
      <c r="V1139" s="2">
        <v>45642</v>
      </c>
      <c r="W1139" s="2">
        <v>45645</v>
      </c>
      <c r="X1139" s="7">
        <f t="shared" si="17"/>
        <v>3</v>
      </c>
      <c r="Y1139" t="s">
        <v>72</v>
      </c>
    </row>
    <row r="1140" spans="1:25" x14ac:dyDescent="0.3">
      <c r="A1140" s="2">
        <v>45642</v>
      </c>
      <c r="B1140" t="s">
        <v>28</v>
      </c>
      <c r="C1140" t="s">
        <v>54</v>
      </c>
      <c r="D1140">
        <v>4</v>
      </c>
      <c r="E1140" s="1">
        <v>557.16999999999996</v>
      </c>
      <c r="F1140" s="1">
        <f>Sales_data[[#This Row],[UnitPrice]]*(1-0.35)</f>
        <v>362.16050000000001</v>
      </c>
      <c r="G1140" t="s">
        <v>50</v>
      </c>
      <c r="H1140" t="s">
        <v>21</v>
      </c>
      <c r="I1140" s="6">
        <v>0.05</v>
      </c>
      <c r="J1140" t="s">
        <v>46</v>
      </c>
      <c r="K1140" s="1">
        <f>Sales_data[[#This Row],[Quantity]]*Sales_data[[#This Row],[UnitPrice]]</f>
        <v>2228.6799999999998</v>
      </c>
      <c r="L1140" s="1">
        <f>Sales_data[[#This Row],[TotalPrice ]]*(1-Sales_data[[#This Row],[Discount]])</f>
        <v>2117.2459999999996</v>
      </c>
      <c r="M1140" s="1">
        <f>Sales_data[[#This Row],[Quantity]]*Sales_data[[#This Row],[UnitCost (Assummed)]]</f>
        <v>1448.6420000000001</v>
      </c>
      <c r="N1140" s="1">
        <f>Sales_data[[#This Row],[ Sales]]-Sales_data[[#This Row],[COGs]]</f>
        <v>668.60399999999959</v>
      </c>
      <c r="O1140" s="5">
        <f>Sales_data[[#This Row],[TotalPrice ]]-Sales_data[[#This Row],[ Sales]]</f>
        <v>111.4340000000002</v>
      </c>
      <c r="P1140" t="s">
        <v>57</v>
      </c>
      <c r="Q1140" t="s">
        <v>2930</v>
      </c>
      <c r="R1140">
        <v>0</v>
      </c>
      <c r="S1140" t="s">
        <v>2814</v>
      </c>
      <c r="T1140" t="s">
        <v>2815</v>
      </c>
      <c r="U1140" s="1">
        <v>32.159999999999997</v>
      </c>
      <c r="V1140" s="2">
        <v>45642</v>
      </c>
      <c r="W1140" s="2">
        <v>45651</v>
      </c>
      <c r="X1140" s="7">
        <f t="shared" si="17"/>
        <v>9</v>
      </c>
      <c r="Y1140" t="s">
        <v>37</v>
      </c>
    </row>
    <row r="1141" spans="1:25" x14ac:dyDescent="0.3">
      <c r="A1141" s="2">
        <v>45643</v>
      </c>
      <c r="B1141" t="s">
        <v>44</v>
      </c>
      <c r="C1141" t="s">
        <v>79</v>
      </c>
      <c r="D1141">
        <v>1</v>
      </c>
      <c r="E1141" s="1">
        <v>486.19</v>
      </c>
      <c r="F1141" s="1">
        <f>Sales_data[[#This Row],[UnitPrice]]*(1-0.35)</f>
        <v>316.02350000000001</v>
      </c>
      <c r="G1141" t="s">
        <v>20</v>
      </c>
      <c r="H1141" t="s">
        <v>31</v>
      </c>
      <c r="I1141" s="6">
        <v>0.05</v>
      </c>
      <c r="J1141" t="s">
        <v>46</v>
      </c>
      <c r="K1141" s="1">
        <f>Sales_data[[#This Row],[Quantity]]*Sales_data[[#This Row],[UnitPrice]]</f>
        <v>486.19</v>
      </c>
      <c r="L1141" s="1">
        <f>Sales_data[[#This Row],[TotalPrice ]]*(1-Sales_data[[#This Row],[Discount]])</f>
        <v>461.88049999999998</v>
      </c>
      <c r="M1141" s="1">
        <f>Sales_data[[#This Row],[Quantity]]*Sales_data[[#This Row],[UnitCost (Assummed)]]</f>
        <v>316.02350000000001</v>
      </c>
      <c r="N1141" s="1">
        <f>Sales_data[[#This Row],[ Sales]]-Sales_data[[#This Row],[COGs]]</f>
        <v>145.85699999999997</v>
      </c>
      <c r="O1141" s="5">
        <f>Sales_data[[#This Row],[TotalPrice ]]-Sales_data[[#This Row],[ Sales]]</f>
        <v>24.309500000000014</v>
      </c>
      <c r="P1141" t="s">
        <v>23</v>
      </c>
      <c r="Q1141" t="s">
        <v>34</v>
      </c>
      <c r="R1141">
        <v>0</v>
      </c>
      <c r="S1141" t="s">
        <v>1216</v>
      </c>
      <c r="T1141" t="s">
        <v>1217</v>
      </c>
      <c r="U1141" s="1">
        <v>41.73</v>
      </c>
      <c r="V1141" s="2">
        <v>45643</v>
      </c>
      <c r="W1141" s="2">
        <v>45646</v>
      </c>
      <c r="X1141" s="7">
        <f t="shared" si="17"/>
        <v>3</v>
      </c>
      <c r="Y1141" t="s">
        <v>49</v>
      </c>
    </row>
    <row r="1142" spans="1:25" x14ac:dyDescent="0.3">
      <c r="A1142" s="2">
        <v>45643</v>
      </c>
      <c r="B1142" t="s">
        <v>38</v>
      </c>
      <c r="C1142" t="s">
        <v>39</v>
      </c>
      <c r="D1142">
        <v>3</v>
      </c>
      <c r="E1142" s="1">
        <v>82.09</v>
      </c>
      <c r="F1142" s="1">
        <f>Sales_data[[#This Row],[UnitPrice]]*(1-0.35)</f>
        <v>53.358500000000006</v>
      </c>
      <c r="G1142" t="s">
        <v>20</v>
      </c>
      <c r="H1142" t="s">
        <v>31</v>
      </c>
      <c r="I1142" s="6">
        <v>0.15</v>
      </c>
      <c r="J1142" t="s">
        <v>22</v>
      </c>
      <c r="K1142" s="1">
        <f>Sales_data[[#This Row],[Quantity]]*Sales_data[[#This Row],[UnitPrice]]</f>
        <v>246.27</v>
      </c>
      <c r="L1142" s="1">
        <f>Sales_data[[#This Row],[TotalPrice ]]*(1-Sales_data[[#This Row],[Discount]])</f>
        <v>209.3295</v>
      </c>
      <c r="M1142" s="1">
        <f>Sales_data[[#This Row],[Quantity]]*Sales_data[[#This Row],[UnitCost (Assummed)]]</f>
        <v>160.07550000000003</v>
      </c>
      <c r="N1142" s="1">
        <f>Sales_data[[#This Row],[ Sales]]-Sales_data[[#This Row],[COGs]]</f>
        <v>49.253999999999962</v>
      </c>
      <c r="O1142" s="5">
        <f>Sales_data[[#This Row],[TotalPrice ]]-Sales_data[[#This Row],[ Sales]]</f>
        <v>36.940500000000014</v>
      </c>
      <c r="P1142" t="s">
        <v>33</v>
      </c>
      <c r="Q1142" t="s">
        <v>40</v>
      </c>
      <c r="R1142">
        <v>1</v>
      </c>
      <c r="S1142" t="s">
        <v>2839</v>
      </c>
      <c r="T1142" t="s">
        <v>2840</v>
      </c>
      <c r="U1142" s="1">
        <v>12.63</v>
      </c>
      <c r="V1142" s="2">
        <v>45643</v>
      </c>
      <c r="W1142" s="2">
        <v>45652</v>
      </c>
      <c r="X1142" s="7">
        <f t="shared" si="17"/>
        <v>9</v>
      </c>
      <c r="Y1142" t="s">
        <v>43</v>
      </c>
    </row>
    <row r="1143" spans="1:25" x14ac:dyDescent="0.3">
      <c r="A1143" s="2">
        <v>45644</v>
      </c>
      <c r="B1143" t="s">
        <v>38</v>
      </c>
      <c r="C1143" t="s">
        <v>130</v>
      </c>
      <c r="D1143">
        <v>7</v>
      </c>
      <c r="E1143" s="1">
        <v>467.6</v>
      </c>
      <c r="F1143" s="1">
        <f>Sales_data[[#This Row],[UnitPrice]]*(1-0.35)</f>
        <v>303.94</v>
      </c>
      <c r="G1143" t="s">
        <v>30</v>
      </c>
      <c r="H1143" t="s">
        <v>31</v>
      </c>
      <c r="I1143" s="6">
        <v>0.1</v>
      </c>
      <c r="J1143" t="s">
        <v>51</v>
      </c>
      <c r="K1143" s="1">
        <f>Sales_data[[#This Row],[Quantity]]*Sales_data[[#This Row],[UnitPrice]]</f>
        <v>3273.2000000000003</v>
      </c>
      <c r="L1143" s="1">
        <f>Sales_data[[#This Row],[TotalPrice ]]*(1-Sales_data[[#This Row],[Discount]])</f>
        <v>2945.88</v>
      </c>
      <c r="M1143" s="1">
        <f>Sales_data[[#This Row],[Quantity]]*Sales_data[[#This Row],[UnitCost (Assummed)]]</f>
        <v>2127.58</v>
      </c>
      <c r="N1143" s="1">
        <f>Sales_data[[#This Row],[ Sales]]-Sales_data[[#This Row],[COGs]]</f>
        <v>818.30000000000018</v>
      </c>
      <c r="O1143" s="5">
        <f>Sales_data[[#This Row],[TotalPrice ]]-Sales_data[[#This Row],[ Sales]]</f>
        <v>327.32000000000016</v>
      </c>
      <c r="P1143" t="s">
        <v>60</v>
      </c>
      <c r="Q1143" t="s">
        <v>2930</v>
      </c>
      <c r="R1143">
        <v>0</v>
      </c>
      <c r="S1143" t="s">
        <v>573</v>
      </c>
      <c r="T1143" t="s">
        <v>574</v>
      </c>
      <c r="U1143" s="1">
        <v>15.64</v>
      </c>
      <c r="V1143" s="2">
        <v>45644</v>
      </c>
      <c r="W1143" s="2">
        <v>45652</v>
      </c>
      <c r="X1143" s="7">
        <f t="shared" si="17"/>
        <v>8</v>
      </c>
      <c r="Y1143" t="s">
        <v>43</v>
      </c>
    </row>
    <row r="1144" spans="1:25" x14ac:dyDescent="0.3">
      <c r="A1144" s="2">
        <v>45644</v>
      </c>
      <c r="B1144" t="s">
        <v>44</v>
      </c>
      <c r="C1144" t="s">
        <v>19</v>
      </c>
      <c r="D1144">
        <v>20</v>
      </c>
      <c r="E1144" s="1">
        <v>282.91000000000003</v>
      </c>
      <c r="F1144" s="1">
        <f>Sales_data[[#This Row],[UnitPrice]]*(1-0.35)</f>
        <v>183.89150000000004</v>
      </c>
      <c r="G1144" t="s">
        <v>30</v>
      </c>
      <c r="H1144" t="s">
        <v>21</v>
      </c>
      <c r="I1144" s="6">
        <v>0.15</v>
      </c>
      <c r="J1144" t="s">
        <v>46</v>
      </c>
      <c r="K1144" s="1">
        <f>Sales_data[[#This Row],[Quantity]]*Sales_data[[#This Row],[UnitPrice]]</f>
        <v>5658.2000000000007</v>
      </c>
      <c r="L1144" s="1">
        <f>Sales_data[[#This Row],[TotalPrice ]]*(1-Sales_data[[#This Row],[Discount]])</f>
        <v>4809.47</v>
      </c>
      <c r="M1144" s="1">
        <f>Sales_data[[#This Row],[Quantity]]*Sales_data[[#This Row],[UnitCost (Assummed)]]</f>
        <v>3677.8300000000008</v>
      </c>
      <c r="N1144" s="1">
        <f>Sales_data[[#This Row],[ Sales]]-Sales_data[[#This Row],[COGs]]</f>
        <v>1131.6399999999994</v>
      </c>
      <c r="O1144" s="5">
        <f>Sales_data[[#This Row],[TotalPrice ]]-Sales_data[[#This Row],[ Sales]]</f>
        <v>848.73000000000047</v>
      </c>
      <c r="P1144" t="s">
        <v>60</v>
      </c>
      <c r="Q1144" t="s">
        <v>24</v>
      </c>
      <c r="R1144">
        <v>0</v>
      </c>
      <c r="S1144" t="s">
        <v>2378</v>
      </c>
      <c r="T1144" t="s">
        <v>2379</v>
      </c>
      <c r="U1144" s="1">
        <v>8.19</v>
      </c>
      <c r="V1144" s="2">
        <v>45644</v>
      </c>
      <c r="W1144" s="2">
        <v>45654</v>
      </c>
      <c r="X1144" s="7">
        <f t="shared" si="17"/>
        <v>10</v>
      </c>
      <c r="Y1144" t="s">
        <v>49</v>
      </c>
    </row>
    <row r="1145" spans="1:25" x14ac:dyDescent="0.3">
      <c r="A1145" s="2">
        <v>45644</v>
      </c>
      <c r="B1145" t="s">
        <v>38</v>
      </c>
      <c r="C1145" t="s">
        <v>54</v>
      </c>
      <c r="D1145">
        <v>9</v>
      </c>
      <c r="E1145" s="1">
        <v>306.42</v>
      </c>
      <c r="F1145" s="1">
        <f>Sales_data[[#This Row],[UnitPrice]]*(1-0.35)</f>
        <v>199.17300000000003</v>
      </c>
      <c r="G1145" t="s">
        <v>50</v>
      </c>
      <c r="H1145" t="s">
        <v>21</v>
      </c>
      <c r="I1145" s="6">
        <v>0</v>
      </c>
      <c r="J1145" t="s">
        <v>66</v>
      </c>
      <c r="K1145" s="1">
        <f>Sales_data[[#This Row],[Quantity]]*Sales_data[[#This Row],[UnitPrice]]</f>
        <v>2757.78</v>
      </c>
      <c r="L1145" s="1">
        <f>Sales_data[[#This Row],[TotalPrice ]]*(1-Sales_data[[#This Row],[Discount]])</f>
        <v>2757.78</v>
      </c>
      <c r="M1145" s="1">
        <f>Sales_data[[#This Row],[Quantity]]*Sales_data[[#This Row],[UnitCost (Assummed)]]</f>
        <v>1792.5570000000002</v>
      </c>
      <c r="N1145" s="1">
        <f>Sales_data[[#This Row],[ Sales]]-Sales_data[[#This Row],[COGs]]</f>
        <v>965.22299999999996</v>
      </c>
      <c r="O1145" s="5">
        <f>Sales_data[[#This Row],[TotalPrice ]]-Sales_data[[#This Row],[ Sales]]</f>
        <v>0</v>
      </c>
      <c r="P1145" t="s">
        <v>23</v>
      </c>
      <c r="Q1145" t="s">
        <v>2930</v>
      </c>
      <c r="R1145">
        <v>0</v>
      </c>
      <c r="S1145" t="s">
        <v>2670</v>
      </c>
      <c r="T1145" t="s">
        <v>2671</v>
      </c>
      <c r="U1145" s="1">
        <v>15.81</v>
      </c>
      <c r="V1145" s="2">
        <v>45644</v>
      </c>
      <c r="W1145" s="2">
        <v>45653</v>
      </c>
      <c r="X1145" s="7">
        <f t="shared" si="17"/>
        <v>9</v>
      </c>
      <c r="Y1145" t="s">
        <v>43</v>
      </c>
    </row>
    <row r="1146" spans="1:25" x14ac:dyDescent="0.3">
      <c r="A1146" s="2">
        <v>45645</v>
      </c>
      <c r="B1146" t="s">
        <v>28</v>
      </c>
      <c r="C1146" t="s">
        <v>29</v>
      </c>
      <c r="D1146">
        <v>1</v>
      </c>
      <c r="E1146" s="1">
        <v>544.01</v>
      </c>
      <c r="F1146" s="1">
        <f>Sales_data[[#This Row],[UnitPrice]]*(1-0.35)</f>
        <v>353.60649999999998</v>
      </c>
      <c r="G1146" t="s">
        <v>30</v>
      </c>
      <c r="H1146" t="s">
        <v>31</v>
      </c>
      <c r="I1146" s="6">
        <v>0</v>
      </c>
      <c r="J1146" t="s">
        <v>32</v>
      </c>
      <c r="K1146" s="1">
        <f>Sales_data[[#This Row],[Quantity]]*Sales_data[[#This Row],[UnitPrice]]</f>
        <v>544.01</v>
      </c>
      <c r="L1146" s="1">
        <f>Sales_data[[#This Row],[TotalPrice ]]*(1-Sales_data[[#This Row],[Discount]])</f>
        <v>544.01</v>
      </c>
      <c r="M1146" s="1">
        <f>Sales_data[[#This Row],[Quantity]]*Sales_data[[#This Row],[UnitCost (Assummed)]]</f>
        <v>353.60649999999998</v>
      </c>
      <c r="N1146" s="1">
        <f>Sales_data[[#This Row],[ Sales]]-Sales_data[[#This Row],[COGs]]</f>
        <v>190.40350000000001</v>
      </c>
      <c r="O1146" s="5">
        <f>Sales_data[[#This Row],[TotalPrice ]]-Sales_data[[#This Row],[ Sales]]</f>
        <v>0</v>
      </c>
      <c r="P1146" t="s">
        <v>33</v>
      </c>
      <c r="Q1146" t="s">
        <v>34</v>
      </c>
      <c r="R1146">
        <v>0</v>
      </c>
      <c r="S1146" t="s">
        <v>35</v>
      </c>
      <c r="T1146" t="s">
        <v>36</v>
      </c>
      <c r="U1146" s="1">
        <v>5.3</v>
      </c>
      <c r="V1146" s="2">
        <v>45645</v>
      </c>
      <c r="W1146" s="2">
        <v>45654</v>
      </c>
      <c r="X1146" s="7">
        <f t="shared" si="17"/>
        <v>9</v>
      </c>
      <c r="Y1146" t="s">
        <v>37</v>
      </c>
    </row>
    <row r="1147" spans="1:25" x14ac:dyDescent="0.3">
      <c r="A1147" s="2">
        <v>45645</v>
      </c>
      <c r="B1147" t="s">
        <v>44</v>
      </c>
      <c r="C1147" t="s">
        <v>19</v>
      </c>
      <c r="D1147">
        <v>15</v>
      </c>
      <c r="E1147" s="1">
        <v>150.15</v>
      </c>
      <c r="F1147" s="1">
        <f>Sales_data[[#This Row],[UnitPrice]]*(1-0.35)</f>
        <v>97.597500000000011</v>
      </c>
      <c r="G1147" t="s">
        <v>50</v>
      </c>
      <c r="H1147" t="s">
        <v>31</v>
      </c>
      <c r="I1147" s="6">
        <v>0</v>
      </c>
      <c r="J1147" t="s">
        <v>46</v>
      </c>
      <c r="K1147" s="1">
        <f>Sales_data[[#This Row],[Quantity]]*Sales_data[[#This Row],[UnitPrice]]</f>
        <v>2252.25</v>
      </c>
      <c r="L1147" s="1">
        <f>Sales_data[[#This Row],[TotalPrice ]]*(1-Sales_data[[#This Row],[Discount]])</f>
        <v>2252.25</v>
      </c>
      <c r="M1147" s="1">
        <f>Sales_data[[#This Row],[Quantity]]*Sales_data[[#This Row],[UnitCost (Assummed)]]</f>
        <v>1463.9625000000001</v>
      </c>
      <c r="N1147" s="1">
        <f>Sales_data[[#This Row],[ Sales]]-Sales_data[[#This Row],[COGs]]</f>
        <v>788.28749999999991</v>
      </c>
      <c r="O1147" s="5">
        <f>Sales_data[[#This Row],[TotalPrice ]]-Sales_data[[#This Row],[ Sales]]</f>
        <v>0</v>
      </c>
      <c r="P1147" t="s">
        <v>23</v>
      </c>
      <c r="Q1147" t="s">
        <v>40</v>
      </c>
      <c r="R1147">
        <v>0</v>
      </c>
      <c r="S1147" t="s">
        <v>2868</v>
      </c>
      <c r="T1147" t="s">
        <v>2869</v>
      </c>
      <c r="U1147" s="1">
        <v>35.94</v>
      </c>
      <c r="V1147" s="2">
        <v>45645</v>
      </c>
      <c r="W1147" s="2">
        <v>45655</v>
      </c>
      <c r="X1147" s="7">
        <f t="shared" si="17"/>
        <v>10</v>
      </c>
      <c r="Y1147" t="s">
        <v>49</v>
      </c>
    </row>
    <row r="1148" spans="1:25" x14ac:dyDescent="0.3">
      <c r="A1148" s="2">
        <v>45646</v>
      </c>
      <c r="B1148" t="s">
        <v>18</v>
      </c>
      <c r="C1148" t="s">
        <v>19</v>
      </c>
      <c r="D1148">
        <v>2</v>
      </c>
      <c r="E1148" s="1">
        <v>548.72</v>
      </c>
      <c r="F1148" s="1">
        <f>Sales_data[[#This Row],[UnitPrice]]*(1-0.35)</f>
        <v>356.66800000000001</v>
      </c>
      <c r="G1148" t="s">
        <v>30</v>
      </c>
      <c r="H1148" t="s">
        <v>21</v>
      </c>
      <c r="I1148" s="6">
        <v>0.1</v>
      </c>
      <c r="J1148" t="s">
        <v>46</v>
      </c>
      <c r="K1148" s="1">
        <f>Sales_data[[#This Row],[Quantity]]*Sales_data[[#This Row],[UnitPrice]]</f>
        <v>1097.44</v>
      </c>
      <c r="L1148" s="1">
        <f>Sales_data[[#This Row],[TotalPrice ]]*(1-Sales_data[[#This Row],[Discount]])</f>
        <v>987.69600000000003</v>
      </c>
      <c r="M1148" s="1">
        <f>Sales_data[[#This Row],[Quantity]]*Sales_data[[#This Row],[UnitCost (Assummed)]]</f>
        <v>713.33600000000001</v>
      </c>
      <c r="N1148" s="1">
        <f>Sales_data[[#This Row],[ Sales]]-Sales_data[[#This Row],[COGs]]</f>
        <v>274.36</v>
      </c>
      <c r="O1148" s="5">
        <f>Sales_data[[#This Row],[TotalPrice ]]-Sales_data[[#This Row],[ Sales]]</f>
        <v>109.74400000000003</v>
      </c>
      <c r="P1148" t="s">
        <v>57</v>
      </c>
      <c r="Q1148" t="s">
        <v>24</v>
      </c>
      <c r="R1148">
        <v>1</v>
      </c>
      <c r="S1148" t="s">
        <v>1538</v>
      </c>
      <c r="T1148" t="s">
        <v>1539</v>
      </c>
      <c r="U1148" s="1">
        <v>26.35</v>
      </c>
      <c r="V1148" s="2">
        <v>45646</v>
      </c>
      <c r="W1148" s="2">
        <v>45655</v>
      </c>
      <c r="X1148" s="7">
        <f t="shared" si="17"/>
        <v>9</v>
      </c>
      <c r="Y1148" t="s">
        <v>27</v>
      </c>
    </row>
    <row r="1149" spans="1:25" x14ac:dyDescent="0.3">
      <c r="A1149" s="2">
        <v>45646</v>
      </c>
      <c r="B1149" t="s">
        <v>44</v>
      </c>
      <c r="C1149" t="s">
        <v>79</v>
      </c>
      <c r="D1149">
        <v>2</v>
      </c>
      <c r="E1149" s="1">
        <v>458.25</v>
      </c>
      <c r="F1149" s="1">
        <f>Sales_data[[#This Row],[UnitPrice]]*(1-0.35)</f>
        <v>297.86250000000001</v>
      </c>
      <c r="G1149" t="s">
        <v>20</v>
      </c>
      <c r="H1149" t="s">
        <v>21</v>
      </c>
      <c r="I1149" s="6">
        <v>0</v>
      </c>
      <c r="J1149" t="s">
        <v>22</v>
      </c>
      <c r="K1149" s="1">
        <f>Sales_data[[#This Row],[Quantity]]*Sales_data[[#This Row],[UnitPrice]]</f>
        <v>916.5</v>
      </c>
      <c r="L1149" s="1">
        <f>Sales_data[[#This Row],[TotalPrice ]]*(1-Sales_data[[#This Row],[Discount]])</f>
        <v>916.5</v>
      </c>
      <c r="M1149" s="1">
        <f>Sales_data[[#This Row],[Quantity]]*Sales_data[[#This Row],[UnitCost (Assummed)]]</f>
        <v>595.72500000000002</v>
      </c>
      <c r="N1149" s="1">
        <f>Sales_data[[#This Row],[ Sales]]-Sales_data[[#This Row],[COGs]]</f>
        <v>320.77499999999998</v>
      </c>
      <c r="O1149" s="5">
        <f>Sales_data[[#This Row],[TotalPrice ]]-Sales_data[[#This Row],[ Sales]]</f>
        <v>0</v>
      </c>
      <c r="P1149" t="s">
        <v>33</v>
      </c>
      <c r="Q1149" t="s">
        <v>34</v>
      </c>
      <c r="R1149">
        <v>0</v>
      </c>
      <c r="S1149" t="s">
        <v>2009</v>
      </c>
      <c r="T1149" t="s">
        <v>2010</v>
      </c>
      <c r="U1149" s="1">
        <v>25.94</v>
      </c>
      <c r="V1149" s="2">
        <v>45646</v>
      </c>
      <c r="W1149" s="2">
        <v>45655</v>
      </c>
      <c r="X1149" s="7">
        <f t="shared" si="17"/>
        <v>9</v>
      </c>
      <c r="Y1149" t="s">
        <v>49</v>
      </c>
    </row>
    <row r="1150" spans="1:25" x14ac:dyDescent="0.3">
      <c r="A1150" s="2">
        <v>45647</v>
      </c>
      <c r="B1150" t="s">
        <v>38</v>
      </c>
      <c r="C1150" t="s">
        <v>45</v>
      </c>
      <c r="D1150">
        <v>9</v>
      </c>
      <c r="E1150" s="1">
        <v>380.4</v>
      </c>
      <c r="F1150" s="1">
        <f>Sales_data[[#This Row],[UnitPrice]]*(1-0.35)</f>
        <v>247.26</v>
      </c>
      <c r="G1150" t="s">
        <v>20</v>
      </c>
      <c r="H1150" t="s">
        <v>31</v>
      </c>
      <c r="I1150" s="6">
        <v>0.1</v>
      </c>
      <c r="J1150" t="s">
        <v>51</v>
      </c>
      <c r="K1150" s="1">
        <f>Sales_data[[#This Row],[Quantity]]*Sales_data[[#This Row],[UnitPrice]]</f>
        <v>3423.6</v>
      </c>
      <c r="L1150" s="1">
        <f>Sales_data[[#This Row],[TotalPrice ]]*(1-Sales_data[[#This Row],[Discount]])</f>
        <v>3081.24</v>
      </c>
      <c r="M1150" s="1">
        <f>Sales_data[[#This Row],[Quantity]]*Sales_data[[#This Row],[UnitCost (Assummed)]]</f>
        <v>2225.34</v>
      </c>
      <c r="N1150" s="1">
        <f>Sales_data[[#This Row],[ Sales]]-Sales_data[[#This Row],[COGs]]</f>
        <v>855.89999999999964</v>
      </c>
      <c r="O1150" s="5">
        <f>Sales_data[[#This Row],[TotalPrice ]]-Sales_data[[#This Row],[ Sales]]</f>
        <v>342.36000000000013</v>
      </c>
      <c r="P1150" t="s">
        <v>57</v>
      </c>
      <c r="Q1150" t="s">
        <v>2930</v>
      </c>
      <c r="R1150">
        <v>0</v>
      </c>
      <c r="S1150" t="s">
        <v>347</v>
      </c>
      <c r="T1150" t="s">
        <v>348</v>
      </c>
      <c r="U1150" s="1">
        <v>31</v>
      </c>
      <c r="V1150" s="2">
        <v>45647</v>
      </c>
      <c r="W1150" s="2">
        <v>45653</v>
      </c>
      <c r="X1150" s="7">
        <f t="shared" si="17"/>
        <v>6</v>
      </c>
      <c r="Y1150" t="s">
        <v>43</v>
      </c>
    </row>
    <row r="1151" spans="1:25" x14ac:dyDescent="0.3">
      <c r="A1151" s="2">
        <v>45648</v>
      </c>
      <c r="B1151" t="s">
        <v>18</v>
      </c>
      <c r="C1151" t="s">
        <v>19</v>
      </c>
      <c r="D1151">
        <v>18</v>
      </c>
      <c r="E1151" s="1">
        <v>500.44</v>
      </c>
      <c r="F1151" s="1">
        <f>Sales_data[[#This Row],[UnitPrice]]*(1-0.35)</f>
        <v>325.286</v>
      </c>
      <c r="G1151" t="s">
        <v>55</v>
      </c>
      <c r="H1151" t="s">
        <v>21</v>
      </c>
      <c r="I1151" s="6">
        <v>0.1</v>
      </c>
      <c r="J1151" t="s">
        <v>66</v>
      </c>
      <c r="K1151" s="1">
        <f>Sales_data[[#This Row],[Quantity]]*Sales_data[[#This Row],[UnitPrice]]</f>
        <v>9007.92</v>
      </c>
      <c r="L1151" s="1">
        <f>Sales_data[[#This Row],[TotalPrice ]]*(1-Sales_data[[#This Row],[Discount]])</f>
        <v>8107.1280000000006</v>
      </c>
      <c r="M1151" s="1">
        <f>Sales_data[[#This Row],[Quantity]]*Sales_data[[#This Row],[UnitCost (Assummed)]]</f>
        <v>5855.1480000000001</v>
      </c>
      <c r="N1151" s="1">
        <f>Sales_data[[#This Row],[ Sales]]-Sales_data[[#This Row],[COGs]]</f>
        <v>2251.9800000000005</v>
      </c>
      <c r="O1151" s="5">
        <f>Sales_data[[#This Row],[TotalPrice ]]-Sales_data[[#This Row],[ Sales]]</f>
        <v>900.79199999999946</v>
      </c>
      <c r="P1151" t="s">
        <v>57</v>
      </c>
      <c r="Q1151" t="s">
        <v>2930</v>
      </c>
      <c r="R1151">
        <v>0</v>
      </c>
      <c r="S1151" t="s">
        <v>1055</v>
      </c>
      <c r="T1151" t="s">
        <v>1056</v>
      </c>
      <c r="U1151" s="1">
        <v>8.8699999999999992</v>
      </c>
      <c r="V1151" s="2">
        <v>45648</v>
      </c>
      <c r="W1151" s="2">
        <v>45656</v>
      </c>
      <c r="X1151" s="7">
        <f t="shared" si="17"/>
        <v>8</v>
      </c>
      <c r="Y1151" t="s">
        <v>27</v>
      </c>
    </row>
    <row r="1152" spans="1:25" x14ac:dyDescent="0.3">
      <c r="A1152" s="2">
        <v>45649</v>
      </c>
      <c r="B1152" t="s">
        <v>28</v>
      </c>
      <c r="C1152" t="s">
        <v>45</v>
      </c>
      <c r="D1152">
        <v>10</v>
      </c>
      <c r="E1152" s="1">
        <v>418.93</v>
      </c>
      <c r="F1152" s="1">
        <f>Sales_data[[#This Row],[UnitPrice]]*(1-0.35)</f>
        <v>272.30450000000002</v>
      </c>
      <c r="G1152" t="s">
        <v>50</v>
      </c>
      <c r="H1152" t="s">
        <v>21</v>
      </c>
      <c r="I1152" s="6">
        <v>0.1</v>
      </c>
      <c r="J1152" t="s">
        <v>66</v>
      </c>
      <c r="K1152" s="1">
        <f>Sales_data[[#This Row],[Quantity]]*Sales_data[[#This Row],[UnitPrice]]</f>
        <v>4189.3</v>
      </c>
      <c r="L1152" s="1">
        <f>Sales_data[[#This Row],[TotalPrice ]]*(1-Sales_data[[#This Row],[Discount]])</f>
        <v>3770.3700000000003</v>
      </c>
      <c r="M1152" s="1">
        <f>Sales_data[[#This Row],[Quantity]]*Sales_data[[#This Row],[UnitCost (Assummed)]]</f>
        <v>2723.0450000000001</v>
      </c>
      <c r="N1152" s="1">
        <f>Sales_data[[#This Row],[ Sales]]-Sales_data[[#This Row],[COGs]]</f>
        <v>1047.3250000000003</v>
      </c>
      <c r="O1152" s="5">
        <f>Sales_data[[#This Row],[TotalPrice ]]-Sales_data[[#This Row],[ Sales]]</f>
        <v>418.92999999999984</v>
      </c>
      <c r="P1152" t="s">
        <v>57</v>
      </c>
      <c r="Q1152" t="s">
        <v>24</v>
      </c>
      <c r="R1152">
        <v>0</v>
      </c>
      <c r="S1152" t="s">
        <v>1315</v>
      </c>
      <c r="T1152" t="s">
        <v>1316</v>
      </c>
      <c r="U1152" s="1">
        <v>45.63</v>
      </c>
      <c r="V1152" s="2">
        <v>45649</v>
      </c>
      <c r="W1152" s="2">
        <v>45654</v>
      </c>
      <c r="X1152" s="7">
        <f t="shared" si="17"/>
        <v>5</v>
      </c>
      <c r="Y1152" t="s">
        <v>37</v>
      </c>
    </row>
    <row r="1153" spans="1:25" x14ac:dyDescent="0.3">
      <c r="A1153" s="2">
        <v>45649</v>
      </c>
      <c r="B1153" t="s">
        <v>44</v>
      </c>
      <c r="C1153" t="s">
        <v>130</v>
      </c>
      <c r="D1153">
        <v>12</v>
      </c>
      <c r="E1153" s="1">
        <v>171.91</v>
      </c>
      <c r="F1153" s="1">
        <f>Sales_data[[#This Row],[UnitPrice]]*(1-0.35)</f>
        <v>111.7415</v>
      </c>
      <c r="G1153" t="s">
        <v>20</v>
      </c>
      <c r="H1153" t="s">
        <v>31</v>
      </c>
      <c r="I1153" s="6">
        <v>0.05</v>
      </c>
      <c r="J1153" t="s">
        <v>22</v>
      </c>
      <c r="K1153" s="1">
        <f>Sales_data[[#This Row],[Quantity]]*Sales_data[[#This Row],[UnitPrice]]</f>
        <v>2062.92</v>
      </c>
      <c r="L1153" s="1">
        <f>Sales_data[[#This Row],[TotalPrice ]]*(1-Sales_data[[#This Row],[Discount]])</f>
        <v>1959.7739999999999</v>
      </c>
      <c r="M1153" s="1">
        <f>Sales_data[[#This Row],[Quantity]]*Sales_data[[#This Row],[UnitCost (Assummed)]]</f>
        <v>1340.8980000000001</v>
      </c>
      <c r="N1153" s="1">
        <f>Sales_data[[#This Row],[ Sales]]-Sales_data[[#This Row],[COGs]]</f>
        <v>618.87599999999975</v>
      </c>
      <c r="O1153" s="5">
        <f>Sales_data[[#This Row],[TotalPrice ]]-Sales_data[[#This Row],[ Sales]]</f>
        <v>103.14600000000019</v>
      </c>
      <c r="P1153" t="s">
        <v>57</v>
      </c>
      <c r="Q1153" t="s">
        <v>40</v>
      </c>
      <c r="R1153">
        <v>0</v>
      </c>
      <c r="S1153" t="s">
        <v>1893</v>
      </c>
      <c r="T1153" t="s">
        <v>1894</v>
      </c>
      <c r="U1153" s="1">
        <v>34.36</v>
      </c>
      <c r="V1153" s="2">
        <v>45649</v>
      </c>
      <c r="W1153" s="2">
        <v>45659</v>
      </c>
      <c r="X1153" s="7">
        <f t="shared" si="17"/>
        <v>10</v>
      </c>
      <c r="Y1153" t="s">
        <v>49</v>
      </c>
    </row>
    <row r="1154" spans="1:25" x14ac:dyDescent="0.3">
      <c r="A1154" s="2">
        <v>45649</v>
      </c>
      <c r="B1154" t="s">
        <v>69</v>
      </c>
      <c r="C1154" t="s">
        <v>79</v>
      </c>
      <c r="D1154">
        <v>10</v>
      </c>
      <c r="E1154" s="1">
        <v>170.72</v>
      </c>
      <c r="F1154" s="1">
        <f>Sales_data[[#This Row],[UnitPrice]]*(1-0.35)</f>
        <v>110.968</v>
      </c>
      <c r="G1154" t="s">
        <v>30</v>
      </c>
      <c r="H1154" t="s">
        <v>21</v>
      </c>
      <c r="I1154" s="6">
        <v>0.05</v>
      </c>
      <c r="J1154" t="s">
        <v>46</v>
      </c>
      <c r="K1154" s="1">
        <f>Sales_data[[#This Row],[Quantity]]*Sales_data[[#This Row],[UnitPrice]]</f>
        <v>1707.2</v>
      </c>
      <c r="L1154" s="1">
        <f>Sales_data[[#This Row],[TotalPrice ]]*(1-Sales_data[[#This Row],[Discount]])</f>
        <v>1621.84</v>
      </c>
      <c r="M1154" s="1">
        <f>Sales_data[[#This Row],[Quantity]]*Sales_data[[#This Row],[UnitCost (Assummed)]]</f>
        <v>1109.68</v>
      </c>
      <c r="N1154" s="1">
        <f>Sales_data[[#This Row],[ Sales]]-Sales_data[[#This Row],[COGs]]</f>
        <v>512.15999999999985</v>
      </c>
      <c r="O1154" s="5">
        <f>Sales_data[[#This Row],[TotalPrice ]]-Sales_data[[#This Row],[ Sales]]</f>
        <v>85.360000000000127</v>
      </c>
      <c r="P1154" t="s">
        <v>23</v>
      </c>
      <c r="Q1154" t="s">
        <v>24</v>
      </c>
      <c r="R1154">
        <v>0</v>
      </c>
      <c r="S1154" t="s">
        <v>2708</v>
      </c>
      <c r="T1154" t="s">
        <v>2709</v>
      </c>
      <c r="U1154" s="1">
        <v>29.18</v>
      </c>
      <c r="V1154" s="2">
        <v>45649</v>
      </c>
      <c r="W1154" s="2">
        <v>45659</v>
      </c>
      <c r="X1154" s="7">
        <f t="shared" ref="X1154:X1217" si="18">DATEDIF( V1154,W1154,"d")</f>
        <v>10</v>
      </c>
      <c r="Y1154" t="s">
        <v>72</v>
      </c>
    </row>
    <row r="1155" spans="1:25" x14ac:dyDescent="0.3">
      <c r="A1155" s="2">
        <v>45650</v>
      </c>
      <c r="B1155" t="s">
        <v>28</v>
      </c>
      <c r="C1155" t="s">
        <v>45</v>
      </c>
      <c r="D1155">
        <v>8</v>
      </c>
      <c r="E1155" s="1">
        <v>405.96</v>
      </c>
      <c r="F1155" s="1">
        <f>Sales_data[[#This Row],[UnitPrice]]*(1-0.35)</f>
        <v>263.87400000000002</v>
      </c>
      <c r="G1155" t="s">
        <v>30</v>
      </c>
      <c r="H1155" t="s">
        <v>21</v>
      </c>
      <c r="I1155" s="6">
        <v>0.05</v>
      </c>
      <c r="J1155" t="s">
        <v>51</v>
      </c>
      <c r="K1155" s="1">
        <f>Sales_data[[#This Row],[Quantity]]*Sales_data[[#This Row],[UnitPrice]]</f>
        <v>3247.68</v>
      </c>
      <c r="L1155" s="1">
        <f>Sales_data[[#This Row],[TotalPrice ]]*(1-Sales_data[[#This Row],[Discount]])</f>
        <v>3085.2959999999998</v>
      </c>
      <c r="M1155" s="1">
        <f>Sales_data[[#This Row],[Quantity]]*Sales_data[[#This Row],[UnitCost (Assummed)]]</f>
        <v>2110.9920000000002</v>
      </c>
      <c r="N1155" s="1">
        <f>Sales_data[[#This Row],[ Sales]]-Sales_data[[#This Row],[COGs]]</f>
        <v>974.30399999999963</v>
      </c>
      <c r="O1155" s="5">
        <f>Sales_data[[#This Row],[TotalPrice ]]-Sales_data[[#This Row],[ Sales]]</f>
        <v>162.38400000000001</v>
      </c>
      <c r="P1155" t="s">
        <v>57</v>
      </c>
      <c r="Q1155" t="s">
        <v>40</v>
      </c>
      <c r="R1155">
        <v>0</v>
      </c>
      <c r="S1155" t="s">
        <v>189</v>
      </c>
      <c r="T1155" t="s">
        <v>190</v>
      </c>
      <c r="U1155" s="1">
        <v>41.27</v>
      </c>
      <c r="V1155" s="2">
        <v>45650</v>
      </c>
      <c r="W1155" s="2">
        <v>45657</v>
      </c>
      <c r="X1155" s="7">
        <f t="shared" si="18"/>
        <v>7</v>
      </c>
      <c r="Y1155" t="s">
        <v>37</v>
      </c>
    </row>
    <row r="1156" spans="1:25" x14ac:dyDescent="0.3">
      <c r="A1156" s="2">
        <v>45652</v>
      </c>
      <c r="B1156" t="s">
        <v>18</v>
      </c>
      <c r="C1156" t="s">
        <v>19</v>
      </c>
      <c r="D1156">
        <v>6</v>
      </c>
      <c r="E1156" s="1">
        <v>516.66</v>
      </c>
      <c r="F1156" s="1">
        <f>Sales_data[[#This Row],[UnitPrice]]*(1-0.35)</f>
        <v>335.82900000000001</v>
      </c>
      <c r="G1156" t="s">
        <v>50</v>
      </c>
      <c r="H1156" t="s">
        <v>21</v>
      </c>
      <c r="I1156" s="6">
        <v>0.05</v>
      </c>
      <c r="J1156" t="s">
        <v>66</v>
      </c>
      <c r="K1156" s="1">
        <f>Sales_data[[#This Row],[Quantity]]*Sales_data[[#This Row],[UnitPrice]]</f>
        <v>3099.96</v>
      </c>
      <c r="L1156" s="1">
        <f>Sales_data[[#This Row],[TotalPrice ]]*(1-Sales_data[[#This Row],[Discount]])</f>
        <v>2944.962</v>
      </c>
      <c r="M1156" s="1">
        <f>Sales_data[[#This Row],[Quantity]]*Sales_data[[#This Row],[UnitCost (Assummed)]]</f>
        <v>2014.9740000000002</v>
      </c>
      <c r="N1156" s="1">
        <f>Sales_data[[#This Row],[ Sales]]-Sales_data[[#This Row],[COGs]]</f>
        <v>929.98799999999983</v>
      </c>
      <c r="O1156" s="5">
        <f>Sales_data[[#This Row],[TotalPrice ]]-Sales_data[[#This Row],[ Sales]]</f>
        <v>154.99800000000005</v>
      </c>
      <c r="P1156" t="s">
        <v>23</v>
      </c>
      <c r="Q1156" t="s">
        <v>2930</v>
      </c>
      <c r="R1156">
        <v>1</v>
      </c>
      <c r="S1156" t="s">
        <v>548</v>
      </c>
      <c r="T1156" t="s">
        <v>344</v>
      </c>
      <c r="U1156" s="1">
        <v>5.15</v>
      </c>
      <c r="V1156" s="2">
        <v>45652</v>
      </c>
      <c r="W1156" s="2">
        <v>45660</v>
      </c>
      <c r="X1156" s="7">
        <f t="shared" si="18"/>
        <v>8</v>
      </c>
      <c r="Y1156" t="s">
        <v>27</v>
      </c>
    </row>
    <row r="1157" spans="1:25" x14ac:dyDescent="0.3">
      <c r="A1157" s="2">
        <v>45652</v>
      </c>
      <c r="B1157" t="s">
        <v>69</v>
      </c>
      <c r="C1157" t="s">
        <v>79</v>
      </c>
      <c r="D1157">
        <v>5</v>
      </c>
      <c r="E1157" s="1">
        <v>307.83999999999997</v>
      </c>
      <c r="F1157" s="1">
        <f>Sales_data[[#This Row],[UnitPrice]]*(1-0.35)</f>
        <v>200.096</v>
      </c>
      <c r="G1157" t="s">
        <v>20</v>
      </c>
      <c r="H1157" t="s">
        <v>21</v>
      </c>
      <c r="I1157" s="6">
        <v>0.1</v>
      </c>
      <c r="J1157" t="s">
        <v>66</v>
      </c>
      <c r="K1157" s="1">
        <f>Sales_data[[#This Row],[Quantity]]*Sales_data[[#This Row],[UnitPrice]]</f>
        <v>1539.1999999999998</v>
      </c>
      <c r="L1157" s="1">
        <f>Sales_data[[#This Row],[TotalPrice ]]*(1-Sales_data[[#This Row],[Discount]])</f>
        <v>1385.28</v>
      </c>
      <c r="M1157" s="1">
        <f>Sales_data[[#This Row],[Quantity]]*Sales_data[[#This Row],[UnitCost (Assummed)]]</f>
        <v>1000.48</v>
      </c>
      <c r="N1157" s="1">
        <f>Sales_data[[#This Row],[ Sales]]-Sales_data[[#This Row],[COGs]]</f>
        <v>384.79999999999995</v>
      </c>
      <c r="O1157" s="5">
        <f>Sales_data[[#This Row],[TotalPrice ]]-Sales_data[[#This Row],[ Sales]]</f>
        <v>153.91999999999985</v>
      </c>
      <c r="P1157" t="s">
        <v>23</v>
      </c>
      <c r="Q1157" t="s">
        <v>34</v>
      </c>
      <c r="R1157">
        <v>0</v>
      </c>
      <c r="S1157" t="s">
        <v>1194</v>
      </c>
      <c r="T1157" t="s">
        <v>1195</v>
      </c>
      <c r="U1157" s="1">
        <v>13.61</v>
      </c>
      <c r="V1157" s="2">
        <v>45652</v>
      </c>
      <c r="W1157" s="2">
        <v>45660</v>
      </c>
      <c r="X1157" s="7">
        <f t="shared" si="18"/>
        <v>8</v>
      </c>
      <c r="Y1157" t="s">
        <v>72</v>
      </c>
    </row>
    <row r="1158" spans="1:25" x14ac:dyDescent="0.3">
      <c r="A1158" s="2">
        <v>45652</v>
      </c>
      <c r="B1158" t="s">
        <v>28</v>
      </c>
      <c r="C1158" t="s">
        <v>39</v>
      </c>
      <c r="D1158">
        <v>12</v>
      </c>
      <c r="E1158" s="1">
        <v>578.86</v>
      </c>
      <c r="F1158" s="1">
        <f>Sales_data[[#This Row],[UnitPrice]]*(1-0.35)</f>
        <v>376.25900000000001</v>
      </c>
      <c r="G1158" t="s">
        <v>55</v>
      </c>
      <c r="H1158" t="s">
        <v>31</v>
      </c>
      <c r="I1158" s="6">
        <v>0.15</v>
      </c>
      <c r="J1158" t="s">
        <v>46</v>
      </c>
      <c r="K1158" s="1">
        <f>Sales_data[[#This Row],[Quantity]]*Sales_data[[#This Row],[UnitPrice]]</f>
        <v>6946.32</v>
      </c>
      <c r="L1158" s="1">
        <f>Sales_data[[#This Row],[TotalPrice ]]*(1-Sales_data[[#This Row],[Discount]])</f>
        <v>5904.3719999999994</v>
      </c>
      <c r="M1158" s="1">
        <f>Sales_data[[#This Row],[Quantity]]*Sales_data[[#This Row],[UnitCost (Assummed)]]</f>
        <v>4515.1080000000002</v>
      </c>
      <c r="N1158" s="1">
        <f>Sales_data[[#This Row],[ Sales]]-Sales_data[[#This Row],[COGs]]</f>
        <v>1389.2639999999992</v>
      </c>
      <c r="O1158" s="5">
        <f>Sales_data[[#This Row],[TotalPrice ]]-Sales_data[[#This Row],[ Sales]]</f>
        <v>1041.9480000000003</v>
      </c>
      <c r="P1158" t="s">
        <v>63</v>
      </c>
      <c r="Q1158" t="s">
        <v>24</v>
      </c>
      <c r="R1158">
        <v>0</v>
      </c>
      <c r="S1158" t="s">
        <v>2565</v>
      </c>
      <c r="T1158" t="s">
        <v>2566</v>
      </c>
      <c r="U1158" s="1">
        <v>25.84</v>
      </c>
      <c r="V1158" s="2">
        <v>45652</v>
      </c>
      <c r="W1158" s="2">
        <v>45660</v>
      </c>
      <c r="X1158" s="7">
        <f t="shared" si="18"/>
        <v>8</v>
      </c>
      <c r="Y1158" t="s">
        <v>37</v>
      </c>
    </row>
    <row r="1159" spans="1:25" x14ac:dyDescent="0.3">
      <c r="A1159" s="2">
        <v>45653</v>
      </c>
      <c r="B1159" t="s">
        <v>28</v>
      </c>
      <c r="C1159" t="s">
        <v>54</v>
      </c>
      <c r="D1159">
        <v>14</v>
      </c>
      <c r="E1159" s="1">
        <v>551.14</v>
      </c>
      <c r="F1159" s="1">
        <f>Sales_data[[#This Row],[UnitPrice]]*(1-0.35)</f>
        <v>358.24099999999999</v>
      </c>
      <c r="G1159" t="s">
        <v>50</v>
      </c>
      <c r="H1159" t="s">
        <v>21</v>
      </c>
      <c r="I1159" s="6">
        <v>0.1</v>
      </c>
      <c r="J1159" t="s">
        <v>56</v>
      </c>
      <c r="K1159" s="1">
        <f>Sales_data[[#This Row],[Quantity]]*Sales_data[[#This Row],[UnitPrice]]</f>
        <v>7715.96</v>
      </c>
      <c r="L1159" s="1">
        <f>Sales_data[[#This Row],[TotalPrice ]]*(1-Sales_data[[#This Row],[Discount]])</f>
        <v>6944.3640000000005</v>
      </c>
      <c r="M1159" s="1">
        <f>Sales_data[[#This Row],[Quantity]]*Sales_data[[#This Row],[UnitCost (Assummed)]]</f>
        <v>5015.3739999999998</v>
      </c>
      <c r="N1159" s="1">
        <f>Sales_data[[#This Row],[ Sales]]-Sales_data[[#This Row],[COGs]]</f>
        <v>1928.9900000000007</v>
      </c>
      <c r="O1159" s="5">
        <f>Sales_data[[#This Row],[TotalPrice ]]-Sales_data[[#This Row],[ Sales]]</f>
        <v>771.59599999999955</v>
      </c>
      <c r="P1159" t="s">
        <v>23</v>
      </c>
      <c r="Q1159" t="s">
        <v>24</v>
      </c>
      <c r="R1159">
        <v>1</v>
      </c>
      <c r="S1159" t="s">
        <v>543</v>
      </c>
      <c r="T1159" t="s">
        <v>544</v>
      </c>
      <c r="U1159" s="1">
        <v>12.35</v>
      </c>
      <c r="V1159" s="2">
        <v>45653</v>
      </c>
      <c r="W1159" s="2">
        <v>45662</v>
      </c>
      <c r="X1159" s="7">
        <f t="shared" si="18"/>
        <v>9</v>
      </c>
      <c r="Y1159" t="s">
        <v>37</v>
      </c>
    </row>
    <row r="1160" spans="1:25" x14ac:dyDescent="0.3">
      <c r="A1160" s="2">
        <v>45655</v>
      </c>
      <c r="B1160" t="s">
        <v>38</v>
      </c>
      <c r="C1160" t="s">
        <v>130</v>
      </c>
      <c r="D1160">
        <v>5</v>
      </c>
      <c r="E1160" s="1">
        <v>34.58</v>
      </c>
      <c r="F1160" s="1">
        <f>Sales_data[[#This Row],[UnitPrice]]*(1-0.35)</f>
        <v>22.477</v>
      </c>
      <c r="G1160" t="s">
        <v>30</v>
      </c>
      <c r="H1160" t="s">
        <v>31</v>
      </c>
      <c r="I1160" s="6">
        <v>0.1</v>
      </c>
      <c r="J1160" t="s">
        <v>46</v>
      </c>
      <c r="K1160" s="1">
        <f>Sales_data[[#This Row],[Quantity]]*Sales_data[[#This Row],[UnitPrice]]</f>
        <v>172.89999999999998</v>
      </c>
      <c r="L1160" s="1">
        <f>Sales_data[[#This Row],[TotalPrice ]]*(1-Sales_data[[#This Row],[Discount]])</f>
        <v>155.60999999999999</v>
      </c>
      <c r="M1160" s="1">
        <f>Sales_data[[#This Row],[Quantity]]*Sales_data[[#This Row],[UnitCost (Assummed)]]</f>
        <v>112.38500000000001</v>
      </c>
      <c r="N1160" s="1">
        <f>Sales_data[[#This Row],[ Sales]]-Sales_data[[#This Row],[COGs]]</f>
        <v>43.22499999999998</v>
      </c>
      <c r="O1160" s="5">
        <f>Sales_data[[#This Row],[TotalPrice ]]-Sales_data[[#This Row],[ Sales]]</f>
        <v>17.289999999999992</v>
      </c>
      <c r="P1160" t="s">
        <v>33</v>
      </c>
      <c r="Q1160" t="s">
        <v>40</v>
      </c>
      <c r="R1160">
        <v>0</v>
      </c>
      <c r="S1160" t="s">
        <v>1480</v>
      </c>
      <c r="T1160" t="s">
        <v>1481</v>
      </c>
      <c r="U1160" s="1">
        <v>27.1</v>
      </c>
      <c r="V1160" s="2">
        <v>45655</v>
      </c>
      <c r="W1160" s="2">
        <v>45659</v>
      </c>
      <c r="X1160" s="7">
        <f t="shared" si="18"/>
        <v>4</v>
      </c>
      <c r="Y1160" t="s">
        <v>43</v>
      </c>
    </row>
    <row r="1161" spans="1:25" x14ac:dyDescent="0.3">
      <c r="A1161" s="2">
        <v>45656</v>
      </c>
      <c r="B1161" t="s">
        <v>18</v>
      </c>
      <c r="C1161" t="s">
        <v>79</v>
      </c>
      <c r="D1161">
        <v>19</v>
      </c>
      <c r="E1161" s="1">
        <v>336.5</v>
      </c>
      <c r="F1161" s="1">
        <f>Sales_data[[#This Row],[UnitPrice]]*(1-0.35)</f>
        <v>218.72499999999999</v>
      </c>
      <c r="G1161" t="s">
        <v>20</v>
      </c>
      <c r="H1161" t="s">
        <v>21</v>
      </c>
      <c r="I1161" s="6">
        <v>0</v>
      </c>
      <c r="J1161" t="s">
        <v>32</v>
      </c>
      <c r="K1161" s="1">
        <f>Sales_data[[#This Row],[Quantity]]*Sales_data[[#This Row],[UnitPrice]]</f>
        <v>6393.5</v>
      </c>
      <c r="L1161" s="1">
        <f>Sales_data[[#This Row],[TotalPrice ]]*(1-Sales_data[[#This Row],[Discount]])</f>
        <v>6393.5</v>
      </c>
      <c r="M1161" s="1">
        <f>Sales_data[[#This Row],[Quantity]]*Sales_data[[#This Row],[UnitCost (Assummed)]]</f>
        <v>4155.7749999999996</v>
      </c>
      <c r="N1161" s="1">
        <f>Sales_data[[#This Row],[ Sales]]-Sales_data[[#This Row],[COGs]]</f>
        <v>2237.7250000000004</v>
      </c>
      <c r="O1161" s="5">
        <f>Sales_data[[#This Row],[TotalPrice ]]-Sales_data[[#This Row],[ Sales]]</f>
        <v>0</v>
      </c>
      <c r="P1161" t="s">
        <v>23</v>
      </c>
      <c r="Q1161" t="s">
        <v>40</v>
      </c>
      <c r="R1161">
        <v>0</v>
      </c>
      <c r="S1161" t="s">
        <v>2327</v>
      </c>
      <c r="T1161" t="s">
        <v>2328</v>
      </c>
      <c r="U1161" s="1">
        <v>27.43</v>
      </c>
      <c r="V1161" s="2">
        <v>45656</v>
      </c>
      <c r="W1161" s="2">
        <v>45664</v>
      </c>
      <c r="X1161" s="7">
        <f t="shared" si="18"/>
        <v>8</v>
      </c>
      <c r="Y1161" t="s">
        <v>27</v>
      </c>
    </row>
    <row r="1162" spans="1:25" x14ac:dyDescent="0.3">
      <c r="A1162" s="2">
        <v>45656</v>
      </c>
      <c r="B1162" t="s">
        <v>38</v>
      </c>
      <c r="C1162" t="s">
        <v>19</v>
      </c>
      <c r="D1162">
        <v>18</v>
      </c>
      <c r="E1162" s="1">
        <v>444.13</v>
      </c>
      <c r="F1162" s="1">
        <f>Sales_data[[#This Row],[UnitPrice]]*(1-0.35)</f>
        <v>288.68450000000001</v>
      </c>
      <c r="G1162" t="s">
        <v>55</v>
      </c>
      <c r="H1162" t="s">
        <v>31</v>
      </c>
      <c r="I1162" s="6">
        <v>0</v>
      </c>
      <c r="J1162" t="s">
        <v>46</v>
      </c>
      <c r="K1162" s="1">
        <f>Sales_data[[#This Row],[Quantity]]*Sales_data[[#This Row],[UnitPrice]]</f>
        <v>7994.34</v>
      </c>
      <c r="L1162" s="1">
        <f>Sales_data[[#This Row],[TotalPrice ]]*(1-Sales_data[[#This Row],[Discount]])</f>
        <v>7994.34</v>
      </c>
      <c r="M1162" s="1">
        <f>Sales_data[[#This Row],[Quantity]]*Sales_data[[#This Row],[UnitCost (Assummed)]]</f>
        <v>5196.3209999999999</v>
      </c>
      <c r="N1162" s="1">
        <f>Sales_data[[#This Row],[ Sales]]-Sales_data[[#This Row],[COGs]]</f>
        <v>2798.0190000000002</v>
      </c>
      <c r="O1162" s="5">
        <f>Sales_data[[#This Row],[TotalPrice ]]-Sales_data[[#This Row],[ Sales]]</f>
        <v>0</v>
      </c>
      <c r="P1162" t="s">
        <v>63</v>
      </c>
      <c r="Q1162" t="s">
        <v>34</v>
      </c>
      <c r="R1162">
        <v>0</v>
      </c>
      <c r="S1162" t="s">
        <v>2515</v>
      </c>
      <c r="T1162" t="s">
        <v>2516</v>
      </c>
      <c r="U1162" s="1">
        <v>5.41</v>
      </c>
      <c r="V1162" s="2">
        <v>45656</v>
      </c>
      <c r="W1162" s="2">
        <v>45659</v>
      </c>
      <c r="X1162" s="7">
        <f t="shared" si="18"/>
        <v>3</v>
      </c>
      <c r="Y1162" t="s">
        <v>43</v>
      </c>
    </row>
    <row r="1163" spans="1:25" x14ac:dyDescent="0.3">
      <c r="A1163" s="2">
        <v>45657</v>
      </c>
      <c r="B1163" t="s">
        <v>18</v>
      </c>
      <c r="C1163" t="s">
        <v>130</v>
      </c>
      <c r="D1163">
        <v>15</v>
      </c>
      <c r="E1163" s="1">
        <v>573.80999999999995</v>
      </c>
      <c r="F1163" s="1">
        <f>Sales_data[[#This Row],[UnitPrice]]*(1-0.35)</f>
        <v>372.97649999999999</v>
      </c>
      <c r="G1163" t="s">
        <v>50</v>
      </c>
      <c r="H1163" t="s">
        <v>31</v>
      </c>
      <c r="I1163" s="6">
        <v>0</v>
      </c>
      <c r="J1163" t="s">
        <v>32</v>
      </c>
      <c r="K1163" s="1">
        <f>Sales_data[[#This Row],[Quantity]]*Sales_data[[#This Row],[UnitPrice]]</f>
        <v>8607.15</v>
      </c>
      <c r="L1163" s="1">
        <f>Sales_data[[#This Row],[TotalPrice ]]*(1-Sales_data[[#This Row],[Discount]])</f>
        <v>8607.15</v>
      </c>
      <c r="M1163" s="1">
        <f>Sales_data[[#This Row],[Quantity]]*Sales_data[[#This Row],[UnitCost (Assummed)]]</f>
        <v>5594.6475</v>
      </c>
      <c r="N1163" s="1">
        <f>Sales_data[[#This Row],[ Sales]]-Sales_data[[#This Row],[COGs]]</f>
        <v>3012.5024999999996</v>
      </c>
      <c r="O1163" s="5">
        <f>Sales_data[[#This Row],[TotalPrice ]]-Sales_data[[#This Row],[ Sales]]</f>
        <v>0</v>
      </c>
      <c r="P1163" t="s">
        <v>33</v>
      </c>
      <c r="Q1163" t="s">
        <v>34</v>
      </c>
      <c r="R1163">
        <v>0</v>
      </c>
      <c r="S1163" t="s">
        <v>2577</v>
      </c>
      <c r="T1163" t="s">
        <v>1318</v>
      </c>
      <c r="U1163" s="1">
        <v>35.869999999999997</v>
      </c>
      <c r="V1163" s="2">
        <v>45657</v>
      </c>
      <c r="W1163" s="2">
        <v>45659</v>
      </c>
      <c r="X1163" s="7">
        <f t="shared" si="18"/>
        <v>2</v>
      </c>
      <c r="Y1163" t="s">
        <v>27</v>
      </c>
    </row>
    <row r="1164" spans="1:25" x14ac:dyDescent="0.3">
      <c r="A1164" s="2">
        <v>45657</v>
      </c>
      <c r="B1164" t="s">
        <v>44</v>
      </c>
      <c r="C1164" t="s">
        <v>130</v>
      </c>
      <c r="D1164">
        <v>11</v>
      </c>
      <c r="E1164" s="1">
        <v>331.29</v>
      </c>
      <c r="F1164" s="1">
        <f>Sales_data[[#This Row],[UnitPrice]]*(1-0.35)</f>
        <v>215.33850000000001</v>
      </c>
      <c r="G1164" t="s">
        <v>20</v>
      </c>
      <c r="H1164" t="s">
        <v>21</v>
      </c>
      <c r="I1164" s="6">
        <v>0.1</v>
      </c>
      <c r="J1164" t="s">
        <v>32</v>
      </c>
      <c r="K1164" s="1">
        <f>Sales_data[[#This Row],[Quantity]]*Sales_data[[#This Row],[UnitPrice]]</f>
        <v>3644.19</v>
      </c>
      <c r="L1164" s="1">
        <f>Sales_data[[#This Row],[TotalPrice ]]*(1-Sales_data[[#This Row],[Discount]])</f>
        <v>3279.7710000000002</v>
      </c>
      <c r="M1164" s="1">
        <f>Sales_data[[#This Row],[Quantity]]*Sales_data[[#This Row],[UnitCost (Assummed)]]</f>
        <v>2368.7235000000001</v>
      </c>
      <c r="N1164" s="1">
        <f>Sales_data[[#This Row],[ Sales]]-Sales_data[[#This Row],[COGs]]</f>
        <v>911.04750000000013</v>
      </c>
      <c r="O1164" s="5">
        <f>Sales_data[[#This Row],[TotalPrice ]]-Sales_data[[#This Row],[ Sales]]</f>
        <v>364.41899999999987</v>
      </c>
      <c r="P1164" t="s">
        <v>57</v>
      </c>
      <c r="Q1164" t="s">
        <v>40</v>
      </c>
      <c r="R1164">
        <v>0</v>
      </c>
      <c r="S1164" t="s">
        <v>2604</v>
      </c>
      <c r="T1164" t="s">
        <v>1913</v>
      </c>
      <c r="U1164" s="1">
        <v>6.22</v>
      </c>
      <c r="V1164" s="2">
        <v>45657</v>
      </c>
      <c r="W1164" s="2">
        <v>45659</v>
      </c>
      <c r="X1164" s="7">
        <f t="shared" si="18"/>
        <v>2</v>
      </c>
      <c r="Y1164" t="s">
        <v>49</v>
      </c>
    </row>
    <row r="1165" spans="1:25" x14ac:dyDescent="0.3">
      <c r="A1165" s="2">
        <v>45658</v>
      </c>
      <c r="B1165" t="s">
        <v>18</v>
      </c>
      <c r="C1165" t="s">
        <v>19</v>
      </c>
      <c r="D1165">
        <v>17</v>
      </c>
      <c r="E1165" s="1">
        <v>584.70000000000005</v>
      </c>
      <c r="F1165" s="1">
        <f>Sales_data[[#This Row],[UnitPrice]]*(1-0.35)</f>
        <v>380.05500000000006</v>
      </c>
      <c r="G1165" t="s">
        <v>55</v>
      </c>
      <c r="H1165" t="s">
        <v>31</v>
      </c>
      <c r="I1165" s="6">
        <v>0.1</v>
      </c>
      <c r="J1165" t="s">
        <v>22</v>
      </c>
      <c r="K1165" s="1">
        <f>Sales_data[[#This Row],[Quantity]]*Sales_data[[#This Row],[UnitPrice]]</f>
        <v>9939.9000000000015</v>
      </c>
      <c r="L1165" s="1">
        <f>Sales_data[[#This Row],[TotalPrice ]]*(1-Sales_data[[#This Row],[Discount]])</f>
        <v>8945.9100000000017</v>
      </c>
      <c r="M1165" s="1">
        <f>Sales_data[[#This Row],[Quantity]]*Sales_data[[#This Row],[UnitCost (Assummed)]]</f>
        <v>6460.9350000000013</v>
      </c>
      <c r="N1165" s="1">
        <f>Sales_data[[#This Row],[ Sales]]-Sales_data[[#This Row],[COGs]]</f>
        <v>2484.9750000000004</v>
      </c>
      <c r="O1165" s="5">
        <f>Sales_data[[#This Row],[TotalPrice ]]-Sales_data[[#This Row],[ Sales]]</f>
        <v>993.98999999999978</v>
      </c>
      <c r="P1165" t="s">
        <v>23</v>
      </c>
      <c r="Q1165" t="s">
        <v>2930</v>
      </c>
      <c r="R1165">
        <v>1</v>
      </c>
      <c r="S1165" t="s">
        <v>1200</v>
      </c>
      <c r="T1165" t="s">
        <v>1201</v>
      </c>
      <c r="U1165" s="1">
        <v>46.59</v>
      </c>
      <c r="V1165" s="2">
        <v>45658</v>
      </c>
      <c r="W1165" s="2">
        <v>45660</v>
      </c>
      <c r="X1165" s="7">
        <f t="shared" si="18"/>
        <v>2</v>
      </c>
      <c r="Y1165" t="s">
        <v>27</v>
      </c>
    </row>
    <row r="1166" spans="1:25" x14ac:dyDescent="0.3">
      <c r="A1166" s="2">
        <v>45659</v>
      </c>
      <c r="B1166" t="s">
        <v>69</v>
      </c>
      <c r="C1166" t="s">
        <v>19</v>
      </c>
      <c r="D1166">
        <v>1</v>
      </c>
      <c r="E1166" s="1">
        <v>374.33</v>
      </c>
      <c r="F1166" s="1">
        <f>Sales_data[[#This Row],[UnitPrice]]*(1-0.35)</f>
        <v>243.31450000000001</v>
      </c>
      <c r="G1166" t="s">
        <v>20</v>
      </c>
      <c r="H1166" t="s">
        <v>21</v>
      </c>
      <c r="I1166" s="6">
        <v>0</v>
      </c>
      <c r="J1166" t="s">
        <v>51</v>
      </c>
      <c r="K1166" s="1">
        <f>Sales_data[[#This Row],[Quantity]]*Sales_data[[#This Row],[UnitPrice]]</f>
        <v>374.33</v>
      </c>
      <c r="L1166" s="1">
        <f>Sales_data[[#This Row],[TotalPrice ]]*(1-Sales_data[[#This Row],[Discount]])</f>
        <v>374.33</v>
      </c>
      <c r="M1166" s="1">
        <f>Sales_data[[#This Row],[Quantity]]*Sales_data[[#This Row],[UnitCost (Assummed)]]</f>
        <v>243.31450000000001</v>
      </c>
      <c r="N1166" s="1">
        <f>Sales_data[[#This Row],[ Sales]]-Sales_data[[#This Row],[COGs]]</f>
        <v>131.01549999999997</v>
      </c>
      <c r="O1166" s="5">
        <f>Sales_data[[#This Row],[TotalPrice ]]-Sales_data[[#This Row],[ Sales]]</f>
        <v>0</v>
      </c>
      <c r="P1166" t="s">
        <v>57</v>
      </c>
      <c r="Q1166" t="s">
        <v>24</v>
      </c>
      <c r="R1166">
        <v>0</v>
      </c>
      <c r="S1166" t="s">
        <v>966</v>
      </c>
      <c r="T1166" t="s">
        <v>967</v>
      </c>
      <c r="U1166" s="1">
        <v>33.31</v>
      </c>
      <c r="V1166" s="2">
        <v>45659</v>
      </c>
      <c r="W1166" s="2">
        <v>45669</v>
      </c>
      <c r="X1166" s="7">
        <f t="shared" si="18"/>
        <v>10</v>
      </c>
      <c r="Y1166" t="s">
        <v>72</v>
      </c>
    </row>
    <row r="1167" spans="1:25" x14ac:dyDescent="0.3">
      <c r="A1167" s="2">
        <v>45659</v>
      </c>
      <c r="B1167" t="s">
        <v>44</v>
      </c>
      <c r="C1167" t="s">
        <v>19</v>
      </c>
      <c r="D1167">
        <v>4</v>
      </c>
      <c r="E1167" s="1">
        <v>403.97</v>
      </c>
      <c r="F1167" s="1">
        <f>Sales_data[[#This Row],[UnitPrice]]*(1-0.35)</f>
        <v>262.58050000000003</v>
      </c>
      <c r="G1167" t="s">
        <v>30</v>
      </c>
      <c r="H1167" t="s">
        <v>21</v>
      </c>
      <c r="I1167" s="6">
        <v>0.05</v>
      </c>
      <c r="J1167" t="s">
        <v>32</v>
      </c>
      <c r="K1167" s="1">
        <f>Sales_data[[#This Row],[Quantity]]*Sales_data[[#This Row],[UnitPrice]]</f>
        <v>1615.88</v>
      </c>
      <c r="L1167" s="1">
        <f>Sales_data[[#This Row],[TotalPrice ]]*(1-Sales_data[[#This Row],[Discount]])</f>
        <v>1535.086</v>
      </c>
      <c r="M1167" s="1">
        <f>Sales_data[[#This Row],[Quantity]]*Sales_data[[#This Row],[UnitCost (Assummed)]]</f>
        <v>1050.3220000000001</v>
      </c>
      <c r="N1167" s="1">
        <f>Sales_data[[#This Row],[ Sales]]-Sales_data[[#This Row],[COGs]]</f>
        <v>484.7639999999999</v>
      </c>
      <c r="O1167" s="5">
        <f>Sales_data[[#This Row],[TotalPrice ]]-Sales_data[[#This Row],[ Sales]]</f>
        <v>80.794000000000096</v>
      </c>
      <c r="P1167" t="s">
        <v>63</v>
      </c>
      <c r="Q1167" t="s">
        <v>40</v>
      </c>
      <c r="R1167">
        <v>0</v>
      </c>
      <c r="S1167" t="s">
        <v>1165</v>
      </c>
      <c r="T1167" t="s">
        <v>1166</v>
      </c>
      <c r="U1167" s="1">
        <v>39.92</v>
      </c>
      <c r="V1167" s="2">
        <v>45659</v>
      </c>
      <c r="W1167" s="2">
        <v>45666</v>
      </c>
      <c r="X1167" s="7">
        <f t="shared" si="18"/>
        <v>7</v>
      </c>
      <c r="Y1167" t="s">
        <v>49</v>
      </c>
    </row>
    <row r="1168" spans="1:25" x14ac:dyDescent="0.3">
      <c r="A1168" s="2">
        <v>45660</v>
      </c>
      <c r="B1168" t="s">
        <v>44</v>
      </c>
      <c r="C1168" t="s">
        <v>39</v>
      </c>
      <c r="D1168">
        <v>10</v>
      </c>
      <c r="E1168" s="1">
        <v>451.14</v>
      </c>
      <c r="F1168" s="1">
        <f>Sales_data[[#This Row],[UnitPrice]]*(1-0.35)</f>
        <v>293.24099999999999</v>
      </c>
      <c r="G1168" t="s">
        <v>30</v>
      </c>
      <c r="H1168" t="s">
        <v>31</v>
      </c>
      <c r="I1168" s="6">
        <v>0</v>
      </c>
      <c r="J1168" t="s">
        <v>66</v>
      </c>
      <c r="K1168" s="1">
        <f>Sales_data[[#This Row],[Quantity]]*Sales_data[[#This Row],[UnitPrice]]</f>
        <v>4511.3999999999996</v>
      </c>
      <c r="L1168" s="1">
        <f>Sales_data[[#This Row],[TotalPrice ]]*(1-Sales_data[[#This Row],[Discount]])</f>
        <v>4511.3999999999996</v>
      </c>
      <c r="M1168" s="1">
        <f>Sales_data[[#This Row],[Quantity]]*Sales_data[[#This Row],[UnitCost (Assummed)]]</f>
        <v>2932.41</v>
      </c>
      <c r="N1168" s="1">
        <f>Sales_data[[#This Row],[ Sales]]-Sales_data[[#This Row],[COGs]]</f>
        <v>1578.9899999999998</v>
      </c>
      <c r="O1168" s="5">
        <f>Sales_data[[#This Row],[TotalPrice ]]-Sales_data[[#This Row],[ Sales]]</f>
        <v>0</v>
      </c>
      <c r="P1168" t="s">
        <v>33</v>
      </c>
      <c r="Q1168" t="s">
        <v>24</v>
      </c>
      <c r="R1168">
        <v>0</v>
      </c>
      <c r="S1168" t="s">
        <v>1630</v>
      </c>
      <c r="T1168" t="s">
        <v>1631</v>
      </c>
      <c r="U1168" s="1">
        <v>29.96</v>
      </c>
      <c r="V1168" s="2">
        <v>45660</v>
      </c>
      <c r="W1168" s="2">
        <v>45670</v>
      </c>
      <c r="X1168" s="7">
        <f t="shared" si="18"/>
        <v>10</v>
      </c>
      <c r="Y1168" t="s">
        <v>49</v>
      </c>
    </row>
    <row r="1169" spans="1:25" x14ac:dyDescent="0.3">
      <c r="A1169" s="2">
        <v>45661</v>
      </c>
      <c r="B1169" t="s">
        <v>28</v>
      </c>
      <c r="C1169" t="s">
        <v>45</v>
      </c>
      <c r="D1169">
        <v>2</v>
      </c>
      <c r="E1169" s="1">
        <v>194.97</v>
      </c>
      <c r="F1169" s="1">
        <f>Sales_data[[#This Row],[UnitPrice]]*(1-0.35)</f>
        <v>126.73050000000001</v>
      </c>
      <c r="G1169" t="s">
        <v>30</v>
      </c>
      <c r="H1169" t="s">
        <v>31</v>
      </c>
      <c r="I1169" s="6">
        <v>0</v>
      </c>
      <c r="J1169" t="s">
        <v>56</v>
      </c>
      <c r="K1169" s="1">
        <f>Sales_data[[#This Row],[Quantity]]*Sales_data[[#This Row],[UnitPrice]]</f>
        <v>389.94</v>
      </c>
      <c r="L1169" s="1">
        <f>Sales_data[[#This Row],[TotalPrice ]]*(1-Sales_data[[#This Row],[Discount]])</f>
        <v>389.94</v>
      </c>
      <c r="M1169" s="1">
        <f>Sales_data[[#This Row],[Quantity]]*Sales_data[[#This Row],[UnitCost (Assummed)]]</f>
        <v>253.46100000000001</v>
      </c>
      <c r="N1169" s="1">
        <f>Sales_data[[#This Row],[ Sales]]-Sales_data[[#This Row],[COGs]]</f>
        <v>136.47899999999998</v>
      </c>
      <c r="O1169" s="5">
        <f>Sales_data[[#This Row],[TotalPrice ]]-Sales_data[[#This Row],[ Sales]]</f>
        <v>0</v>
      </c>
      <c r="P1169" t="s">
        <v>57</v>
      </c>
      <c r="Q1169" t="s">
        <v>34</v>
      </c>
      <c r="R1169">
        <v>0</v>
      </c>
      <c r="S1169" t="s">
        <v>1892</v>
      </c>
      <c r="T1169" t="s">
        <v>827</v>
      </c>
      <c r="U1169" s="1">
        <v>9.89</v>
      </c>
      <c r="V1169" s="2">
        <v>45661</v>
      </c>
      <c r="W1169" s="2">
        <v>45671</v>
      </c>
      <c r="X1169" s="7">
        <f t="shared" si="18"/>
        <v>10</v>
      </c>
      <c r="Y1169" t="s">
        <v>37</v>
      </c>
    </row>
    <row r="1170" spans="1:25" x14ac:dyDescent="0.3">
      <c r="A1170" s="2">
        <v>45661</v>
      </c>
      <c r="B1170" t="s">
        <v>69</v>
      </c>
      <c r="C1170" t="s">
        <v>130</v>
      </c>
      <c r="D1170">
        <v>6</v>
      </c>
      <c r="E1170" s="1">
        <v>540.54</v>
      </c>
      <c r="F1170" s="1">
        <f>Sales_data[[#This Row],[UnitPrice]]*(1-0.35)</f>
        <v>351.351</v>
      </c>
      <c r="G1170" t="s">
        <v>30</v>
      </c>
      <c r="H1170" t="s">
        <v>31</v>
      </c>
      <c r="I1170" s="6">
        <v>0.05</v>
      </c>
      <c r="J1170" t="s">
        <v>51</v>
      </c>
      <c r="K1170" s="1">
        <f>Sales_data[[#This Row],[Quantity]]*Sales_data[[#This Row],[UnitPrice]]</f>
        <v>3243.24</v>
      </c>
      <c r="L1170" s="1">
        <f>Sales_data[[#This Row],[TotalPrice ]]*(1-Sales_data[[#This Row],[Discount]])</f>
        <v>3081.0779999999995</v>
      </c>
      <c r="M1170" s="1">
        <f>Sales_data[[#This Row],[Quantity]]*Sales_data[[#This Row],[UnitCost (Assummed)]]</f>
        <v>2108.1059999999998</v>
      </c>
      <c r="N1170" s="1">
        <f>Sales_data[[#This Row],[ Sales]]-Sales_data[[#This Row],[COGs]]</f>
        <v>972.97199999999975</v>
      </c>
      <c r="O1170" s="5">
        <f>Sales_data[[#This Row],[TotalPrice ]]-Sales_data[[#This Row],[ Sales]]</f>
        <v>162.16200000000026</v>
      </c>
      <c r="P1170" t="s">
        <v>60</v>
      </c>
      <c r="Q1170" t="s">
        <v>34</v>
      </c>
      <c r="R1170">
        <v>0</v>
      </c>
      <c r="S1170" t="s">
        <v>2101</v>
      </c>
      <c r="T1170" t="s">
        <v>2102</v>
      </c>
      <c r="U1170" s="1">
        <v>19.77</v>
      </c>
      <c r="V1170" s="2">
        <v>45661</v>
      </c>
      <c r="W1170" s="2">
        <v>45667</v>
      </c>
      <c r="X1170" s="7">
        <f t="shared" si="18"/>
        <v>6</v>
      </c>
      <c r="Y1170" t="s">
        <v>72</v>
      </c>
    </row>
    <row r="1171" spans="1:25" x14ac:dyDescent="0.3">
      <c r="A1171" s="2">
        <v>45662</v>
      </c>
      <c r="B1171" t="s">
        <v>38</v>
      </c>
      <c r="C1171" t="s">
        <v>130</v>
      </c>
      <c r="D1171">
        <v>17</v>
      </c>
      <c r="E1171" s="1">
        <v>5.91</v>
      </c>
      <c r="F1171" s="1">
        <f>Sales_data[[#This Row],[UnitPrice]]*(1-0.35)</f>
        <v>3.8415000000000004</v>
      </c>
      <c r="G1171" t="s">
        <v>30</v>
      </c>
      <c r="H1171" t="s">
        <v>21</v>
      </c>
      <c r="I1171" s="6">
        <v>0.15</v>
      </c>
      <c r="J1171" t="s">
        <v>22</v>
      </c>
      <c r="K1171" s="1">
        <f>Sales_data[[#This Row],[Quantity]]*Sales_data[[#This Row],[UnitPrice]]</f>
        <v>100.47</v>
      </c>
      <c r="L1171" s="1">
        <f>Sales_data[[#This Row],[TotalPrice ]]*(1-Sales_data[[#This Row],[Discount]])</f>
        <v>85.399500000000003</v>
      </c>
      <c r="M1171" s="1">
        <f>Sales_data[[#This Row],[Quantity]]*Sales_data[[#This Row],[UnitCost (Assummed)]]</f>
        <v>65.305500000000009</v>
      </c>
      <c r="N1171" s="1">
        <f>Sales_data[[#This Row],[ Sales]]-Sales_data[[#This Row],[COGs]]</f>
        <v>20.093999999999994</v>
      </c>
      <c r="O1171" s="5">
        <f>Sales_data[[#This Row],[TotalPrice ]]-Sales_data[[#This Row],[ Sales]]</f>
        <v>15.070499999999996</v>
      </c>
      <c r="P1171" t="s">
        <v>23</v>
      </c>
      <c r="Q1171" t="s">
        <v>34</v>
      </c>
      <c r="R1171">
        <v>0</v>
      </c>
      <c r="S1171" t="s">
        <v>2477</v>
      </c>
      <c r="T1171" t="s">
        <v>2478</v>
      </c>
      <c r="U1171" s="1">
        <v>44.85</v>
      </c>
      <c r="V1171" s="2">
        <v>45662</v>
      </c>
      <c r="W1171" s="2">
        <v>45670</v>
      </c>
      <c r="X1171" s="7">
        <f t="shared" si="18"/>
        <v>8</v>
      </c>
      <c r="Y1171" t="s">
        <v>43</v>
      </c>
    </row>
    <row r="1172" spans="1:25" x14ac:dyDescent="0.3">
      <c r="A1172" s="2">
        <v>45662</v>
      </c>
      <c r="B1172" t="s">
        <v>38</v>
      </c>
      <c r="C1172" t="s">
        <v>19</v>
      </c>
      <c r="D1172">
        <v>8</v>
      </c>
      <c r="E1172" s="1">
        <v>275.32</v>
      </c>
      <c r="F1172" s="1">
        <f>Sales_data[[#This Row],[UnitPrice]]*(1-0.35)</f>
        <v>178.958</v>
      </c>
      <c r="G1172" t="s">
        <v>55</v>
      </c>
      <c r="H1172" t="s">
        <v>31</v>
      </c>
      <c r="I1172" s="6">
        <v>0.1</v>
      </c>
      <c r="J1172" t="s">
        <v>56</v>
      </c>
      <c r="K1172" s="1">
        <f>Sales_data[[#This Row],[Quantity]]*Sales_data[[#This Row],[UnitPrice]]</f>
        <v>2202.56</v>
      </c>
      <c r="L1172" s="1">
        <f>Sales_data[[#This Row],[TotalPrice ]]*(1-Sales_data[[#This Row],[Discount]])</f>
        <v>1982.3040000000001</v>
      </c>
      <c r="M1172" s="1">
        <f>Sales_data[[#This Row],[Quantity]]*Sales_data[[#This Row],[UnitCost (Assummed)]]</f>
        <v>1431.664</v>
      </c>
      <c r="N1172" s="1">
        <f>Sales_data[[#This Row],[ Sales]]-Sales_data[[#This Row],[COGs]]</f>
        <v>550.6400000000001</v>
      </c>
      <c r="O1172" s="5">
        <f>Sales_data[[#This Row],[TotalPrice ]]-Sales_data[[#This Row],[ Sales]]</f>
        <v>220.25599999999986</v>
      </c>
      <c r="P1172" t="s">
        <v>63</v>
      </c>
      <c r="Q1172" t="s">
        <v>34</v>
      </c>
      <c r="R1172">
        <v>0</v>
      </c>
      <c r="S1172" t="s">
        <v>2495</v>
      </c>
      <c r="T1172" t="s">
        <v>2496</v>
      </c>
      <c r="U1172" s="1">
        <v>18.260000000000002</v>
      </c>
      <c r="V1172" s="2">
        <v>45662</v>
      </c>
      <c r="W1172" s="2">
        <v>45670</v>
      </c>
      <c r="X1172" s="7">
        <f t="shared" si="18"/>
        <v>8</v>
      </c>
      <c r="Y1172" t="s">
        <v>43</v>
      </c>
    </row>
    <row r="1173" spans="1:25" x14ac:dyDescent="0.3">
      <c r="A1173" s="2">
        <v>45663</v>
      </c>
      <c r="B1173" t="s">
        <v>28</v>
      </c>
      <c r="C1173" t="s">
        <v>130</v>
      </c>
      <c r="D1173">
        <v>2</v>
      </c>
      <c r="E1173" s="1">
        <v>264</v>
      </c>
      <c r="F1173" s="1">
        <f>Sales_data[[#This Row],[UnitPrice]]*(1-0.35)</f>
        <v>171.6</v>
      </c>
      <c r="G1173" t="s">
        <v>55</v>
      </c>
      <c r="H1173" t="s">
        <v>31</v>
      </c>
      <c r="I1173" s="6">
        <v>0</v>
      </c>
      <c r="J1173" t="s">
        <v>66</v>
      </c>
      <c r="K1173" s="1">
        <f>Sales_data[[#This Row],[Quantity]]*Sales_data[[#This Row],[UnitPrice]]</f>
        <v>528</v>
      </c>
      <c r="L1173" s="1">
        <f>Sales_data[[#This Row],[TotalPrice ]]*(1-Sales_data[[#This Row],[Discount]])</f>
        <v>528</v>
      </c>
      <c r="M1173" s="1">
        <f>Sales_data[[#This Row],[Quantity]]*Sales_data[[#This Row],[UnitCost (Assummed)]]</f>
        <v>343.2</v>
      </c>
      <c r="N1173" s="1">
        <f>Sales_data[[#This Row],[ Sales]]-Sales_data[[#This Row],[COGs]]</f>
        <v>184.8</v>
      </c>
      <c r="O1173" s="5">
        <f>Sales_data[[#This Row],[TotalPrice ]]-Sales_data[[#This Row],[ Sales]]</f>
        <v>0</v>
      </c>
      <c r="P1173" t="s">
        <v>33</v>
      </c>
      <c r="Q1173" t="s">
        <v>34</v>
      </c>
      <c r="R1173">
        <v>0</v>
      </c>
      <c r="S1173" t="s">
        <v>1163</v>
      </c>
      <c r="T1173" t="s">
        <v>1164</v>
      </c>
      <c r="U1173" s="1">
        <v>26.73</v>
      </c>
      <c r="V1173" s="2">
        <v>45663</v>
      </c>
      <c r="W1173" s="2">
        <v>45671</v>
      </c>
      <c r="X1173" s="7">
        <f t="shared" si="18"/>
        <v>8</v>
      </c>
      <c r="Y1173" t="s">
        <v>37</v>
      </c>
    </row>
    <row r="1174" spans="1:25" x14ac:dyDescent="0.3">
      <c r="A1174" s="2">
        <v>45663</v>
      </c>
      <c r="B1174" t="s">
        <v>69</v>
      </c>
      <c r="C1174" t="s">
        <v>79</v>
      </c>
      <c r="D1174">
        <v>17</v>
      </c>
      <c r="E1174" s="1">
        <v>129.62</v>
      </c>
      <c r="F1174" s="1">
        <f>Sales_data[[#This Row],[UnitPrice]]*(1-0.35)</f>
        <v>84.253</v>
      </c>
      <c r="G1174" t="s">
        <v>55</v>
      </c>
      <c r="H1174" t="s">
        <v>31</v>
      </c>
      <c r="I1174" s="6">
        <v>0.15</v>
      </c>
      <c r="J1174" t="s">
        <v>22</v>
      </c>
      <c r="K1174" s="1">
        <f>Sales_data[[#This Row],[Quantity]]*Sales_data[[#This Row],[UnitPrice]]</f>
        <v>2203.54</v>
      </c>
      <c r="L1174" s="1">
        <f>Sales_data[[#This Row],[TotalPrice ]]*(1-Sales_data[[#This Row],[Discount]])</f>
        <v>1873.009</v>
      </c>
      <c r="M1174" s="1">
        <f>Sales_data[[#This Row],[Quantity]]*Sales_data[[#This Row],[UnitCost (Assummed)]]</f>
        <v>1432.3009999999999</v>
      </c>
      <c r="N1174" s="1">
        <f>Sales_data[[#This Row],[ Sales]]-Sales_data[[#This Row],[COGs]]</f>
        <v>440.70800000000008</v>
      </c>
      <c r="O1174" s="5">
        <f>Sales_data[[#This Row],[TotalPrice ]]-Sales_data[[#This Row],[ Sales]]</f>
        <v>330.53099999999995</v>
      </c>
      <c r="P1174" t="s">
        <v>23</v>
      </c>
      <c r="Q1174" t="s">
        <v>24</v>
      </c>
      <c r="R1174">
        <v>0</v>
      </c>
      <c r="S1174" t="s">
        <v>2380</v>
      </c>
      <c r="T1174" t="s">
        <v>2381</v>
      </c>
      <c r="U1174" s="1">
        <v>24.28</v>
      </c>
      <c r="V1174" s="2">
        <v>45663</v>
      </c>
      <c r="W1174" s="2">
        <v>45665</v>
      </c>
      <c r="X1174" s="7">
        <f t="shared" si="18"/>
        <v>2</v>
      </c>
      <c r="Y1174" t="s">
        <v>72</v>
      </c>
    </row>
    <row r="1175" spans="1:25" x14ac:dyDescent="0.3">
      <c r="A1175" s="2">
        <v>45663</v>
      </c>
      <c r="B1175" t="s">
        <v>38</v>
      </c>
      <c r="C1175" t="s">
        <v>54</v>
      </c>
      <c r="D1175">
        <v>20</v>
      </c>
      <c r="E1175" s="1">
        <v>440.32</v>
      </c>
      <c r="F1175" s="1">
        <f>Sales_data[[#This Row],[UnitPrice]]*(1-0.35)</f>
        <v>286.20800000000003</v>
      </c>
      <c r="G1175" t="s">
        <v>50</v>
      </c>
      <c r="H1175" t="s">
        <v>31</v>
      </c>
      <c r="I1175" s="6">
        <v>0.05</v>
      </c>
      <c r="J1175" t="s">
        <v>32</v>
      </c>
      <c r="K1175" s="1">
        <f>Sales_data[[#This Row],[Quantity]]*Sales_data[[#This Row],[UnitPrice]]</f>
        <v>8806.4</v>
      </c>
      <c r="L1175" s="1">
        <f>Sales_data[[#This Row],[TotalPrice ]]*(1-Sales_data[[#This Row],[Discount]])</f>
        <v>8366.08</v>
      </c>
      <c r="M1175" s="1">
        <f>Sales_data[[#This Row],[Quantity]]*Sales_data[[#This Row],[UnitCost (Assummed)]]</f>
        <v>5724.1600000000008</v>
      </c>
      <c r="N1175" s="1">
        <f>Sales_data[[#This Row],[ Sales]]-Sales_data[[#This Row],[COGs]]</f>
        <v>2641.9199999999992</v>
      </c>
      <c r="O1175" s="5">
        <f>Sales_data[[#This Row],[TotalPrice ]]-Sales_data[[#This Row],[ Sales]]</f>
        <v>440.31999999999971</v>
      </c>
      <c r="P1175" t="s">
        <v>60</v>
      </c>
      <c r="Q1175" t="s">
        <v>34</v>
      </c>
      <c r="R1175">
        <v>1</v>
      </c>
      <c r="S1175" t="s">
        <v>2676</v>
      </c>
      <c r="T1175" t="s">
        <v>2677</v>
      </c>
      <c r="U1175" s="1">
        <v>6.17</v>
      </c>
      <c r="V1175" s="2">
        <v>45663</v>
      </c>
      <c r="W1175" s="2">
        <v>45673</v>
      </c>
      <c r="X1175" s="7">
        <f t="shared" si="18"/>
        <v>10</v>
      </c>
      <c r="Y1175" t="s">
        <v>43</v>
      </c>
    </row>
    <row r="1176" spans="1:25" x14ac:dyDescent="0.3">
      <c r="A1176" s="2">
        <v>45663</v>
      </c>
      <c r="B1176" t="s">
        <v>38</v>
      </c>
      <c r="C1176" t="s">
        <v>130</v>
      </c>
      <c r="D1176">
        <v>13</v>
      </c>
      <c r="E1176" s="1">
        <v>483.63</v>
      </c>
      <c r="F1176" s="1">
        <f>Sales_data[[#This Row],[UnitPrice]]*(1-0.35)</f>
        <v>314.35950000000003</v>
      </c>
      <c r="G1176" t="s">
        <v>30</v>
      </c>
      <c r="H1176" t="s">
        <v>31</v>
      </c>
      <c r="I1176" s="6">
        <v>0.05</v>
      </c>
      <c r="J1176" t="s">
        <v>51</v>
      </c>
      <c r="K1176" s="1">
        <f>Sales_data[[#This Row],[Quantity]]*Sales_data[[#This Row],[UnitPrice]]</f>
        <v>6287.19</v>
      </c>
      <c r="L1176" s="1">
        <f>Sales_data[[#This Row],[TotalPrice ]]*(1-Sales_data[[#This Row],[Discount]])</f>
        <v>5972.8304999999991</v>
      </c>
      <c r="M1176" s="1">
        <f>Sales_data[[#This Row],[Quantity]]*Sales_data[[#This Row],[UnitCost (Assummed)]]</f>
        <v>4086.6735000000003</v>
      </c>
      <c r="N1176" s="1">
        <f>Sales_data[[#This Row],[ Sales]]-Sales_data[[#This Row],[COGs]]</f>
        <v>1886.1569999999988</v>
      </c>
      <c r="O1176" s="5">
        <f>Sales_data[[#This Row],[TotalPrice ]]-Sales_data[[#This Row],[ Sales]]</f>
        <v>314.35950000000048</v>
      </c>
      <c r="P1176" t="s">
        <v>63</v>
      </c>
      <c r="Q1176" t="s">
        <v>24</v>
      </c>
      <c r="R1176">
        <v>0</v>
      </c>
      <c r="S1176" t="s">
        <v>2685</v>
      </c>
      <c r="T1176" t="s">
        <v>2686</v>
      </c>
      <c r="U1176" s="1">
        <v>18.22</v>
      </c>
      <c r="V1176" s="2">
        <v>45663</v>
      </c>
      <c r="W1176" s="2">
        <v>45672</v>
      </c>
      <c r="X1176" s="7">
        <f t="shared" si="18"/>
        <v>9</v>
      </c>
      <c r="Y1176" t="s">
        <v>43</v>
      </c>
    </row>
    <row r="1177" spans="1:25" x14ac:dyDescent="0.3">
      <c r="A1177" s="2">
        <v>45664</v>
      </c>
      <c r="B1177" t="s">
        <v>44</v>
      </c>
      <c r="C1177" t="s">
        <v>29</v>
      </c>
      <c r="D1177">
        <v>13</v>
      </c>
      <c r="E1177" s="1">
        <v>186.69</v>
      </c>
      <c r="F1177" s="1">
        <f>Sales_data[[#This Row],[UnitPrice]]*(1-0.35)</f>
        <v>121.3485</v>
      </c>
      <c r="G1177" t="s">
        <v>55</v>
      </c>
      <c r="H1177" t="s">
        <v>21</v>
      </c>
      <c r="I1177" s="6">
        <v>0</v>
      </c>
      <c r="J1177" t="s">
        <v>66</v>
      </c>
      <c r="K1177" s="1">
        <f>Sales_data[[#This Row],[Quantity]]*Sales_data[[#This Row],[UnitPrice]]</f>
        <v>2426.9699999999998</v>
      </c>
      <c r="L1177" s="1">
        <f>Sales_data[[#This Row],[TotalPrice ]]*(1-Sales_data[[#This Row],[Discount]])</f>
        <v>2426.9699999999998</v>
      </c>
      <c r="M1177" s="1">
        <f>Sales_data[[#This Row],[Quantity]]*Sales_data[[#This Row],[UnitCost (Assummed)]]</f>
        <v>1577.5305000000001</v>
      </c>
      <c r="N1177" s="1">
        <f>Sales_data[[#This Row],[ Sales]]-Sales_data[[#This Row],[COGs]]</f>
        <v>849.43949999999973</v>
      </c>
      <c r="O1177" s="5">
        <f>Sales_data[[#This Row],[TotalPrice ]]-Sales_data[[#This Row],[ Sales]]</f>
        <v>0</v>
      </c>
      <c r="P1177" t="s">
        <v>63</v>
      </c>
      <c r="Q1177" t="s">
        <v>24</v>
      </c>
      <c r="R1177">
        <v>0</v>
      </c>
      <c r="S1177" t="s">
        <v>822</v>
      </c>
      <c r="T1177" t="s">
        <v>823</v>
      </c>
      <c r="U1177" s="1">
        <v>19.920000000000002</v>
      </c>
      <c r="V1177" s="2">
        <v>45664</v>
      </c>
      <c r="W1177" s="2">
        <v>45667</v>
      </c>
      <c r="X1177" s="7">
        <f t="shared" si="18"/>
        <v>3</v>
      </c>
      <c r="Y1177" t="s">
        <v>49</v>
      </c>
    </row>
    <row r="1178" spans="1:25" x14ac:dyDescent="0.3">
      <c r="A1178" s="2">
        <v>45664</v>
      </c>
      <c r="B1178" t="s">
        <v>38</v>
      </c>
      <c r="C1178" t="s">
        <v>45</v>
      </c>
      <c r="D1178">
        <v>15</v>
      </c>
      <c r="E1178" s="1">
        <v>240.05</v>
      </c>
      <c r="F1178" s="1">
        <f>Sales_data[[#This Row],[UnitPrice]]*(1-0.35)</f>
        <v>156.0325</v>
      </c>
      <c r="G1178" t="s">
        <v>50</v>
      </c>
      <c r="H1178" t="s">
        <v>31</v>
      </c>
      <c r="I1178" s="6">
        <v>0.05</v>
      </c>
      <c r="J1178" t="s">
        <v>51</v>
      </c>
      <c r="K1178" s="1">
        <f>Sales_data[[#This Row],[Quantity]]*Sales_data[[#This Row],[UnitPrice]]</f>
        <v>3600.75</v>
      </c>
      <c r="L1178" s="1">
        <f>Sales_data[[#This Row],[TotalPrice ]]*(1-Sales_data[[#This Row],[Discount]])</f>
        <v>3420.7124999999996</v>
      </c>
      <c r="M1178" s="1">
        <f>Sales_data[[#This Row],[Quantity]]*Sales_data[[#This Row],[UnitCost (Assummed)]]</f>
        <v>2340.4875000000002</v>
      </c>
      <c r="N1178" s="1">
        <f>Sales_data[[#This Row],[ Sales]]-Sales_data[[#This Row],[COGs]]</f>
        <v>1080.2249999999995</v>
      </c>
      <c r="O1178" s="5">
        <f>Sales_data[[#This Row],[TotalPrice ]]-Sales_data[[#This Row],[ Sales]]</f>
        <v>180.03750000000036</v>
      </c>
      <c r="P1178" t="s">
        <v>57</v>
      </c>
      <c r="Q1178" t="s">
        <v>24</v>
      </c>
      <c r="R1178">
        <v>0</v>
      </c>
      <c r="S1178" t="s">
        <v>1620</v>
      </c>
      <c r="T1178" t="s">
        <v>1424</v>
      </c>
      <c r="U1178" s="1">
        <v>14.31</v>
      </c>
      <c r="V1178" s="2">
        <v>45664</v>
      </c>
      <c r="W1178" s="2">
        <v>45671</v>
      </c>
      <c r="X1178" s="7">
        <f t="shared" si="18"/>
        <v>7</v>
      </c>
      <c r="Y1178" t="s">
        <v>43</v>
      </c>
    </row>
    <row r="1179" spans="1:25" x14ac:dyDescent="0.3">
      <c r="A1179" s="2">
        <v>45665</v>
      </c>
      <c r="B1179" t="s">
        <v>44</v>
      </c>
      <c r="C1179" t="s">
        <v>45</v>
      </c>
      <c r="D1179">
        <v>4</v>
      </c>
      <c r="E1179" s="1">
        <v>353.7</v>
      </c>
      <c r="F1179" s="1">
        <f>Sales_data[[#This Row],[UnitPrice]]*(1-0.35)</f>
        <v>229.905</v>
      </c>
      <c r="G1179" t="s">
        <v>30</v>
      </c>
      <c r="H1179" t="s">
        <v>21</v>
      </c>
      <c r="I1179" s="6">
        <v>0</v>
      </c>
      <c r="J1179" t="s">
        <v>46</v>
      </c>
      <c r="K1179" s="1">
        <f>Sales_data[[#This Row],[Quantity]]*Sales_data[[#This Row],[UnitPrice]]</f>
        <v>1414.8</v>
      </c>
      <c r="L1179" s="1">
        <f>Sales_data[[#This Row],[TotalPrice ]]*(1-Sales_data[[#This Row],[Discount]])</f>
        <v>1414.8</v>
      </c>
      <c r="M1179" s="1">
        <f>Sales_data[[#This Row],[Quantity]]*Sales_data[[#This Row],[UnitCost (Assummed)]]</f>
        <v>919.62</v>
      </c>
      <c r="N1179" s="1">
        <f>Sales_data[[#This Row],[ Sales]]-Sales_data[[#This Row],[COGs]]</f>
        <v>495.17999999999995</v>
      </c>
      <c r="O1179" s="5">
        <f>Sales_data[[#This Row],[TotalPrice ]]-Sales_data[[#This Row],[ Sales]]</f>
        <v>0</v>
      </c>
      <c r="P1179" t="s">
        <v>57</v>
      </c>
      <c r="Q1179" t="s">
        <v>24</v>
      </c>
      <c r="R1179">
        <v>0</v>
      </c>
      <c r="S1179" t="s">
        <v>785</v>
      </c>
      <c r="T1179" t="s">
        <v>786</v>
      </c>
      <c r="U1179" s="1">
        <v>41.98</v>
      </c>
      <c r="V1179" s="2">
        <v>45665</v>
      </c>
      <c r="W1179" s="2">
        <v>45669</v>
      </c>
      <c r="X1179" s="7">
        <f t="shared" si="18"/>
        <v>4</v>
      </c>
      <c r="Y1179" t="s">
        <v>49</v>
      </c>
    </row>
    <row r="1180" spans="1:25" x14ac:dyDescent="0.3">
      <c r="A1180" s="2">
        <v>45665</v>
      </c>
      <c r="B1180" t="s">
        <v>44</v>
      </c>
      <c r="C1180" t="s">
        <v>45</v>
      </c>
      <c r="D1180">
        <v>19</v>
      </c>
      <c r="E1180" s="1">
        <v>465.27</v>
      </c>
      <c r="F1180" s="1">
        <f>Sales_data[[#This Row],[UnitPrice]]*(1-0.35)</f>
        <v>302.4255</v>
      </c>
      <c r="G1180" t="s">
        <v>50</v>
      </c>
      <c r="H1180" t="s">
        <v>31</v>
      </c>
      <c r="I1180" s="6">
        <v>0.05</v>
      </c>
      <c r="J1180" t="s">
        <v>56</v>
      </c>
      <c r="K1180" s="1">
        <f>Sales_data[[#This Row],[Quantity]]*Sales_data[[#This Row],[UnitPrice]]</f>
        <v>8840.1299999999992</v>
      </c>
      <c r="L1180" s="1">
        <f>Sales_data[[#This Row],[TotalPrice ]]*(1-Sales_data[[#This Row],[Discount]])</f>
        <v>8398.1234999999997</v>
      </c>
      <c r="M1180" s="1">
        <f>Sales_data[[#This Row],[Quantity]]*Sales_data[[#This Row],[UnitCost (Assummed)]]</f>
        <v>5746.0844999999999</v>
      </c>
      <c r="N1180" s="1">
        <f>Sales_data[[#This Row],[ Sales]]-Sales_data[[#This Row],[COGs]]</f>
        <v>2652.0389999999998</v>
      </c>
      <c r="O1180" s="5">
        <f>Sales_data[[#This Row],[TotalPrice ]]-Sales_data[[#This Row],[ Sales]]</f>
        <v>442.00649999999951</v>
      </c>
      <c r="P1180" t="s">
        <v>57</v>
      </c>
      <c r="Q1180" t="s">
        <v>2930</v>
      </c>
      <c r="R1180">
        <v>0</v>
      </c>
      <c r="S1180" t="s">
        <v>1713</v>
      </c>
      <c r="T1180" t="s">
        <v>1714</v>
      </c>
      <c r="U1180" s="1">
        <v>44.95</v>
      </c>
      <c r="V1180" s="2">
        <v>45665</v>
      </c>
      <c r="W1180" s="2">
        <v>45667</v>
      </c>
      <c r="X1180" s="7">
        <f t="shared" si="18"/>
        <v>2</v>
      </c>
      <c r="Y1180" t="s">
        <v>49</v>
      </c>
    </row>
    <row r="1181" spans="1:25" x14ac:dyDescent="0.3">
      <c r="A1181" s="2">
        <v>45666</v>
      </c>
      <c r="B1181" t="s">
        <v>18</v>
      </c>
      <c r="C1181" t="s">
        <v>19</v>
      </c>
      <c r="D1181">
        <v>12</v>
      </c>
      <c r="E1181" s="1">
        <v>148.66</v>
      </c>
      <c r="F1181" s="1">
        <f>Sales_data[[#This Row],[UnitPrice]]*(1-0.35)</f>
        <v>96.629000000000005</v>
      </c>
      <c r="G1181" t="s">
        <v>30</v>
      </c>
      <c r="H1181" t="s">
        <v>21</v>
      </c>
      <c r="I1181" s="6">
        <v>0</v>
      </c>
      <c r="J1181" t="s">
        <v>56</v>
      </c>
      <c r="K1181" s="1">
        <f>Sales_data[[#This Row],[Quantity]]*Sales_data[[#This Row],[UnitPrice]]</f>
        <v>1783.92</v>
      </c>
      <c r="L1181" s="1">
        <f>Sales_data[[#This Row],[TotalPrice ]]*(1-Sales_data[[#This Row],[Discount]])</f>
        <v>1783.92</v>
      </c>
      <c r="M1181" s="1">
        <f>Sales_data[[#This Row],[Quantity]]*Sales_data[[#This Row],[UnitCost (Assummed)]]</f>
        <v>1159.548</v>
      </c>
      <c r="N1181" s="1">
        <f>Sales_data[[#This Row],[ Sales]]-Sales_data[[#This Row],[COGs]]</f>
        <v>624.37200000000007</v>
      </c>
      <c r="O1181" s="5">
        <f>Sales_data[[#This Row],[TotalPrice ]]-Sales_data[[#This Row],[ Sales]]</f>
        <v>0</v>
      </c>
      <c r="P1181" t="s">
        <v>23</v>
      </c>
      <c r="Q1181" t="s">
        <v>2930</v>
      </c>
      <c r="R1181">
        <v>1</v>
      </c>
      <c r="S1181" t="s">
        <v>940</v>
      </c>
      <c r="T1181" t="s">
        <v>941</v>
      </c>
      <c r="U1181" s="1">
        <v>27.16</v>
      </c>
      <c r="V1181" s="2">
        <v>45666</v>
      </c>
      <c r="W1181" s="2">
        <v>45674</v>
      </c>
      <c r="X1181" s="7">
        <f t="shared" si="18"/>
        <v>8</v>
      </c>
      <c r="Y1181" t="s">
        <v>27</v>
      </c>
    </row>
    <row r="1182" spans="1:25" x14ac:dyDescent="0.3">
      <c r="A1182" s="2">
        <v>45667</v>
      </c>
      <c r="B1182" t="s">
        <v>69</v>
      </c>
      <c r="C1182" t="s">
        <v>79</v>
      </c>
      <c r="D1182">
        <v>3</v>
      </c>
      <c r="E1182" s="1">
        <v>98.15</v>
      </c>
      <c r="F1182" s="1">
        <f>Sales_data[[#This Row],[UnitPrice]]*(1-0.35)</f>
        <v>63.797500000000007</v>
      </c>
      <c r="G1182" t="s">
        <v>55</v>
      </c>
      <c r="H1182" t="s">
        <v>21</v>
      </c>
      <c r="I1182" s="6">
        <v>0.15</v>
      </c>
      <c r="J1182" t="s">
        <v>56</v>
      </c>
      <c r="K1182" s="1">
        <f>Sales_data[[#This Row],[Quantity]]*Sales_data[[#This Row],[UnitPrice]]</f>
        <v>294.45000000000005</v>
      </c>
      <c r="L1182" s="1">
        <f>Sales_data[[#This Row],[TotalPrice ]]*(1-Sales_data[[#This Row],[Discount]])</f>
        <v>250.28250000000003</v>
      </c>
      <c r="M1182" s="1">
        <f>Sales_data[[#This Row],[Quantity]]*Sales_data[[#This Row],[UnitCost (Assummed)]]</f>
        <v>191.39250000000001</v>
      </c>
      <c r="N1182" s="1">
        <f>Sales_data[[#This Row],[ Sales]]-Sales_data[[#This Row],[COGs]]</f>
        <v>58.890000000000015</v>
      </c>
      <c r="O1182" s="5">
        <f>Sales_data[[#This Row],[TotalPrice ]]-Sales_data[[#This Row],[ Sales]]</f>
        <v>44.167500000000018</v>
      </c>
      <c r="P1182" t="s">
        <v>60</v>
      </c>
      <c r="Q1182" t="s">
        <v>34</v>
      </c>
      <c r="R1182">
        <v>0</v>
      </c>
      <c r="S1182" t="s">
        <v>1496</v>
      </c>
      <c r="T1182" t="s">
        <v>1497</v>
      </c>
      <c r="U1182" s="1">
        <v>46.37</v>
      </c>
      <c r="V1182" s="2">
        <v>45667</v>
      </c>
      <c r="W1182" s="2">
        <v>45675</v>
      </c>
      <c r="X1182" s="7">
        <f t="shared" si="18"/>
        <v>8</v>
      </c>
      <c r="Y1182" t="s">
        <v>72</v>
      </c>
    </row>
    <row r="1183" spans="1:25" x14ac:dyDescent="0.3">
      <c r="A1183" s="2">
        <v>45668</v>
      </c>
      <c r="B1183" t="s">
        <v>28</v>
      </c>
      <c r="C1183" t="s">
        <v>19</v>
      </c>
      <c r="D1183">
        <v>6</v>
      </c>
      <c r="E1183" s="1">
        <v>429.45</v>
      </c>
      <c r="F1183" s="1">
        <f>Sales_data[[#This Row],[UnitPrice]]*(1-0.35)</f>
        <v>279.14249999999998</v>
      </c>
      <c r="G1183" t="s">
        <v>20</v>
      </c>
      <c r="H1183" t="s">
        <v>31</v>
      </c>
      <c r="I1183" s="6">
        <v>0.1</v>
      </c>
      <c r="J1183" t="s">
        <v>32</v>
      </c>
      <c r="K1183" s="1">
        <f>Sales_data[[#This Row],[Quantity]]*Sales_data[[#This Row],[UnitPrice]]</f>
        <v>2576.6999999999998</v>
      </c>
      <c r="L1183" s="1">
        <f>Sales_data[[#This Row],[TotalPrice ]]*(1-Sales_data[[#This Row],[Discount]])</f>
        <v>2319.0299999999997</v>
      </c>
      <c r="M1183" s="1">
        <f>Sales_data[[#This Row],[Quantity]]*Sales_data[[#This Row],[UnitCost (Assummed)]]</f>
        <v>1674.855</v>
      </c>
      <c r="N1183" s="1">
        <f>Sales_data[[#This Row],[ Sales]]-Sales_data[[#This Row],[COGs]]</f>
        <v>644.17499999999973</v>
      </c>
      <c r="O1183" s="5">
        <f>Sales_data[[#This Row],[TotalPrice ]]-Sales_data[[#This Row],[ Sales]]</f>
        <v>257.67000000000007</v>
      </c>
      <c r="P1183" t="s">
        <v>63</v>
      </c>
      <c r="Q1183" t="s">
        <v>2930</v>
      </c>
      <c r="R1183">
        <v>0</v>
      </c>
      <c r="S1183" t="s">
        <v>1084</v>
      </c>
      <c r="T1183" t="s">
        <v>1085</v>
      </c>
      <c r="U1183" s="1">
        <v>47.18</v>
      </c>
      <c r="V1183" s="2">
        <v>45668</v>
      </c>
      <c r="W1183" s="2">
        <v>45675</v>
      </c>
      <c r="X1183" s="7">
        <f t="shared" si="18"/>
        <v>7</v>
      </c>
      <c r="Y1183" t="s">
        <v>37</v>
      </c>
    </row>
    <row r="1184" spans="1:25" x14ac:dyDescent="0.3">
      <c r="A1184" s="2">
        <v>45668</v>
      </c>
      <c r="B1184" t="s">
        <v>18</v>
      </c>
      <c r="C1184" t="s">
        <v>29</v>
      </c>
      <c r="D1184">
        <v>20</v>
      </c>
      <c r="E1184" s="1">
        <v>400.05</v>
      </c>
      <c r="F1184" s="1">
        <f>Sales_data[[#This Row],[UnitPrice]]*(1-0.35)</f>
        <v>260.03250000000003</v>
      </c>
      <c r="G1184" t="s">
        <v>55</v>
      </c>
      <c r="H1184" t="s">
        <v>21</v>
      </c>
      <c r="I1184" s="6">
        <v>0.1</v>
      </c>
      <c r="J1184" t="s">
        <v>56</v>
      </c>
      <c r="K1184" s="1">
        <f>Sales_data[[#This Row],[Quantity]]*Sales_data[[#This Row],[UnitPrice]]</f>
        <v>8001</v>
      </c>
      <c r="L1184" s="1">
        <f>Sales_data[[#This Row],[TotalPrice ]]*(1-Sales_data[[#This Row],[Discount]])</f>
        <v>7200.9000000000005</v>
      </c>
      <c r="M1184" s="1">
        <f>Sales_data[[#This Row],[Quantity]]*Sales_data[[#This Row],[UnitCost (Assummed)]]</f>
        <v>5200.6500000000005</v>
      </c>
      <c r="N1184" s="1">
        <f>Sales_data[[#This Row],[ Sales]]-Sales_data[[#This Row],[COGs]]</f>
        <v>2000.25</v>
      </c>
      <c r="O1184" s="5">
        <f>Sales_data[[#This Row],[TotalPrice ]]-Sales_data[[#This Row],[ Sales]]</f>
        <v>800.09999999999945</v>
      </c>
      <c r="P1184" t="s">
        <v>60</v>
      </c>
      <c r="Q1184" t="s">
        <v>40</v>
      </c>
      <c r="R1184">
        <v>0</v>
      </c>
      <c r="S1184" t="s">
        <v>1300</v>
      </c>
      <c r="T1184" t="s">
        <v>1301</v>
      </c>
      <c r="U1184" s="1">
        <v>24.41</v>
      </c>
      <c r="V1184" s="2">
        <v>45668</v>
      </c>
      <c r="W1184" s="2">
        <v>45670</v>
      </c>
      <c r="X1184" s="7">
        <f t="shared" si="18"/>
        <v>2</v>
      </c>
      <c r="Y1184" t="s">
        <v>27</v>
      </c>
    </row>
    <row r="1185" spans="1:25" x14ac:dyDescent="0.3">
      <c r="A1185" s="2">
        <v>45668</v>
      </c>
      <c r="B1185" t="s">
        <v>38</v>
      </c>
      <c r="C1185" t="s">
        <v>79</v>
      </c>
      <c r="D1185">
        <v>16</v>
      </c>
      <c r="E1185" s="1">
        <v>332.19</v>
      </c>
      <c r="F1185" s="1">
        <f>Sales_data[[#This Row],[UnitPrice]]*(1-0.35)</f>
        <v>215.92350000000002</v>
      </c>
      <c r="G1185" t="s">
        <v>50</v>
      </c>
      <c r="H1185" t="s">
        <v>31</v>
      </c>
      <c r="I1185" s="6">
        <v>0.1</v>
      </c>
      <c r="J1185" t="s">
        <v>22</v>
      </c>
      <c r="K1185" s="1">
        <f>Sales_data[[#This Row],[Quantity]]*Sales_data[[#This Row],[UnitPrice]]</f>
        <v>5315.04</v>
      </c>
      <c r="L1185" s="1">
        <f>Sales_data[[#This Row],[TotalPrice ]]*(1-Sales_data[[#This Row],[Discount]])</f>
        <v>4783.5360000000001</v>
      </c>
      <c r="M1185" s="1">
        <f>Sales_data[[#This Row],[Quantity]]*Sales_data[[#This Row],[UnitCost (Assummed)]]</f>
        <v>3454.7760000000003</v>
      </c>
      <c r="N1185" s="1">
        <f>Sales_data[[#This Row],[ Sales]]-Sales_data[[#This Row],[COGs]]</f>
        <v>1328.7599999999998</v>
      </c>
      <c r="O1185" s="5">
        <f>Sales_data[[#This Row],[TotalPrice ]]-Sales_data[[#This Row],[ Sales]]</f>
        <v>531.50399999999991</v>
      </c>
      <c r="P1185" t="s">
        <v>57</v>
      </c>
      <c r="Q1185" t="s">
        <v>34</v>
      </c>
      <c r="R1185">
        <v>1</v>
      </c>
      <c r="S1185" t="s">
        <v>2097</v>
      </c>
      <c r="T1185" t="s">
        <v>2098</v>
      </c>
      <c r="U1185" s="1">
        <v>34.97</v>
      </c>
      <c r="V1185" s="2">
        <v>45668</v>
      </c>
      <c r="W1185" s="2">
        <v>45676</v>
      </c>
      <c r="X1185" s="7">
        <f t="shared" si="18"/>
        <v>8</v>
      </c>
      <c r="Y1185" t="s">
        <v>43</v>
      </c>
    </row>
    <row r="1186" spans="1:25" x14ac:dyDescent="0.3">
      <c r="A1186" s="2">
        <v>45668</v>
      </c>
      <c r="B1186" t="s">
        <v>38</v>
      </c>
      <c r="C1186" t="s">
        <v>39</v>
      </c>
      <c r="D1186">
        <v>4</v>
      </c>
      <c r="E1186" s="1">
        <v>323.02</v>
      </c>
      <c r="F1186" s="1">
        <f>Sales_data[[#This Row],[UnitPrice]]*(1-0.35)</f>
        <v>209.96299999999999</v>
      </c>
      <c r="G1186" t="s">
        <v>50</v>
      </c>
      <c r="H1186" t="s">
        <v>31</v>
      </c>
      <c r="I1186" s="6">
        <v>0.05</v>
      </c>
      <c r="J1186" t="s">
        <v>56</v>
      </c>
      <c r="K1186" s="1">
        <f>Sales_data[[#This Row],[Quantity]]*Sales_data[[#This Row],[UnitPrice]]</f>
        <v>1292.08</v>
      </c>
      <c r="L1186" s="1">
        <f>Sales_data[[#This Row],[TotalPrice ]]*(1-Sales_data[[#This Row],[Discount]])</f>
        <v>1227.4759999999999</v>
      </c>
      <c r="M1186" s="1">
        <f>Sales_data[[#This Row],[Quantity]]*Sales_data[[#This Row],[UnitCost (Assummed)]]</f>
        <v>839.85199999999998</v>
      </c>
      <c r="N1186" s="1">
        <f>Sales_data[[#This Row],[ Sales]]-Sales_data[[#This Row],[COGs]]</f>
        <v>387.62399999999991</v>
      </c>
      <c r="O1186" s="5">
        <f>Sales_data[[#This Row],[TotalPrice ]]-Sales_data[[#This Row],[ Sales]]</f>
        <v>64.604000000000042</v>
      </c>
      <c r="P1186" t="s">
        <v>63</v>
      </c>
      <c r="Q1186" t="s">
        <v>2930</v>
      </c>
      <c r="R1186">
        <v>0</v>
      </c>
      <c r="S1186" t="s">
        <v>2740</v>
      </c>
      <c r="T1186" t="s">
        <v>2741</v>
      </c>
      <c r="U1186" s="1">
        <v>19.53</v>
      </c>
      <c r="V1186" s="2">
        <v>45668</v>
      </c>
      <c r="W1186" s="2">
        <v>45673</v>
      </c>
      <c r="X1186" s="7">
        <f t="shared" si="18"/>
        <v>5</v>
      </c>
      <c r="Y1186" t="s">
        <v>43</v>
      </c>
    </row>
    <row r="1187" spans="1:25" x14ac:dyDescent="0.3">
      <c r="A1187" s="2">
        <v>45669</v>
      </c>
      <c r="B1187" t="s">
        <v>44</v>
      </c>
      <c r="C1187" t="s">
        <v>19</v>
      </c>
      <c r="D1187">
        <v>15</v>
      </c>
      <c r="E1187" s="1">
        <v>411.38</v>
      </c>
      <c r="F1187" s="1">
        <f>Sales_data[[#This Row],[UnitPrice]]*(1-0.35)</f>
        <v>267.39699999999999</v>
      </c>
      <c r="G1187" t="s">
        <v>30</v>
      </c>
      <c r="H1187" t="s">
        <v>21</v>
      </c>
      <c r="I1187" s="6">
        <v>0.05</v>
      </c>
      <c r="J1187" t="s">
        <v>66</v>
      </c>
      <c r="K1187" s="1">
        <f>Sales_data[[#This Row],[Quantity]]*Sales_data[[#This Row],[UnitPrice]]</f>
        <v>6170.7</v>
      </c>
      <c r="L1187" s="1">
        <f>Sales_data[[#This Row],[TotalPrice ]]*(1-Sales_data[[#This Row],[Discount]])</f>
        <v>5862.165</v>
      </c>
      <c r="M1187" s="1">
        <f>Sales_data[[#This Row],[Quantity]]*Sales_data[[#This Row],[UnitCost (Assummed)]]</f>
        <v>4010.9549999999999</v>
      </c>
      <c r="N1187" s="1">
        <f>Sales_data[[#This Row],[ Sales]]-Sales_data[[#This Row],[COGs]]</f>
        <v>1851.21</v>
      </c>
      <c r="O1187" s="5">
        <f>Sales_data[[#This Row],[TotalPrice ]]-Sales_data[[#This Row],[ Sales]]</f>
        <v>308.53499999999985</v>
      </c>
      <c r="P1187" t="s">
        <v>23</v>
      </c>
      <c r="Q1187" t="s">
        <v>34</v>
      </c>
      <c r="R1187">
        <v>0</v>
      </c>
      <c r="S1187" t="s">
        <v>233</v>
      </c>
      <c r="T1187" t="s">
        <v>234</v>
      </c>
      <c r="U1187" s="1">
        <v>48.51</v>
      </c>
      <c r="V1187" s="2">
        <v>45669</v>
      </c>
      <c r="W1187" s="2">
        <v>45678</v>
      </c>
      <c r="X1187" s="7">
        <f t="shared" si="18"/>
        <v>9</v>
      </c>
      <c r="Y1187" t="s">
        <v>49</v>
      </c>
    </row>
    <row r="1188" spans="1:25" x14ac:dyDescent="0.3">
      <c r="A1188" s="2">
        <v>45669</v>
      </c>
      <c r="B1188" t="s">
        <v>44</v>
      </c>
      <c r="C1188" t="s">
        <v>79</v>
      </c>
      <c r="D1188">
        <v>3</v>
      </c>
      <c r="E1188" s="1">
        <v>193.98</v>
      </c>
      <c r="F1188" s="1">
        <f>Sales_data[[#This Row],[UnitPrice]]*(1-0.35)</f>
        <v>126.087</v>
      </c>
      <c r="G1188" t="s">
        <v>30</v>
      </c>
      <c r="H1188" t="s">
        <v>31</v>
      </c>
      <c r="I1188" s="6">
        <v>0</v>
      </c>
      <c r="J1188" t="s">
        <v>66</v>
      </c>
      <c r="K1188" s="1">
        <f>Sales_data[[#This Row],[Quantity]]*Sales_data[[#This Row],[UnitPrice]]</f>
        <v>581.93999999999994</v>
      </c>
      <c r="L1188" s="1">
        <f>Sales_data[[#This Row],[TotalPrice ]]*(1-Sales_data[[#This Row],[Discount]])</f>
        <v>581.93999999999994</v>
      </c>
      <c r="M1188" s="1">
        <f>Sales_data[[#This Row],[Quantity]]*Sales_data[[#This Row],[UnitCost (Assummed)]]</f>
        <v>378.26100000000002</v>
      </c>
      <c r="N1188" s="1">
        <f>Sales_data[[#This Row],[ Sales]]-Sales_data[[#This Row],[COGs]]</f>
        <v>203.67899999999992</v>
      </c>
      <c r="O1188" s="5">
        <f>Sales_data[[#This Row],[TotalPrice ]]-Sales_data[[#This Row],[ Sales]]</f>
        <v>0</v>
      </c>
      <c r="P1188" t="s">
        <v>57</v>
      </c>
      <c r="Q1188" t="s">
        <v>40</v>
      </c>
      <c r="R1188">
        <v>0</v>
      </c>
      <c r="S1188" t="s">
        <v>1665</v>
      </c>
      <c r="T1188" t="s">
        <v>1666</v>
      </c>
      <c r="U1188" s="1">
        <v>27.53</v>
      </c>
      <c r="V1188" s="2">
        <v>45669</v>
      </c>
      <c r="W1188" s="2">
        <v>45673</v>
      </c>
      <c r="X1188" s="7">
        <f t="shared" si="18"/>
        <v>4</v>
      </c>
      <c r="Y1188" t="s">
        <v>49</v>
      </c>
    </row>
    <row r="1189" spans="1:25" x14ac:dyDescent="0.3">
      <c r="A1189" s="2">
        <v>45670</v>
      </c>
      <c r="B1189" t="s">
        <v>18</v>
      </c>
      <c r="C1189" t="s">
        <v>29</v>
      </c>
      <c r="D1189">
        <v>17</v>
      </c>
      <c r="E1189" s="1">
        <v>263.75</v>
      </c>
      <c r="F1189" s="1">
        <f>Sales_data[[#This Row],[UnitPrice]]*(1-0.35)</f>
        <v>171.4375</v>
      </c>
      <c r="G1189" t="s">
        <v>20</v>
      </c>
      <c r="H1189" t="s">
        <v>31</v>
      </c>
      <c r="I1189" s="6">
        <v>0</v>
      </c>
      <c r="J1189" t="s">
        <v>32</v>
      </c>
      <c r="K1189" s="1">
        <f>Sales_data[[#This Row],[Quantity]]*Sales_data[[#This Row],[UnitPrice]]</f>
        <v>4483.75</v>
      </c>
      <c r="L1189" s="1">
        <f>Sales_data[[#This Row],[TotalPrice ]]*(1-Sales_data[[#This Row],[Discount]])</f>
        <v>4483.75</v>
      </c>
      <c r="M1189" s="1">
        <f>Sales_data[[#This Row],[Quantity]]*Sales_data[[#This Row],[UnitCost (Assummed)]]</f>
        <v>2914.4375</v>
      </c>
      <c r="N1189" s="1">
        <f>Sales_data[[#This Row],[ Sales]]-Sales_data[[#This Row],[COGs]]</f>
        <v>1569.3125</v>
      </c>
      <c r="O1189" s="5">
        <f>Sales_data[[#This Row],[TotalPrice ]]-Sales_data[[#This Row],[ Sales]]</f>
        <v>0</v>
      </c>
      <c r="P1189" t="s">
        <v>23</v>
      </c>
      <c r="Q1189" t="s">
        <v>2930</v>
      </c>
      <c r="R1189">
        <v>1</v>
      </c>
      <c r="S1189" t="s">
        <v>1159</v>
      </c>
      <c r="T1189" t="s">
        <v>1160</v>
      </c>
      <c r="U1189" s="1">
        <v>12.97</v>
      </c>
      <c r="V1189" s="2">
        <v>45670</v>
      </c>
      <c r="W1189" s="2">
        <v>45675</v>
      </c>
      <c r="X1189" s="7">
        <f t="shared" si="18"/>
        <v>5</v>
      </c>
      <c r="Y1189" t="s">
        <v>27</v>
      </c>
    </row>
    <row r="1190" spans="1:25" x14ac:dyDescent="0.3">
      <c r="A1190" s="2">
        <v>45670</v>
      </c>
      <c r="B1190" t="s">
        <v>28</v>
      </c>
      <c r="C1190" t="s">
        <v>29</v>
      </c>
      <c r="D1190">
        <v>15</v>
      </c>
      <c r="E1190" s="1">
        <v>18.04</v>
      </c>
      <c r="F1190" s="1">
        <f>Sales_data[[#This Row],[UnitPrice]]*(1-0.35)</f>
        <v>11.725999999999999</v>
      </c>
      <c r="G1190" t="s">
        <v>50</v>
      </c>
      <c r="H1190" t="s">
        <v>21</v>
      </c>
      <c r="I1190" s="6">
        <v>0</v>
      </c>
      <c r="J1190" t="s">
        <v>22</v>
      </c>
      <c r="K1190" s="1">
        <f>Sales_data[[#This Row],[Quantity]]*Sales_data[[#This Row],[UnitPrice]]</f>
        <v>270.59999999999997</v>
      </c>
      <c r="L1190" s="1">
        <f>Sales_data[[#This Row],[TotalPrice ]]*(1-Sales_data[[#This Row],[Discount]])</f>
        <v>270.59999999999997</v>
      </c>
      <c r="M1190" s="1">
        <f>Sales_data[[#This Row],[Quantity]]*Sales_data[[#This Row],[UnitCost (Assummed)]]</f>
        <v>175.89</v>
      </c>
      <c r="N1190" s="1">
        <f>Sales_data[[#This Row],[ Sales]]-Sales_data[[#This Row],[COGs]]</f>
        <v>94.70999999999998</v>
      </c>
      <c r="O1190" s="5">
        <f>Sales_data[[#This Row],[TotalPrice ]]-Sales_data[[#This Row],[ Sales]]</f>
        <v>0</v>
      </c>
      <c r="P1190" t="s">
        <v>57</v>
      </c>
      <c r="Q1190" t="s">
        <v>34</v>
      </c>
      <c r="R1190">
        <v>1</v>
      </c>
      <c r="S1190" t="s">
        <v>1823</v>
      </c>
      <c r="T1190" t="s">
        <v>1824</v>
      </c>
      <c r="U1190" s="1">
        <v>14.35</v>
      </c>
      <c r="V1190" s="2">
        <v>45670</v>
      </c>
      <c r="W1190" s="2">
        <v>45674</v>
      </c>
      <c r="X1190" s="7">
        <f t="shared" si="18"/>
        <v>4</v>
      </c>
      <c r="Y1190" t="s">
        <v>37</v>
      </c>
    </row>
    <row r="1191" spans="1:25" x14ac:dyDescent="0.3">
      <c r="A1191" s="2">
        <v>45671</v>
      </c>
      <c r="B1191" t="s">
        <v>44</v>
      </c>
      <c r="C1191" t="s">
        <v>54</v>
      </c>
      <c r="D1191">
        <v>6</v>
      </c>
      <c r="E1191" s="1">
        <v>162.35</v>
      </c>
      <c r="F1191" s="1">
        <f>Sales_data[[#This Row],[UnitPrice]]*(1-0.35)</f>
        <v>105.5275</v>
      </c>
      <c r="G1191" t="s">
        <v>20</v>
      </c>
      <c r="H1191" t="s">
        <v>21</v>
      </c>
      <c r="I1191" s="6">
        <v>0.05</v>
      </c>
      <c r="J1191" t="s">
        <v>22</v>
      </c>
      <c r="K1191" s="1">
        <f>Sales_data[[#This Row],[Quantity]]*Sales_data[[#This Row],[UnitPrice]]</f>
        <v>974.09999999999991</v>
      </c>
      <c r="L1191" s="1">
        <f>Sales_data[[#This Row],[TotalPrice ]]*(1-Sales_data[[#This Row],[Discount]])</f>
        <v>925.39499999999987</v>
      </c>
      <c r="M1191" s="1">
        <f>Sales_data[[#This Row],[Quantity]]*Sales_data[[#This Row],[UnitCost (Assummed)]]</f>
        <v>633.16499999999996</v>
      </c>
      <c r="N1191" s="1">
        <f>Sales_data[[#This Row],[ Sales]]-Sales_data[[#This Row],[COGs]]</f>
        <v>292.2299999999999</v>
      </c>
      <c r="O1191" s="5">
        <f>Sales_data[[#This Row],[TotalPrice ]]-Sales_data[[#This Row],[ Sales]]</f>
        <v>48.705000000000041</v>
      </c>
      <c r="P1191" t="s">
        <v>57</v>
      </c>
      <c r="Q1191" t="s">
        <v>34</v>
      </c>
      <c r="R1191">
        <v>1</v>
      </c>
      <c r="S1191" t="s">
        <v>2382</v>
      </c>
      <c r="T1191" t="s">
        <v>2383</v>
      </c>
      <c r="U1191" s="1">
        <v>19.18</v>
      </c>
      <c r="V1191" s="2">
        <v>45671</v>
      </c>
      <c r="W1191" s="2">
        <v>45677</v>
      </c>
      <c r="X1191" s="7">
        <f t="shared" si="18"/>
        <v>6</v>
      </c>
      <c r="Y1191" t="s">
        <v>49</v>
      </c>
    </row>
    <row r="1192" spans="1:25" x14ac:dyDescent="0.3">
      <c r="A1192" s="2">
        <v>45671</v>
      </c>
      <c r="B1192" t="s">
        <v>18</v>
      </c>
      <c r="C1192" t="s">
        <v>79</v>
      </c>
      <c r="D1192">
        <v>5</v>
      </c>
      <c r="E1192" s="1">
        <v>201.29</v>
      </c>
      <c r="F1192" s="1">
        <f>Sales_data[[#This Row],[UnitPrice]]*(1-0.35)</f>
        <v>130.83850000000001</v>
      </c>
      <c r="G1192" t="s">
        <v>55</v>
      </c>
      <c r="H1192" t="s">
        <v>21</v>
      </c>
      <c r="I1192" s="6">
        <v>0</v>
      </c>
      <c r="J1192" t="s">
        <v>51</v>
      </c>
      <c r="K1192" s="1">
        <f>Sales_data[[#This Row],[Quantity]]*Sales_data[[#This Row],[UnitPrice]]</f>
        <v>1006.4499999999999</v>
      </c>
      <c r="L1192" s="1">
        <f>Sales_data[[#This Row],[TotalPrice ]]*(1-Sales_data[[#This Row],[Discount]])</f>
        <v>1006.4499999999999</v>
      </c>
      <c r="M1192" s="1">
        <f>Sales_data[[#This Row],[Quantity]]*Sales_data[[#This Row],[UnitCost (Assummed)]]</f>
        <v>654.19250000000011</v>
      </c>
      <c r="N1192" s="1">
        <f>Sales_data[[#This Row],[ Sales]]-Sales_data[[#This Row],[COGs]]</f>
        <v>352.25749999999982</v>
      </c>
      <c r="O1192" s="5">
        <f>Sales_data[[#This Row],[TotalPrice ]]-Sales_data[[#This Row],[ Sales]]</f>
        <v>0</v>
      </c>
      <c r="P1192" t="s">
        <v>23</v>
      </c>
      <c r="Q1192" t="s">
        <v>24</v>
      </c>
      <c r="R1192">
        <v>0</v>
      </c>
      <c r="S1192" t="s">
        <v>2915</v>
      </c>
      <c r="T1192" t="s">
        <v>2916</v>
      </c>
      <c r="U1192" s="1">
        <v>49.13</v>
      </c>
      <c r="V1192" s="2">
        <v>45671</v>
      </c>
      <c r="W1192" s="2">
        <v>45678</v>
      </c>
      <c r="X1192" s="7">
        <f t="shared" si="18"/>
        <v>7</v>
      </c>
      <c r="Y1192" t="s">
        <v>27</v>
      </c>
    </row>
    <row r="1193" spans="1:25" x14ac:dyDescent="0.3">
      <c r="A1193" s="2">
        <v>45672</v>
      </c>
      <c r="B1193" t="s">
        <v>38</v>
      </c>
      <c r="C1193" t="s">
        <v>39</v>
      </c>
      <c r="D1193">
        <v>18</v>
      </c>
      <c r="E1193" s="1">
        <v>375.83</v>
      </c>
      <c r="F1193" s="1">
        <f>Sales_data[[#This Row],[UnitPrice]]*(1-0.35)</f>
        <v>244.2895</v>
      </c>
      <c r="G1193" t="s">
        <v>50</v>
      </c>
      <c r="H1193" t="s">
        <v>31</v>
      </c>
      <c r="I1193" s="6">
        <v>0.1</v>
      </c>
      <c r="J1193" t="s">
        <v>51</v>
      </c>
      <c r="K1193" s="1">
        <f>Sales_data[[#This Row],[Quantity]]*Sales_data[[#This Row],[UnitPrice]]</f>
        <v>6764.94</v>
      </c>
      <c r="L1193" s="1">
        <f>Sales_data[[#This Row],[TotalPrice ]]*(1-Sales_data[[#This Row],[Discount]])</f>
        <v>6088.4459999999999</v>
      </c>
      <c r="M1193" s="1">
        <f>Sales_data[[#This Row],[Quantity]]*Sales_data[[#This Row],[UnitCost (Assummed)]]</f>
        <v>4397.2110000000002</v>
      </c>
      <c r="N1193" s="1">
        <f>Sales_data[[#This Row],[ Sales]]-Sales_data[[#This Row],[COGs]]</f>
        <v>1691.2349999999997</v>
      </c>
      <c r="O1193" s="5">
        <f>Sales_data[[#This Row],[TotalPrice ]]-Sales_data[[#This Row],[ Sales]]</f>
        <v>676.49399999999969</v>
      </c>
      <c r="P1193" t="s">
        <v>33</v>
      </c>
      <c r="Q1193" t="s">
        <v>2930</v>
      </c>
      <c r="R1193">
        <v>0</v>
      </c>
      <c r="S1193" t="s">
        <v>1833</v>
      </c>
      <c r="T1193" t="s">
        <v>1834</v>
      </c>
      <c r="U1193" s="1">
        <v>15.13</v>
      </c>
      <c r="V1193" s="2">
        <v>45672</v>
      </c>
      <c r="W1193" s="2">
        <v>45680</v>
      </c>
      <c r="X1193" s="7">
        <f t="shared" si="18"/>
        <v>8</v>
      </c>
      <c r="Y1193" t="s">
        <v>43</v>
      </c>
    </row>
    <row r="1194" spans="1:25" x14ac:dyDescent="0.3">
      <c r="A1194" s="2">
        <v>45674</v>
      </c>
      <c r="B1194" t="s">
        <v>69</v>
      </c>
      <c r="C1194" t="s">
        <v>45</v>
      </c>
      <c r="D1194">
        <v>2</v>
      </c>
      <c r="E1194" s="1">
        <v>251.69</v>
      </c>
      <c r="F1194" s="1">
        <f>Sales_data[[#This Row],[UnitPrice]]*(1-0.35)</f>
        <v>163.5985</v>
      </c>
      <c r="G1194" t="s">
        <v>50</v>
      </c>
      <c r="H1194" t="s">
        <v>21</v>
      </c>
      <c r="I1194" s="6">
        <v>0</v>
      </c>
      <c r="J1194" t="s">
        <v>32</v>
      </c>
      <c r="K1194" s="1">
        <f>Sales_data[[#This Row],[Quantity]]*Sales_data[[#This Row],[UnitPrice]]</f>
        <v>503.38</v>
      </c>
      <c r="L1194" s="1">
        <f>Sales_data[[#This Row],[TotalPrice ]]*(1-Sales_data[[#This Row],[Discount]])</f>
        <v>503.38</v>
      </c>
      <c r="M1194" s="1">
        <f>Sales_data[[#This Row],[Quantity]]*Sales_data[[#This Row],[UnitCost (Assummed)]]</f>
        <v>327.197</v>
      </c>
      <c r="N1194" s="1">
        <f>Sales_data[[#This Row],[ Sales]]-Sales_data[[#This Row],[COGs]]</f>
        <v>176.18299999999999</v>
      </c>
      <c r="O1194" s="5">
        <f>Sales_data[[#This Row],[TotalPrice ]]-Sales_data[[#This Row],[ Sales]]</f>
        <v>0</v>
      </c>
      <c r="P1194" t="s">
        <v>60</v>
      </c>
      <c r="Q1194" t="s">
        <v>24</v>
      </c>
      <c r="R1194">
        <v>0</v>
      </c>
      <c r="S1194" t="s">
        <v>157</v>
      </c>
      <c r="T1194" t="s">
        <v>158</v>
      </c>
      <c r="U1194" s="1">
        <v>42.49</v>
      </c>
      <c r="V1194" s="2">
        <v>45674</v>
      </c>
      <c r="W1194" s="2">
        <v>45681</v>
      </c>
      <c r="X1194" s="7">
        <f t="shared" si="18"/>
        <v>7</v>
      </c>
      <c r="Y1194" t="s">
        <v>72</v>
      </c>
    </row>
    <row r="1195" spans="1:25" x14ac:dyDescent="0.3">
      <c r="A1195" s="2">
        <v>45674</v>
      </c>
      <c r="B1195" t="s">
        <v>44</v>
      </c>
      <c r="C1195" t="s">
        <v>79</v>
      </c>
      <c r="D1195">
        <v>18</v>
      </c>
      <c r="E1195" s="1">
        <v>124.18</v>
      </c>
      <c r="F1195" s="1">
        <f>Sales_data[[#This Row],[UnitPrice]]*(1-0.35)</f>
        <v>80.717000000000013</v>
      </c>
      <c r="G1195" t="s">
        <v>20</v>
      </c>
      <c r="H1195" t="s">
        <v>21</v>
      </c>
      <c r="I1195" s="6">
        <v>0.15</v>
      </c>
      <c r="J1195" t="s">
        <v>51</v>
      </c>
      <c r="K1195" s="1">
        <f>Sales_data[[#This Row],[Quantity]]*Sales_data[[#This Row],[UnitPrice]]</f>
        <v>2235.2400000000002</v>
      </c>
      <c r="L1195" s="1">
        <f>Sales_data[[#This Row],[TotalPrice ]]*(1-Sales_data[[#This Row],[Discount]])</f>
        <v>1899.9540000000002</v>
      </c>
      <c r="M1195" s="1">
        <f>Sales_data[[#This Row],[Quantity]]*Sales_data[[#This Row],[UnitCost (Assummed)]]</f>
        <v>1452.9060000000002</v>
      </c>
      <c r="N1195" s="1">
        <f>Sales_data[[#This Row],[ Sales]]-Sales_data[[#This Row],[COGs]]</f>
        <v>447.048</v>
      </c>
      <c r="O1195" s="5">
        <f>Sales_data[[#This Row],[TotalPrice ]]-Sales_data[[#This Row],[ Sales]]</f>
        <v>335.28600000000006</v>
      </c>
      <c r="P1195" t="s">
        <v>60</v>
      </c>
      <c r="Q1195" t="s">
        <v>34</v>
      </c>
      <c r="R1195">
        <v>0</v>
      </c>
      <c r="S1195" t="s">
        <v>442</v>
      </c>
      <c r="T1195" t="s">
        <v>443</v>
      </c>
      <c r="U1195" s="1">
        <v>45.77</v>
      </c>
      <c r="V1195" s="2">
        <v>45674</v>
      </c>
      <c r="W1195" s="2">
        <v>45683</v>
      </c>
      <c r="X1195" s="7">
        <f t="shared" si="18"/>
        <v>9</v>
      </c>
      <c r="Y1195" t="s">
        <v>49</v>
      </c>
    </row>
    <row r="1196" spans="1:25" x14ac:dyDescent="0.3">
      <c r="A1196" s="2">
        <v>45674</v>
      </c>
      <c r="B1196" t="s">
        <v>38</v>
      </c>
      <c r="C1196" t="s">
        <v>79</v>
      </c>
      <c r="D1196">
        <v>3</v>
      </c>
      <c r="E1196" s="1">
        <v>13.33</v>
      </c>
      <c r="F1196" s="1">
        <f>Sales_data[[#This Row],[UnitPrice]]*(1-0.35)</f>
        <v>8.6645000000000003</v>
      </c>
      <c r="G1196" t="s">
        <v>55</v>
      </c>
      <c r="H1196" t="s">
        <v>31</v>
      </c>
      <c r="I1196" s="6">
        <v>0.1</v>
      </c>
      <c r="J1196" t="s">
        <v>22</v>
      </c>
      <c r="K1196" s="1">
        <f>Sales_data[[#This Row],[Quantity]]*Sales_data[[#This Row],[UnitPrice]]</f>
        <v>39.99</v>
      </c>
      <c r="L1196" s="1">
        <f>Sales_data[[#This Row],[TotalPrice ]]*(1-Sales_data[[#This Row],[Discount]])</f>
        <v>35.991</v>
      </c>
      <c r="M1196" s="1">
        <f>Sales_data[[#This Row],[Quantity]]*Sales_data[[#This Row],[UnitCost (Assummed)]]</f>
        <v>25.993500000000001</v>
      </c>
      <c r="N1196" s="1">
        <f>Sales_data[[#This Row],[ Sales]]-Sales_data[[#This Row],[COGs]]</f>
        <v>9.9974999999999987</v>
      </c>
      <c r="O1196" s="5">
        <f>Sales_data[[#This Row],[TotalPrice ]]-Sales_data[[#This Row],[ Sales]]</f>
        <v>3.9990000000000023</v>
      </c>
      <c r="P1196" t="s">
        <v>63</v>
      </c>
      <c r="Q1196" t="s">
        <v>34</v>
      </c>
      <c r="R1196">
        <v>0</v>
      </c>
      <c r="S1196" t="s">
        <v>1008</v>
      </c>
      <c r="T1196" t="s">
        <v>1009</v>
      </c>
      <c r="U1196" s="1">
        <v>17.62</v>
      </c>
      <c r="V1196" s="2">
        <v>45674</v>
      </c>
      <c r="W1196" s="2">
        <v>45680</v>
      </c>
      <c r="X1196" s="7">
        <f t="shared" si="18"/>
        <v>6</v>
      </c>
      <c r="Y1196" t="s">
        <v>43</v>
      </c>
    </row>
    <row r="1197" spans="1:25" x14ac:dyDescent="0.3">
      <c r="A1197" s="2">
        <v>45674</v>
      </c>
      <c r="B1197" t="s">
        <v>38</v>
      </c>
      <c r="C1197" t="s">
        <v>39</v>
      </c>
      <c r="D1197">
        <v>12</v>
      </c>
      <c r="E1197" s="1">
        <v>526.82000000000005</v>
      </c>
      <c r="F1197" s="1">
        <f>Sales_data[[#This Row],[UnitPrice]]*(1-0.35)</f>
        <v>342.43300000000005</v>
      </c>
      <c r="G1197" t="s">
        <v>30</v>
      </c>
      <c r="H1197" t="s">
        <v>31</v>
      </c>
      <c r="I1197" s="6">
        <v>0</v>
      </c>
      <c r="J1197" t="s">
        <v>46</v>
      </c>
      <c r="K1197" s="1">
        <f>Sales_data[[#This Row],[Quantity]]*Sales_data[[#This Row],[UnitPrice]]</f>
        <v>6321.84</v>
      </c>
      <c r="L1197" s="1">
        <f>Sales_data[[#This Row],[TotalPrice ]]*(1-Sales_data[[#This Row],[Discount]])</f>
        <v>6321.84</v>
      </c>
      <c r="M1197" s="1">
        <f>Sales_data[[#This Row],[Quantity]]*Sales_data[[#This Row],[UnitCost (Assummed)]]</f>
        <v>4109.1960000000008</v>
      </c>
      <c r="N1197" s="1">
        <f>Sales_data[[#This Row],[ Sales]]-Sales_data[[#This Row],[COGs]]</f>
        <v>2212.6439999999993</v>
      </c>
      <c r="O1197" s="5">
        <f>Sales_data[[#This Row],[TotalPrice ]]-Sales_data[[#This Row],[ Sales]]</f>
        <v>0</v>
      </c>
      <c r="P1197" t="s">
        <v>57</v>
      </c>
      <c r="Q1197" t="s">
        <v>40</v>
      </c>
      <c r="R1197">
        <v>0</v>
      </c>
      <c r="S1197" t="s">
        <v>1104</v>
      </c>
      <c r="T1197" t="s">
        <v>1105</v>
      </c>
      <c r="U1197" s="1">
        <v>29.75</v>
      </c>
      <c r="V1197" s="2">
        <v>45674</v>
      </c>
      <c r="W1197" s="2">
        <v>45682</v>
      </c>
      <c r="X1197" s="7">
        <f t="shared" si="18"/>
        <v>8</v>
      </c>
      <c r="Y1197" t="s">
        <v>43</v>
      </c>
    </row>
    <row r="1198" spans="1:25" x14ac:dyDescent="0.3">
      <c r="A1198" s="2">
        <v>45674</v>
      </c>
      <c r="B1198" t="s">
        <v>38</v>
      </c>
      <c r="C1198" t="s">
        <v>19</v>
      </c>
      <c r="D1198">
        <v>3</v>
      </c>
      <c r="E1198" s="1">
        <v>448.77</v>
      </c>
      <c r="F1198" s="1">
        <f>Sales_data[[#This Row],[UnitPrice]]*(1-0.35)</f>
        <v>291.70049999999998</v>
      </c>
      <c r="G1198" t="s">
        <v>30</v>
      </c>
      <c r="H1198" t="s">
        <v>31</v>
      </c>
      <c r="I1198" s="6">
        <v>0</v>
      </c>
      <c r="J1198" t="s">
        <v>32</v>
      </c>
      <c r="K1198" s="1">
        <f>Sales_data[[#This Row],[Quantity]]*Sales_data[[#This Row],[UnitPrice]]</f>
        <v>1346.31</v>
      </c>
      <c r="L1198" s="1">
        <f>Sales_data[[#This Row],[TotalPrice ]]*(1-Sales_data[[#This Row],[Discount]])</f>
        <v>1346.31</v>
      </c>
      <c r="M1198" s="1">
        <f>Sales_data[[#This Row],[Quantity]]*Sales_data[[#This Row],[UnitCost (Assummed)]]</f>
        <v>875.10149999999999</v>
      </c>
      <c r="N1198" s="1">
        <f>Sales_data[[#This Row],[ Sales]]-Sales_data[[#This Row],[COGs]]</f>
        <v>471.20849999999996</v>
      </c>
      <c r="O1198" s="5">
        <f>Sales_data[[#This Row],[TotalPrice ]]-Sales_data[[#This Row],[ Sales]]</f>
        <v>0</v>
      </c>
      <c r="P1198" t="s">
        <v>23</v>
      </c>
      <c r="Q1198" t="s">
        <v>24</v>
      </c>
      <c r="R1198">
        <v>0</v>
      </c>
      <c r="S1198" t="s">
        <v>1985</v>
      </c>
      <c r="T1198" t="s">
        <v>1244</v>
      </c>
      <c r="U1198" s="1">
        <v>28.5</v>
      </c>
      <c r="V1198" s="2">
        <v>45674</v>
      </c>
      <c r="W1198" s="2">
        <v>45681</v>
      </c>
      <c r="X1198" s="7">
        <f t="shared" si="18"/>
        <v>7</v>
      </c>
      <c r="Y1198" t="s">
        <v>43</v>
      </c>
    </row>
    <row r="1199" spans="1:25" x14ac:dyDescent="0.3">
      <c r="A1199" s="2">
        <v>45674</v>
      </c>
      <c r="B1199" t="s">
        <v>28</v>
      </c>
      <c r="C1199" t="s">
        <v>39</v>
      </c>
      <c r="D1199">
        <v>9</v>
      </c>
      <c r="E1199" s="1">
        <v>96.97</v>
      </c>
      <c r="F1199" s="1">
        <f>Sales_data[[#This Row],[UnitPrice]]*(1-0.35)</f>
        <v>63.030500000000004</v>
      </c>
      <c r="G1199" t="s">
        <v>55</v>
      </c>
      <c r="H1199" t="s">
        <v>31</v>
      </c>
      <c r="I1199" s="6">
        <v>0.15</v>
      </c>
      <c r="J1199" t="s">
        <v>66</v>
      </c>
      <c r="K1199" s="1">
        <f>Sales_data[[#This Row],[Quantity]]*Sales_data[[#This Row],[UnitPrice]]</f>
        <v>872.73</v>
      </c>
      <c r="L1199" s="1">
        <f>Sales_data[[#This Row],[TotalPrice ]]*(1-Sales_data[[#This Row],[Discount]])</f>
        <v>741.82050000000004</v>
      </c>
      <c r="M1199" s="1">
        <f>Sales_data[[#This Row],[Quantity]]*Sales_data[[#This Row],[UnitCost (Assummed)]]</f>
        <v>567.27449999999999</v>
      </c>
      <c r="N1199" s="1">
        <f>Sales_data[[#This Row],[ Sales]]-Sales_data[[#This Row],[COGs]]</f>
        <v>174.54600000000005</v>
      </c>
      <c r="O1199" s="5">
        <f>Sales_data[[#This Row],[TotalPrice ]]-Sales_data[[#This Row],[ Sales]]</f>
        <v>130.90949999999998</v>
      </c>
      <c r="P1199" t="s">
        <v>57</v>
      </c>
      <c r="Q1199" t="s">
        <v>40</v>
      </c>
      <c r="R1199">
        <v>1</v>
      </c>
      <c r="S1199" t="s">
        <v>2282</v>
      </c>
      <c r="T1199" t="s">
        <v>2283</v>
      </c>
      <c r="U1199" s="1">
        <v>30.87</v>
      </c>
      <c r="V1199" s="2">
        <v>45674</v>
      </c>
      <c r="W1199" s="2">
        <v>45681</v>
      </c>
      <c r="X1199" s="7">
        <f t="shared" si="18"/>
        <v>7</v>
      </c>
      <c r="Y1199" t="s">
        <v>37</v>
      </c>
    </row>
    <row r="1200" spans="1:25" x14ac:dyDescent="0.3">
      <c r="A1200" s="2">
        <v>45675</v>
      </c>
      <c r="B1200" t="s">
        <v>69</v>
      </c>
      <c r="C1200" t="s">
        <v>79</v>
      </c>
      <c r="D1200">
        <v>1</v>
      </c>
      <c r="E1200" s="1">
        <v>157.83000000000001</v>
      </c>
      <c r="F1200" s="1">
        <f>Sales_data[[#This Row],[UnitPrice]]*(1-0.35)</f>
        <v>102.58950000000002</v>
      </c>
      <c r="G1200" t="s">
        <v>30</v>
      </c>
      <c r="H1200" t="s">
        <v>21</v>
      </c>
      <c r="I1200" s="6">
        <v>0.15</v>
      </c>
      <c r="J1200" t="s">
        <v>51</v>
      </c>
      <c r="K1200" s="1">
        <f>Sales_data[[#This Row],[Quantity]]*Sales_data[[#This Row],[UnitPrice]]</f>
        <v>157.83000000000001</v>
      </c>
      <c r="L1200" s="1">
        <f>Sales_data[[#This Row],[TotalPrice ]]*(1-Sales_data[[#This Row],[Discount]])</f>
        <v>134.15550000000002</v>
      </c>
      <c r="M1200" s="1">
        <f>Sales_data[[#This Row],[Quantity]]*Sales_data[[#This Row],[UnitCost (Assummed)]]</f>
        <v>102.58950000000002</v>
      </c>
      <c r="N1200" s="1">
        <f>Sales_data[[#This Row],[ Sales]]-Sales_data[[#This Row],[COGs]]</f>
        <v>31.566000000000003</v>
      </c>
      <c r="O1200" s="5">
        <f>Sales_data[[#This Row],[TotalPrice ]]-Sales_data[[#This Row],[ Sales]]</f>
        <v>23.674499999999995</v>
      </c>
      <c r="P1200" t="s">
        <v>60</v>
      </c>
      <c r="Q1200" t="s">
        <v>2930</v>
      </c>
      <c r="R1200">
        <v>0</v>
      </c>
      <c r="S1200" t="s">
        <v>80</v>
      </c>
      <c r="T1200" t="s">
        <v>81</v>
      </c>
      <c r="U1200" s="1">
        <v>42.82</v>
      </c>
      <c r="V1200" s="2">
        <v>45675</v>
      </c>
      <c r="W1200" s="2">
        <v>45679</v>
      </c>
      <c r="X1200" s="7">
        <f t="shared" si="18"/>
        <v>4</v>
      </c>
      <c r="Y1200" t="s">
        <v>72</v>
      </c>
    </row>
    <row r="1201" spans="1:25" x14ac:dyDescent="0.3">
      <c r="A1201" s="2">
        <v>45675</v>
      </c>
      <c r="B1201" t="s">
        <v>38</v>
      </c>
      <c r="C1201" t="s">
        <v>79</v>
      </c>
      <c r="D1201">
        <v>1</v>
      </c>
      <c r="E1201" s="1">
        <v>411.54</v>
      </c>
      <c r="F1201" s="1">
        <f>Sales_data[[#This Row],[UnitPrice]]*(1-0.35)</f>
        <v>267.50100000000003</v>
      </c>
      <c r="G1201" t="s">
        <v>50</v>
      </c>
      <c r="H1201" t="s">
        <v>31</v>
      </c>
      <c r="I1201" s="6">
        <v>0.1</v>
      </c>
      <c r="J1201" t="s">
        <v>22</v>
      </c>
      <c r="K1201" s="1">
        <f>Sales_data[[#This Row],[Quantity]]*Sales_data[[#This Row],[UnitPrice]]</f>
        <v>411.54</v>
      </c>
      <c r="L1201" s="1">
        <f>Sales_data[[#This Row],[TotalPrice ]]*(1-Sales_data[[#This Row],[Discount]])</f>
        <v>370.38600000000002</v>
      </c>
      <c r="M1201" s="1">
        <f>Sales_data[[#This Row],[Quantity]]*Sales_data[[#This Row],[UnitCost (Assummed)]]</f>
        <v>267.50100000000003</v>
      </c>
      <c r="N1201" s="1">
        <f>Sales_data[[#This Row],[ Sales]]-Sales_data[[#This Row],[COGs]]</f>
        <v>102.88499999999999</v>
      </c>
      <c r="O1201" s="5">
        <f>Sales_data[[#This Row],[TotalPrice ]]-Sales_data[[#This Row],[ Sales]]</f>
        <v>41.153999999999996</v>
      </c>
      <c r="P1201" t="s">
        <v>33</v>
      </c>
      <c r="Q1201" t="s">
        <v>40</v>
      </c>
      <c r="R1201">
        <v>0</v>
      </c>
      <c r="S1201" t="s">
        <v>537</v>
      </c>
      <c r="T1201" t="s">
        <v>538</v>
      </c>
      <c r="U1201" s="1">
        <v>7.46</v>
      </c>
      <c r="V1201" s="2">
        <v>45675</v>
      </c>
      <c r="W1201" s="2">
        <v>45677</v>
      </c>
      <c r="X1201" s="7">
        <f t="shared" si="18"/>
        <v>2</v>
      </c>
      <c r="Y1201" t="s">
        <v>43</v>
      </c>
    </row>
    <row r="1202" spans="1:25" x14ac:dyDescent="0.3">
      <c r="A1202" s="2">
        <v>45676</v>
      </c>
      <c r="B1202" t="s">
        <v>28</v>
      </c>
      <c r="C1202" t="s">
        <v>45</v>
      </c>
      <c r="D1202">
        <v>11</v>
      </c>
      <c r="E1202" s="1">
        <v>587.21</v>
      </c>
      <c r="F1202" s="1">
        <f>Sales_data[[#This Row],[UnitPrice]]*(1-0.35)</f>
        <v>381.68650000000002</v>
      </c>
      <c r="G1202" t="s">
        <v>50</v>
      </c>
      <c r="H1202" t="s">
        <v>21</v>
      </c>
      <c r="I1202" s="6">
        <v>0</v>
      </c>
      <c r="J1202" t="s">
        <v>51</v>
      </c>
      <c r="K1202" s="1">
        <f>Sales_data[[#This Row],[Quantity]]*Sales_data[[#This Row],[UnitPrice]]</f>
        <v>6459.31</v>
      </c>
      <c r="L1202" s="1">
        <f>Sales_data[[#This Row],[TotalPrice ]]*(1-Sales_data[[#This Row],[Discount]])</f>
        <v>6459.31</v>
      </c>
      <c r="M1202" s="1">
        <f>Sales_data[[#This Row],[Quantity]]*Sales_data[[#This Row],[UnitCost (Assummed)]]</f>
        <v>4198.5515000000005</v>
      </c>
      <c r="N1202" s="1">
        <f>Sales_data[[#This Row],[ Sales]]-Sales_data[[#This Row],[COGs]]</f>
        <v>2260.7584999999999</v>
      </c>
      <c r="O1202" s="5">
        <f>Sales_data[[#This Row],[TotalPrice ]]-Sales_data[[#This Row],[ Sales]]</f>
        <v>0</v>
      </c>
      <c r="P1202" t="s">
        <v>60</v>
      </c>
      <c r="Q1202" t="s">
        <v>40</v>
      </c>
      <c r="R1202">
        <v>0</v>
      </c>
      <c r="S1202" t="s">
        <v>1145</v>
      </c>
      <c r="T1202" t="s">
        <v>1146</v>
      </c>
      <c r="U1202" s="1">
        <v>34.32</v>
      </c>
      <c r="V1202" s="2">
        <v>45676</v>
      </c>
      <c r="W1202" s="2">
        <v>45683</v>
      </c>
      <c r="X1202" s="7">
        <f t="shared" si="18"/>
        <v>7</v>
      </c>
      <c r="Y1202" t="s">
        <v>37</v>
      </c>
    </row>
    <row r="1203" spans="1:25" x14ac:dyDescent="0.3">
      <c r="A1203" s="2">
        <v>45676</v>
      </c>
      <c r="B1203" t="s">
        <v>44</v>
      </c>
      <c r="C1203" t="s">
        <v>79</v>
      </c>
      <c r="D1203">
        <v>4</v>
      </c>
      <c r="E1203" s="1">
        <v>68.040000000000006</v>
      </c>
      <c r="F1203" s="1">
        <f>Sales_data[[#This Row],[UnitPrice]]*(1-0.35)</f>
        <v>44.226000000000006</v>
      </c>
      <c r="G1203" t="s">
        <v>50</v>
      </c>
      <c r="H1203" t="s">
        <v>21</v>
      </c>
      <c r="I1203" s="6">
        <v>0</v>
      </c>
      <c r="J1203" t="s">
        <v>66</v>
      </c>
      <c r="K1203" s="1">
        <f>Sales_data[[#This Row],[Quantity]]*Sales_data[[#This Row],[UnitPrice]]</f>
        <v>272.16000000000003</v>
      </c>
      <c r="L1203" s="1">
        <f>Sales_data[[#This Row],[TotalPrice ]]*(1-Sales_data[[#This Row],[Discount]])</f>
        <v>272.16000000000003</v>
      </c>
      <c r="M1203" s="1">
        <f>Sales_data[[#This Row],[Quantity]]*Sales_data[[#This Row],[UnitCost (Assummed)]]</f>
        <v>176.90400000000002</v>
      </c>
      <c r="N1203" s="1">
        <f>Sales_data[[#This Row],[ Sales]]-Sales_data[[#This Row],[COGs]]</f>
        <v>95.256</v>
      </c>
      <c r="O1203" s="5">
        <f>Sales_data[[#This Row],[TotalPrice ]]-Sales_data[[#This Row],[ Sales]]</f>
        <v>0</v>
      </c>
      <c r="P1203" t="s">
        <v>23</v>
      </c>
      <c r="Q1203" t="s">
        <v>24</v>
      </c>
      <c r="R1203">
        <v>0</v>
      </c>
      <c r="S1203" t="s">
        <v>2752</v>
      </c>
      <c r="T1203" t="s">
        <v>2753</v>
      </c>
      <c r="U1203" s="1">
        <v>18.72</v>
      </c>
      <c r="V1203" s="2">
        <v>45676</v>
      </c>
      <c r="W1203" s="2">
        <v>45685</v>
      </c>
      <c r="X1203" s="7">
        <f t="shared" si="18"/>
        <v>9</v>
      </c>
      <c r="Y1203" t="s">
        <v>49</v>
      </c>
    </row>
    <row r="1204" spans="1:25" x14ac:dyDescent="0.3">
      <c r="A1204" s="2">
        <v>45676</v>
      </c>
      <c r="B1204" t="s">
        <v>44</v>
      </c>
      <c r="C1204" t="s">
        <v>39</v>
      </c>
      <c r="D1204">
        <v>11</v>
      </c>
      <c r="E1204" s="1">
        <v>133.63999999999999</v>
      </c>
      <c r="F1204" s="1">
        <f>Sales_data[[#This Row],[UnitPrice]]*(1-0.35)</f>
        <v>86.866</v>
      </c>
      <c r="G1204" t="s">
        <v>55</v>
      </c>
      <c r="H1204" t="s">
        <v>21</v>
      </c>
      <c r="I1204" s="6">
        <v>0</v>
      </c>
      <c r="J1204" t="s">
        <v>56</v>
      </c>
      <c r="K1204" s="1">
        <f>Sales_data[[#This Row],[Quantity]]*Sales_data[[#This Row],[UnitPrice]]</f>
        <v>1470.04</v>
      </c>
      <c r="L1204" s="1">
        <f>Sales_data[[#This Row],[TotalPrice ]]*(1-Sales_data[[#This Row],[Discount]])</f>
        <v>1470.04</v>
      </c>
      <c r="M1204" s="1">
        <f>Sales_data[[#This Row],[Quantity]]*Sales_data[[#This Row],[UnitCost (Assummed)]]</f>
        <v>955.52599999999995</v>
      </c>
      <c r="N1204" s="1">
        <f>Sales_data[[#This Row],[ Sales]]-Sales_data[[#This Row],[COGs]]</f>
        <v>514.51400000000001</v>
      </c>
      <c r="O1204" s="5">
        <f>Sales_data[[#This Row],[TotalPrice ]]-Sales_data[[#This Row],[ Sales]]</f>
        <v>0</v>
      </c>
      <c r="P1204" t="s">
        <v>60</v>
      </c>
      <c r="Q1204" t="s">
        <v>2930</v>
      </c>
      <c r="R1204">
        <v>1</v>
      </c>
      <c r="S1204" t="s">
        <v>2859</v>
      </c>
      <c r="T1204" t="s">
        <v>2152</v>
      </c>
      <c r="U1204" s="1">
        <v>30.18</v>
      </c>
      <c r="V1204" s="2">
        <v>45676</v>
      </c>
      <c r="W1204" s="2">
        <v>45681</v>
      </c>
      <c r="X1204" s="7">
        <f t="shared" si="18"/>
        <v>5</v>
      </c>
      <c r="Y1204" t="s">
        <v>49</v>
      </c>
    </row>
    <row r="1205" spans="1:25" x14ac:dyDescent="0.3">
      <c r="A1205" s="2">
        <v>45677</v>
      </c>
      <c r="B1205" t="s">
        <v>38</v>
      </c>
      <c r="C1205" t="s">
        <v>54</v>
      </c>
      <c r="D1205">
        <v>3</v>
      </c>
      <c r="E1205" s="1">
        <v>386.29</v>
      </c>
      <c r="F1205" s="1">
        <f>Sales_data[[#This Row],[UnitPrice]]*(1-0.35)</f>
        <v>251.08850000000001</v>
      </c>
      <c r="G1205" t="s">
        <v>50</v>
      </c>
      <c r="H1205" t="s">
        <v>31</v>
      </c>
      <c r="I1205" s="6">
        <v>0.15</v>
      </c>
      <c r="J1205" t="s">
        <v>51</v>
      </c>
      <c r="K1205" s="1">
        <f>Sales_data[[#This Row],[Quantity]]*Sales_data[[#This Row],[UnitPrice]]</f>
        <v>1158.8700000000001</v>
      </c>
      <c r="L1205" s="1">
        <f>Sales_data[[#This Row],[TotalPrice ]]*(1-Sales_data[[#This Row],[Discount]])</f>
        <v>985.03950000000009</v>
      </c>
      <c r="M1205" s="1">
        <f>Sales_data[[#This Row],[Quantity]]*Sales_data[[#This Row],[UnitCost (Assummed)]]</f>
        <v>753.26549999999997</v>
      </c>
      <c r="N1205" s="1">
        <f>Sales_data[[#This Row],[ Sales]]-Sales_data[[#This Row],[COGs]]</f>
        <v>231.77400000000011</v>
      </c>
      <c r="O1205" s="5">
        <f>Sales_data[[#This Row],[TotalPrice ]]-Sales_data[[#This Row],[ Sales]]</f>
        <v>173.83050000000003</v>
      </c>
      <c r="P1205" t="s">
        <v>57</v>
      </c>
      <c r="Q1205" t="s">
        <v>24</v>
      </c>
      <c r="R1205">
        <v>0</v>
      </c>
      <c r="S1205" t="s">
        <v>355</v>
      </c>
      <c r="T1205" t="s">
        <v>356</v>
      </c>
      <c r="U1205" s="1">
        <v>32.450000000000003</v>
      </c>
      <c r="V1205" s="2">
        <v>45677</v>
      </c>
      <c r="W1205" s="2">
        <v>45687</v>
      </c>
      <c r="X1205" s="7">
        <f t="shared" si="18"/>
        <v>10</v>
      </c>
      <c r="Y1205" t="s">
        <v>43</v>
      </c>
    </row>
    <row r="1206" spans="1:25" x14ac:dyDescent="0.3">
      <c r="A1206" s="2">
        <v>45677</v>
      </c>
      <c r="B1206" t="s">
        <v>38</v>
      </c>
      <c r="C1206" t="s">
        <v>29</v>
      </c>
      <c r="D1206">
        <v>7</v>
      </c>
      <c r="E1206" s="1">
        <v>61.83</v>
      </c>
      <c r="F1206" s="1">
        <f>Sales_data[[#This Row],[UnitPrice]]*(1-0.35)</f>
        <v>40.189500000000002</v>
      </c>
      <c r="G1206" t="s">
        <v>20</v>
      </c>
      <c r="H1206" t="s">
        <v>31</v>
      </c>
      <c r="I1206" s="6">
        <v>0</v>
      </c>
      <c r="J1206" t="s">
        <v>56</v>
      </c>
      <c r="K1206" s="1">
        <f>Sales_data[[#This Row],[Quantity]]*Sales_data[[#This Row],[UnitPrice]]</f>
        <v>432.81</v>
      </c>
      <c r="L1206" s="1">
        <f>Sales_data[[#This Row],[TotalPrice ]]*(1-Sales_data[[#This Row],[Discount]])</f>
        <v>432.81</v>
      </c>
      <c r="M1206" s="1">
        <f>Sales_data[[#This Row],[Quantity]]*Sales_data[[#This Row],[UnitCost (Assummed)]]</f>
        <v>281.32650000000001</v>
      </c>
      <c r="N1206" s="1">
        <f>Sales_data[[#This Row],[ Sales]]-Sales_data[[#This Row],[COGs]]</f>
        <v>151.48349999999999</v>
      </c>
      <c r="O1206" s="5">
        <f>Sales_data[[#This Row],[TotalPrice ]]-Sales_data[[#This Row],[ Sales]]</f>
        <v>0</v>
      </c>
      <c r="P1206" t="s">
        <v>23</v>
      </c>
      <c r="Q1206" t="s">
        <v>40</v>
      </c>
      <c r="R1206">
        <v>0</v>
      </c>
      <c r="S1206" t="s">
        <v>1697</v>
      </c>
      <c r="T1206" t="s">
        <v>1698</v>
      </c>
      <c r="U1206" s="1">
        <v>25.49</v>
      </c>
      <c r="V1206" s="2">
        <v>45677</v>
      </c>
      <c r="W1206" s="2">
        <v>45679</v>
      </c>
      <c r="X1206" s="7">
        <f t="shared" si="18"/>
        <v>2</v>
      </c>
      <c r="Y1206" t="s">
        <v>43</v>
      </c>
    </row>
    <row r="1207" spans="1:25" x14ac:dyDescent="0.3">
      <c r="A1207" s="2">
        <v>45679</v>
      </c>
      <c r="B1207" t="s">
        <v>18</v>
      </c>
      <c r="C1207" t="s">
        <v>79</v>
      </c>
      <c r="D1207">
        <v>17</v>
      </c>
      <c r="E1207" s="1">
        <v>8.33</v>
      </c>
      <c r="F1207" s="1">
        <f>Sales_data[[#This Row],[UnitPrice]]*(1-0.35)</f>
        <v>5.4145000000000003</v>
      </c>
      <c r="G1207" t="s">
        <v>30</v>
      </c>
      <c r="H1207" t="s">
        <v>31</v>
      </c>
      <c r="I1207" s="6">
        <v>0.05</v>
      </c>
      <c r="J1207" t="s">
        <v>22</v>
      </c>
      <c r="K1207" s="1">
        <f>Sales_data[[#This Row],[Quantity]]*Sales_data[[#This Row],[UnitPrice]]</f>
        <v>141.61000000000001</v>
      </c>
      <c r="L1207" s="1">
        <f>Sales_data[[#This Row],[TotalPrice ]]*(1-Sales_data[[#This Row],[Discount]])</f>
        <v>134.52950000000001</v>
      </c>
      <c r="M1207" s="1">
        <f>Sales_data[[#This Row],[Quantity]]*Sales_data[[#This Row],[UnitCost (Assummed)]]</f>
        <v>92.046500000000009</v>
      </c>
      <c r="N1207" s="1">
        <f>Sales_data[[#This Row],[ Sales]]-Sales_data[[#This Row],[COGs]]</f>
        <v>42.483000000000004</v>
      </c>
      <c r="O1207" s="5">
        <f>Sales_data[[#This Row],[TotalPrice ]]-Sales_data[[#This Row],[ Sales]]</f>
        <v>7.0805000000000007</v>
      </c>
      <c r="P1207" t="s">
        <v>63</v>
      </c>
      <c r="Q1207" t="s">
        <v>2930</v>
      </c>
      <c r="R1207">
        <v>0</v>
      </c>
      <c r="S1207" t="s">
        <v>2802</v>
      </c>
      <c r="T1207" t="s">
        <v>2803</v>
      </c>
      <c r="U1207" s="1">
        <v>43.29</v>
      </c>
      <c r="V1207" s="2">
        <v>45679</v>
      </c>
      <c r="W1207" s="2">
        <v>45682</v>
      </c>
      <c r="X1207" s="7">
        <f t="shared" si="18"/>
        <v>3</v>
      </c>
      <c r="Y1207" t="s">
        <v>27</v>
      </c>
    </row>
    <row r="1208" spans="1:25" x14ac:dyDescent="0.3">
      <c r="A1208" s="2">
        <v>45680</v>
      </c>
      <c r="B1208" t="s">
        <v>38</v>
      </c>
      <c r="C1208" t="s">
        <v>45</v>
      </c>
      <c r="D1208">
        <v>16</v>
      </c>
      <c r="E1208" s="1">
        <v>562.52</v>
      </c>
      <c r="F1208" s="1">
        <f>Sales_data[[#This Row],[UnitPrice]]*(1-0.35)</f>
        <v>365.63799999999998</v>
      </c>
      <c r="G1208" t="s">
        <v>55</v>
      </c>
      <c r="H1208" t="s">
        <v>31</v>
      </c>
      <c r="I1208" s="6">
        <v>0</v>
      </c>
      <c r="J1208" t="s">
        <v>46</v>
      </c>
      <c r="K1208" s="1">
        <f>Sales_data[[#This Row],[Quantity]]*Sales_data[[#This Row],[UnitPrice]]</f>
        <v>9000.32</v>
      </c>
      <c r="L1208" s="1">
        <f>Sales_data[[#This Row],[TotalPrice ]]*(1-Sales_data[[#This Row],[Discount]])</f>
        <v>9000.32</v>
      </c>
      <c r="M1208" s="1">
        <f>Sales_data[[#This Row],[Quantity]]*Sales_data[[#This Row],[UnitCost (Assummed)]]</f>
        <v>5850.2079999999996</v>
      </c>
      <c r="N1208" s="1">
        <f>Sales_data[[#This Row],[ Sales]]-Sales_data[[#This Row],[COGs]]</f>
        <v>3150.1120000000001</v>
      </c>
      <c r="O1208" s="5">
        <f>Sales_data[[#This Row],[TotalPrice ]]-Sales_data[[#This Row],[ Sales]]</f>
        <v>0</v>
      </c>
      <c r="P1208" t="s">
        <v>33</v>
      </c>
      <c r="Q1208" t="s">
        <v>2930</v>
      </c>
      <c r="R1208">
        <v>0</v>
      </c>
      <c r="S1208" t="s">
        <v>483</v>
      </c>
      <c r="T1208" t="s">
        <v>484</v>
      </c>
      <c r="U1208" s="1">
        <v>18.23</v>
      </c>
      <c r="V1208" s="2">
        <v>45680</v>
      </c>
      <c r="W1208" s="2">
        <v>45684</v>
      </c>
      <c r="X1208" s="7">
        <f t="shared" si="18"/>
        <v>4</v>
      </c>
      <c r="Y1208" t="s">
        <v>43</v>
      </c>
    </row>
    <row r="1209" spans="1:25" x14ac:dyDescent="0.3">
      <c r="A1209" s="2">
        <v>45680</v>
      </c>
      <c r="B1209" t="s">
        <v>69</v>
      </c>
      <c r="C1209" t="s">
        <v>19</v>
      </c>
      <c r="D1209">
        <v>6</v>
      </c>
      <c r="E1209" s="1">
        <v>532.54</v>
      </c>
      <c r="F1209" s="1">
        <f>Sales_data[[#This Row],[UnitPrice]]*(1-0.35)</f>
        <v>346.15100000000001</v>
      </c>
      <c r="G1209" t="s">
        <v>30</v>
      </c>
      <c r="H1209" t="s">
        <v>21</v>
      </c>
      <c r="I1209" s="6">
        <v>0</v>
      </c>
      <c r="J1209" t="s">
        <v>56</v>
      </c>
      <c r="K1209" s="1">
        <f>Sales_data[[#This Row],[Quantity]]*Sales_data[[#This Row],[UnitPrice]]</f>
        <v>3195.24</v>
      </c>
      <c r="L1209" s="1">
        <f>Sales_data[[#This Row],[TotalPrice ]]*(1-Sales_data[[#This Row],[Discount]])</f>
        <v>3195.24</v>
      </c>
      <c r="M1209" s="1">
        <f>Sales_data[[#This Row],[Quantity]]*Sales_data[[#This Row],[UnitCost (Assummed)]]</f>
        <v>2076.9059999999999</v>
      </c>
      <c r="N1209" s="1">
        <f>Sales_data[[#This Row],[ Sales]]-Sales_data[[#This Row],[COGs]]</f>
        <v>1118.3339999999998</v>
      </c>
      <c r="O1209" s="5">
        <f>Sales_data[[#This Row],[TotalPrice ]]-Sales_data[[#This Row],[ Sales]]</f>
        <v>0</v>
      </c>
      <c r="P1209" t="s">
        <v>60</v>
      </c>
      <c r="Q1209" t="s">
        <v>2930</v>
      </c>
      <c r="R1209">
        <v>1</v>
      </c>
      <c r="S1209" t="s">
        <v>621</v>
      </c>
      <c r="T1209" t="s">
        <v>622</v>
      </c>
      <c r="U1209" s="1">
        <v>25.09</v>
      </c>
      <c r="V1209" s="2">
        <v>45680</v>
      </c>
      <c r="W1209" s="2">
        <v>45690</v>
      </c>
      <c r="X1209" s="7">
        <f t="shared" si="18"/>
        <v>10</v>
      </c>
      <c r="Y1209" t="s">
        <v>72</v>
      </c>
    </row>
    <row r="1210" spans="1:25" x14ac:dyDescent="0.3">
      <c r="A1210" s="2">
        <v>45680</v>
      </c>
      <c r="B1210" t="s">
        <v>18</v>
      </c>
      <c r="C1210" t="s">
        <v>19</v>
      </c>
      <c r="D1210">
        <v>2</v>
      </c>
      <c r="E1210" s="1">
        <v>370.78</v>
      </c>
      <c r="F1210" s="1">
        <f>Sales_data[[#This Row],[UnitPrice]]*(1-0.35)</f>
        <v>241.00699999999998</v>
      </c>
      <c r="G1210" t="s">
        <v>55</v>
      </c>
      <c r="H1210" t="s">
        <v>21</v>
      </c>
      <c r="I1210" s="6">
        <v>0.15</v>
      </c>
      <c r="J1210" t="s">
        <v>56</v>
      </c>
      <c r="K1210" s="1">
        <f>Sales_data[[#This Row],[Quantity]]*Sales_data[[#This Row],[UnitPrice]]</f>
        <v>741.56</v>
      </c>
      <c r="L1210" s="1">
        <f>Sales_data[[#This Row],[TotalPrice ]]*(1-Sales_data[[#This Row],[Discount]])</f>
        <v>630.32599999999991</v>
      </c>
      <c r="M1210" s="1">
        <f>Sales_data[[#This Row],[Quantity]]*Sales_data[[#This Row],[UnitCost (Assummed)]]</f>
        <v>482.01399999999995</v>
      </c>
      <c r="N1210" s="1">
        <f>Sales_data[[#This Row],[ Sales]]-Sales_data[[#This Row],[COGs]]</f>
        <v>148.31199999999995</v>
      </c>
      <c r="O1210" s="5">
        <f>Sales_data[[#This Row],[TotalPrice ]]-Sales_data[[#This Row],[ Sales]]</f>
        <v>111.23400000000004</v>
      </c>
      <c r="P1210" t="s">
        <v>23</v>
      </c>
      <c r="Q1210" t="s">
        <v>24</v>
      </c>
      <c r="R1210">
        <v>0</v>
      </c>
      <c r="S1210" t="s">
        <v>1027</v>
      </c>
      <c r="T1210" t="s">
        <v>1028</v>
      </c>
      <c r="U1210" s="1">
        <v>20.45</v>
      </c>
      <c r="V1210" s="2">
        <v>45680</v>
      </c>
      <c r="W1210" s="2">
        <v>45684</v>
      </c>
      <c r="X1210" s="7">
        <f t="shared" si="18"/>
        <v>4</v>
      </c>
      <c r="Y1210" t="s">
        <v>27</v>
      </c>
    </row>
    <row r="1211" spans="1:25" x14ac:dyDescent="0.3">
      <c r="A1211" s="2">
        <v>45680</v>
      </c>
      <c r="B1211" t="s">
        <v>69</v>
      </c>
      <c r="C1211" t="s">
        <v>29</v>
      </c>
      <c r="D1211">
        <v>16</v>
      </c>
      <c r="E1211" s="1">
        <v>193.7</v>
      </c>
      <c r="F1211" s="1">
        <f>Sales_data[[#This Row],[UnitPrice]]*(1-0.35)</f>
        <v>125.905</v>
      </c>
      <c r="G1211" t="s">
        <v>30</v>
      </c>
      <c r="H1211" t="s">
        <v>31</v>
      </c>
      <c r="I1211" s="6">
        <v>0.15</v>
      </c>
      <c r="J1211" t="s">
        <v>66</v>
      </c>
      <c r="K1211" s="1">
        <f>Sales_data[[#This Row],[Quantity]]*Sales_data[[#This Row],[UnitPrice]]</f>
        <v>3099.2</v>
      </c>
      <c r="L1211" s="1">
        <f>Sales_data[[#This Row],[TotalPrice ]]*(1-Sales_data[[#This Row],[Discount]])</f>
        <v>2634.3199999999997</v>
      </c>
      <c r="M1211" s="1">
        <f>Sales_data[[#This Row],[Quantity]]*Sales_data[[#This Row],[UnitCost (Assummed)]]</f>
        <v>2014.48</v>
      </c>
      <c r="N1211" s="1">
        <f>Sales_data[[#This Row],[ Sales]]-Sales_data[[#This Row],[COGs]]</f>
        <v>619.83999999999969</v>
      </c>
      <c r="O1211" s="5">
        <f>Sales_data[[#This Row],[TotalPrice ]]-Sales_data[[#This Row],[ Sales]]</f>
        <v>464.88000000000011</v>
      </c>
      <c r="P1211" t="s">
        <v>57</v>
      </c>
      <c r="Q1211" t="s">
        <v>34</v>
      </c>
      <c r="R1211">
        <v>0</v>
      </c>
      <c r="S1211" t="s">
        <v>1096</v>
      </c>
      <c r="T1211" t="s">
        <v>1097</v>
      </c>
      <c r="U1211" s="1">
        <v>6.83</v>
      </c>
      <c r="V1211" s="2">
        <v>45680</v>
      </c>
      <c r="W1211" s="2">
        <v>45686</v>
      </c>
      <c r="X1211" s="7">
        <f t="shared" si="18"/>
        <v>6</v>
      </c>
      <c r="Y1211" t="s">
        <v>72</v>
      </c>
    </row>
    <row r="1212" spans="1:25" x14ac:dyDescent="0.3">
      <c r="A1212" s="2">
        <v>45680</v>
      </c>
      <c r="B1212" t="s">
        <v>18</v>
      </c>
      <c r="C1212" t="s">
        <v>79</v>
      </c>
      <c r="D1212">
        <v>7</v>
      </c>
      <c r="E1212" s="1">
        <v>196.88</v>
      </c>
      <c r="F1212" s="1">
        <f>Sales_data[[#This Row],[UnitPrice]]*(1-0.35)</f>
        <v>127.97200000000001</v>
      </c>
      <c r="G1212" t="s">
        <v>50</v>
      </c>
      <c r="H1212" t="s">
        <v>31</v>
      </c>
      <c r="I1212" s="6">
        <v>0</v>
      </c>
      <c r="J1212" t="s">
        <v>56</v>
      </c>
      <c r="K1212" s="1">
        <f>Sales_data[[#This Row],[Quantity]]*Sales_data[[#This Row],[UnitPrice]]</f>
        <v>1378.1599999999999</v>
      </c>
      <c r="L1212" s="1">
        <f>Sales_data[[#This Row],[TotalPrice ]]*(1-Sales_data[[#This Row],[Discount]])</f>
        <v>1378.1599999999999</v>
      </c>
      <c r="M1212" s="1">
        <f>Sales_data[[#This Row],[Quantity]]*Sales_data[[#This Row],[UnitCost (Assummed)]]</f>
        <v>895.80400000000009</v>
      </c>
      <c r="N1212" s="1">
        <f>Sales_data[[#This Row],[ Sales]]-Sales_data[[#This Row],[COGs]]</f>
        <v>482.35599999999977</v>
      </c>
      <c r="O1212" s="5">
        <f>Sales_data[[#This Row],[TotalPrice ]]-Sales_data[[#This Row],[ Sales]]</f>
        <v>0</v>
      </c>
      <c r="P1212" t="s">
        <v>60</v>
      </c>
      <c r="Q1212" t="s">
        <v>34</v>
      </c>
      <c r="R1212">
        <v>0</v>
      </c>
      <c r="S1212" t="s">
        <v>2567</v>
      </c>
      <c r="T1212" t="s">
        <v>1115</v>
      </c>
      <c r="U1212" s="1">
        <v>44.92</v>
      </c>
      <c r="V1212" s="2">
        <v>45680</v>
      </c>
      <c r="W1212" s="2">
        <v>45688</v>
      </c>
      <c r="X1212" s="7">
        <f t="shared" si="18"/>
        <v>8</v>
      </c>
      <c r="Y1212" t="s">
        <v>27</v>
      </c>
    </row>
    <row r="1213" spans="1:25" x14ac:dyDescent="0.3">
      <c r="A1213" s="2">
        <v>45681</v>
      </c>
      <c r="B1213" t="s">
        <v>38</v>
      </c>
      <c r="C1213" t="s">
        <v>39</v>
      </c>
      <c r="D1213">
        <v>16</v>
      </c>
      <c r="E1213" s="1">
        <v>60.69</v>
      </c>
      <c r="F1213" s="1">
        <f>Sales_data[[#This Row],[UnitPrice]]*(1-0.35)</f>
        <v>39.448500000000003</v>
      </c>
      <c r="G1213" t="s">
        <v>30</v>
      </c>
      <c r="H1213" t="s">
        <v>21</v>
      </c>
      <c r="I1213" s="6">
        <v>0</v>
      </c>
      <c r="J1213" t="s">
        <v>51</v>
      </c>
      <c r="K1213" s="1">
        <f>Sales_data[[#This Row],[Quantity]]*Sales_data[[#This Row],[UnitPrice]]</f>
        <v>971.04</v>
      </c>
      <c r="L1213" s="1">
        <f>Sales_data[[#This Row],[TotalPrice ]]*(1-Sales_data[[#This Row],[Discount]])</f>
        <v>971.04</v>
      </c>
      <c r="M1213" s="1">
        <f>Sales_data[[#This Row],[Quantity]]*Sales_data[[#This Row],[UnitCost (Assummed)]]</f>
        <v>631.17600000000004</v>
      </c>
      <c r="N1213" s="1">
        <f>Sales_data[[#This Row],[ Sales]]-Sales_data[[#This Row],[COGs]]</f>
        <v>339.86399999999992</v>
      </c>
      <c r="O1213" s="5">
        <f>Sales_data[[#This Row],[TotalPrice ]]-Sales_data[[#This Row],[ Sales]]</f>
        <v>0</v>
      </c>
      <c r="P1213" t="s">
        <v>57</v>
      </c>
      <c r="Q1213" t="s">
        <v>40</v>
      </c>
      <c r="R1213">
        <v>0</v>
      </c>
      <c r="S1213" t="s">
        <v>606</v>
      </c>
      <c r="T1213" t="s">
        <v>607</v>
      </c>
      <c r="U1213" s="1">
        <v>7.03</v>
      </c>
      <c r="V1213" s="2">
        <v>45681</v>
      </c>
      <c r="W1213" s="2">
        <v>45684</v>
      </c>
      <c r="X1213" s="7">
        <f t="shared" si="18"/>
        <v>3</v>
      </c>
      <c r="Y1213" t="s">
        <v>43</v>
      </c>
    </row>
    <row r="1214" spans="1:25" x14ac:dyDescent="0.3">
      <c r="A1214" s="2">
        <v>45681</v>
      </c>
      <c r="B1214" t="s">
        <v>44</v>
      </c>
      <c r="C1214" t="s">
        <v>54</v>
      </c>
      <c r="D1214">
        <v>6</v>
      </c>
      <c r="E1214" s="1">
        <v>175.3</v>
      </c>
      <c r="F1214" s="1">
        <f>Sales_data[[#This Row],[UnitPrice]]*(1-0.35)</f>
        <v>113.94500000000001</v>
      </c>
      <c r="G1214" t="s">
        <v>30</v>
      </c>
      <c r="H1214" t="s">
        <v>21</v>
      </c>
      <c r="I1214" s="6">
        <v>0.15</v>
      </c>
      <c r="J1214" t="s">
        <v>32</v>
      </c>
      <c r="K1214" s="1">
        <f>Sales_data[[#This Row],[Quantity]]*Sales_data[[#This Row],[UnitPrice]]</f>
        <v>1051.8000000000002</v>
      </c>
      <c r="L1214" s="1">
        <f>Sales_data[[#This Row],[TotalPrice ]]*(1-Sales_data[[#This Row],[Discount]])</f>
        <v>894.03000000000009</v>
      </c>
      <c r="M1214" s="1">
        <f>Sales_data[[#This Row],[Quantity]]*Sales_data[[#This Row],[UnitCost (Assummed)]]</f>
        <v>683.67000000000007</v>
      </c>
      <c r="N1214" s="1">
        <f>Sales_data[[#This Row],[ Sales]]-Sales_data[[#This Row],[COGs]]</f>
        <v>210.36</v>
      </c>
      <c r="O1214" s="5">
        <f>Sales_data[[#This Row],[TotalPrice ]]-Sales_data[[#This Row],[ Sales]]</f>
        <v>157.7700000000001</v>
      </c>
      <c r="P1214" t="s">
        <v>63</v>
      </c>
      <c r="Q1214" t="s">
        <v>34</v>
      </c>
      <c r="R1214">
        <v>1</v>
      </c>
      <c r="S1214" t="s">
        <v>908</v>
      </c>
      <c r="T1214" t="s">
        <v>909</v>
      </c>
      <c r="U1214" s="1">
        <v>17.920000000000002</v>
      </c>
      <c r="V1214" s="2">
        <v>45681</v>
      </c>
      <c r="W1214" s="2">
        <v>45686</v>
      </c>
      <c r="X1214" s="7">
        <f t="shared" si="18"/>
        <v>5</v>
      </c>
      <c r="Y1214" t="s">
        <v>49</v>
      </c>
    </row>
    <row r="1215" spans="1:25" x14ac:dyDescent="0.3">
      <c r="A1215" s="2">
        <v>45682</v>
      </c>
      <c r="B1215" t="s">
        <v>69</v>
      </c>
      <c r="C1215" t="s">
        <v>19</v>
      </c>
      <c r="D1215">
        <v>20</v>
      </c>
      <c r="E1215" s="1">
        <v>295.06</v>
      </c>
      <c r="F1215" s="1">
        <f>Sales_data[[#This Row],[UnitPrice]]*(1-0.35)</f>
        <v>191.78900000000002</v>
      </c>
      <c r="G1215" t="s">
        <v>55</v>
      </c>
      <c r="H1215" t="s">
        <v>31</v>
      </c>
      <c r="I1215" s="6">
        <v>0.15</v>
      </c>
      <c r="J1215" t="s">
        <v>46</v>
      </c>
      <c r="K1215" s="1">
        <f>Sales_data[[#This Row],[Quantity]]*Sales_data[[#This Row],[UnitPrice]]</f>
        <v>5901.2</v>
      </c>
      <c r="L1215" s="1">
        <f>Sales_data[[#This Row],[TotalPrice ]]*(1-Sales_data[[#This Row],[Discount]])</f>
        <v>5016.0199999999995</v>
      </c>
      <c r="M1215" s="1">
        <f>Sales_data[[#This Row],[Quantity]]*Sales_data[[#This Row],[UnitCost (Assummed)]]</f>
        <v>3835.78</v>
      </c>
      <c r="N1215" s="1">
        <f>Sales_data[[#This Row],[ Sales]]-Sales_data[[#This Row],[COGs]]</f>
        <v>1180.2399999999993</v>
      </c>
      <c r="O1215" s="5">
        <f>Sales_data[[#This Row],[TotalPrice ]]-Sales_data[[#This Row],[ Sales]]</f>
        <v>885.18000000000029</v>
      </c>
      <c r="P1215" t="s">
        <v>23</v>
      </c>
      <c r="Q1215" t="s">
        <v>34</v>
      </c>
      <c r="R1215">
        <v>1</v>
      </c>
      <c r="S1215" t="s">
        <v>175</v>
      </c>
      <c r="T1215" t="s">
        <v>176</v>
      </c>
      <c r="U1215" s="1">
        <v>13.66</v>
      </c>
      <c r="V1215" s="2">
        <v>45682</v>
      </c>
      <c r="W1215" s="2">
        <v>45688</v>
      </c>
      <c r="X1215" s="7">
        <f t="shared" si="18"/>
        <v>6</v>
      </c>
      <c r="Y1215" t="s">
        <v>72</v>
      </c>
    </row>
    <row r="1216" spans="1:25" x14ac:dyDescent="0.3">
      <c r="A1216" s="2">
        <v>45682</v>
      </c>
      <c r="B1216" t="s">
        <v>38</v>
      </c>
      <c r="C1216" t="s">
        <v>45</v>
      </c>
      <c r="D1216">
        <v>3</v>
      </c>
      <c r="E1216" s="1">
        <v>365.54</v>
      </c>
      <c r="F1216" s="1">
        <f>Sales_data[[#This Row],[UnitPrice]]*(1-0.35)</f>
        <v>237.60100000000003</v>
      </c>
      <c r="G1216" t="s">
        <v>20</v>
      </c>
      <c r="H1216" t="s">
        <v>31</v>
      </c>
      <c r="I1216" s="6">
        <v>0.15</v>
      </c>
      <c r="J1216" t="s">
        <v>46</v>
      </c>
      <c r="K1216" s="1">
        <f>Sales_data[[#This Row],[Quantity]]*Sales_data[[#This Row],[UnitPrice]]</f>
        <v>1096.6200000000001</v>
      </c>
      <c r="L1216" s="1">
        <f>Sales_data[[#This Row],[TotalPrice ]]*(1-Sales_data[[#This Row],[Discount]])</f>
        <v>932.12700000000007</v>
      </c>
      <c r="M1216" s="1">
        <f>Sales_data[[#This Row],[Quantity]]*Sales_data[[#This Row],[UnitCost (Assummed)]]</f>
        <v>712.80300000000011</v>
      </c>
      <c r="N1216" s="1">
        <f>Sales_data[[#This Row],[ Sales]]-Sales_data[[#This Row],[COGs]]</f>
        <v>219.32399999999996</v>
      </c>
      <c r="O1216" s="5">
        <f>Sales_data[[#This Row],[TotalPrice ]]-Sales_data[[#This Row],[ Sales]]</f>
        <v>164.49300000000005</v>
      </c>
      <c r="P1216" t="s">
        <v>23</v>
      </c>
      <c r="Q1216" t="s">
        <v>2930</v>
      </c>
      <c r="R1216">
        <v>0</v>
      </c>
      <c r="S1216" t="s">
        <v>1059</v>
      </c>
      <c r="T1216" t="s">
        <v>1060</v>
      </c>
      <c r="U1216" s="1">
        <v>45.89</v>
      </c>
      <c r="V1216" s="2">
        <v>45682</v>
      </c>
      <c r="W1216" s="2">
        <v>45686</v>
      </c>
      <c r="X1216" s="7">
        <f t="shared" si="18"/>
        <v>4</v>
      </c>
      <c r="Y1216" t="s">
        <v>43</v>
      </c>
    </row>
    <row r="1217" spans="1:25" x14ac:dyDescent="0.3">
      <c r="A1217" s="2">
        <v>45683</v>
      </c>
      <c r="B1217" t="s">
        <v>38</v>
      </c>
      <c r="C1217" t="s">
        <v>19</v>
      </c>
      <c r="D1217">
        <v>3</v>
      </c>
      <c r="E1217" s="1">
        <v>58.51</v>
      </c>
      <c r="F1217" s="1">
        <f>Sales_data[[#This Row],[UnitPrice]]*(1-0.35)</f>
        <v>38.031500000000001</v>
      </c>
      <c r="G1217" t="s">
        <v>30</v>
      </c>
      <c r="H1217" t="s">
        <v>31</v>
      </c>
      <c r="I1217" s="6">
        <v>0.05</v>
      </c>
      <c r="J1217" t="s">
        <v>51</v>
      </c>
      <c r="K1217" s="1">
        <f>Sales_data[[#This Row],[Quantity]]*Sales_data[[#This Row],[UnitPrice]]</f>
        <v>175.53</v>
      </c>
      <c r="L1217" s="1">
        <f>Sales_data[[#This Row],[TotalPrice ]]*(1-Sales_data[[#This Row],[Discount]])</f>
        <v>166.7535</v>
      </c>
      <c r="M1217" s="1">
        <f>Sales_data[[#This Row],[Quantity]]*Sales_data[[#This Row],[UnitCost (Assummed)]]</f>
        <v>114.09450000000001</v>
      </c>
      <c r="N1217" s="1">
        <f>Sales_data[[#This Row],[ Sales]]-Sales_data[[#This Row],[COGs]]</f>
        <v>52.658999999999992</v>
      </c>
      <c r="O1217" s="5">
        <f>Sales_data[[#This Row],[TotalPrice ]]-Sales_data[[#This Row],[ Sales]]</f>
        <v>8.7764999999999986</v>
      </c>
      <c r="P1217" t="s">
        <v>63</v>
      </c>
      <c r="Q1217" t="s">
        <v>40</v>
      </c>
      <c r="R1217">
        <v>0</v>
      </c>
      <c r="S1217" t="s">
        <v>1509</v>
      </c>
      <c r="T1217" t="s">
        <v>1510</v>
      </c>
      <c r="U1217" s="1">
        <v>23.57</v>
      </c>
      <c r="V1217" s="2">
        <v>45683</v>
      </c>
      <c r="W1217" s="2">
        <v>45687</v>
      </c>
      <c r="X1217" s="7">
        <f t="shared" si="18"/>
        <v>4</v>
      </c>
      <c r="Y1217" t="s">
        <v>43</v>
      </c>
    </row>
    <row r="1218" spans="1:25" x14ac:dyDescent="0.3">
      <c r="A1218" s="2">
        <v>45684</v>
      </c>
      <c r="B1218" t="s">
        <v>44</v>
      </c>
      <c r="C1218" t="s">
        <v>130</v>
      </c>
      <c r="D1218">
        <v>20</v>
      </c>
      <c r="E1218" s="1">
        <v>537.28</v>
      </c>
      <c r="F1218" s="1">
        <f>Sales_data[[#This Row],[UnitPrice]]*(1-0.35)</f>
        <v>349.23199999999997</v>
      </c>
      <c r="G1218" t="s">
        <v>50</v>
      </c>
      <c r="H1218" t="s">
        <v>21</v>
      </c>
      <c r="I1218" s="6">
        <v>0</v>
      </c>
      <c r="J1218" t="s">
        <v>46</v>
      </c>
      <c r="K1218" s="1">
        <f>Sales_data[[#This Row],[Quantity]]*Sales_data[[#This Row],[UnitPrice]]</f>
        <v>10745.599999999999</v>
      </c>
      <c r="L1218" s="1">
        <f>Sales_data[[#This Row],[TotalPrice ]]*(1-Sales_data[[#This Row],[Discount]])</f>
        <v>10745.599999999999</v>
      </c>
      <c r="M1218" s="1">
        <f>Sales_data[[#This Row],[Quantity]]*Sales_data[[#This Row],[UnitCost (Assummed)]]</f>
        <v>6984.6399999999994</v>
      </c>
      <c r="N1218" s="1">
        <f>Sales_data[[#This Row],[ Sales]]-Sales_data[[#This Row],[COGs]]</f>
        <v>3760.9599999999991</v>
      </c>
      <c r="O1218" s="5">
        <f>Sales_data[[#This Row],[TotalPrice ]]-Sales_data[[#This Row],[ Sales]]</f>
        <v>0</v>
      </c>
      <c r="P1218" t="s">
        <v>23</v>
      </c>
      <c r="Q1218" t="s">
        <v>2930</v>
      </c>
      <c r="R1218">
        <v>1</v>
      </c>
      <c r="S1218" t="s">
        <v>1959</v>
      </c>
      <c r="T1218" t="s">
        <v>1960</v>
      </c>
      <c r="U1218" s="1">
        <v>15.6</v>
      </c>
      <c r="V1218" s="2">
        <v>45684</v>
      </c>
      <c r="W1218" s="2">
        <v>45690</v>
      </c>
      <c r="X1218" s="7">
        <f t="shared" ref="X1218:X1281" si="19">DATEDIF( V1218,W1218,"d")</f>
        <v>6</v>
      </c>
      <c r="Y1218" t="s">
        <v>49</v>
      </c>
    </row>
    <row r="1219" spans="1:25" x14ac:dyDescent="0.3">
      <c r="A1219" s="2">
        <v>45684</v>
      </c>
      <c r="B1219" t="s">
        <v>38</v>
      </c>
      <c r="C1219" t="s">
        <v>79</v>
      </c>
      <c r="D1219">
        <v>8</v>
      </c>
      <c r="E1219" s="1">
        <v>352.72</v>
      </c>
      <c r="F1219" s="1">
        <f>Sales_data[[#This Row],[UnitPrice]]*(1-0.35)</f>
        <v>229.26800000000003</v>
      </c>
      <c r="G1219" t="s">
        <v>50</v>
      </c>
      <c r="H1219" t="s">
        <v>31</v>
      </c>
      <c r="I1219" s="6">
        <v>0.05</v>
      </c>
      <c r="J1219" t="s">
        <v>51</v>
      </c>
      <c r="K1219" s="1">
        <f>Sales_data[[#This Row],[Quantity]]*Sales_data[[#This Row],[UnitPrice]]</f>
        <v>2821.76</v>
      </c>
      <c r="L1219" s="1">
        <f>Sales_data[[#This Row],[TotalPrice ]]*(1-Sales_data[[#This Row],[Discount]])</f>
        <v>2680.672</v>
      </c>
      <c r="M1219" s="1">
        <f>Sales_data[[#This Row],[Quantity]]*Sales_data[[#This Row],[UnitCost (Assummed)]]</f>
        <v>1834.1440000000002</v>
      </c>
      <c r="N1219" s="1">
        <f>Sales_data[[#This Row],[ Sales]]-Sales_data[[#This Row],[COGs]]</f>
        <v>846.52799999999979</v>
      </c>
      <c r="O1219" s="5">
        <f>Sales_data[[#This Row],[TotalPrice ]]-Sales_data[[#This Row],[ Sales]]</f>
        <v>141.08800000000019</v>
      </c>
      <c r="P1219" t="s">
        <v>63</v>
      </c>
      <c r="Q1219" t="s">
        <v>2930</v>
      </c>
      <c r="R1219">
        <v>0</v>
      </c>
      <c r="S1219" t="s">
        <v>2468</v>
      </c>
      <c r="T1219" t="s">
        <v>2469</v>
      </c>
      <c r="U1219" s="1">
        <v>30.8</v>
      </c>
      <c r="V1219" s="2">
        <v>45684</v>
      </c>
      <c r="W1219" s="2">
        <v>45692</v>
      </c>
      <c r="X1219" s="7">
        <f t="shared" si="19"/>
        <v>8</v>
      </c>
      <c r="Y1219" t="s">
        <v>43</v>
      </c>
    </row>
    <row r="1220" spans="1:25" x14ac:dyDescent="0.3">
      <c r="A1220" s="2">
        <v>45685</v>
      </c>
      <c r="B1220" t="s">
        <v>44</v>
      </c>
      <c r="C1220" t="s">
        <v>54</v>
      </c>
      <c r="D1220">
        <v>13</v>
      </c>
      <c r="E1220" s="1">
        <v>447.34</v>
      </c>
      <c r="F1220" s="1">
        <f>Sales_data[[#This Row],[UnitPrice]]*(1-0.35)</f>
        <v>290.77100000000002</v>
      </c>
      <c r="G1220" t="s">
        <v>30</v>
      </c>
      <c r="H1220" t="s">
        <v>21</v>
      </c>
      <c r="I1220" s="6">
        <v>0.05</v>
      </c>
      <c r="J1220" t="s">
        <v>46</v>
      </c>
      <c r="K1220" s="1">
        <f>Sales_data[[#This Row],[Quantity]]*Sales_data[[#This Row],[UnitPrice]]</f>
        <v>5815.42</v>
      </c>
      <c r="L1220" s="1">
        <f>Sales_data[[#This Row],[TotalPrice ]]*(1-Sales_data[[#This Row],[Discount]])</f>
        <v>5524.6489999999994</v>
      </c>
      <c r="M1220" s="1">
        <f>Sales_data[[#This Row],[Quantity]]*Sales_data[[#This Row],[UnitCost (Assummed)]]</f>
        <v>3780.0230000000001</v>
      </c>
      <c r="N1220" s="1">
        <f>Sales_data[[#This Row],[ Sales]]-Sales_data[[#This Row],[COGs]]</f>
        <v>1744.6259999999993</v>
      </c>
      <c r="O1220" s="5">
        <f>Sales_data[[#This Row],[TotalPrice ]]-Sales_data[[#This Row],[ Sales]]</f>
        <v>290.77100000000064</v>
      </c>
      <c r="P1220" t="s">
        <v>63</v>
      </c>
      <c r="Q1220" t="s">
        <v>34</v>
      </c>
      <c r="R1220">
        <v>0</v>
      </c>
      <c r="S1220" t="s">
        <v>2903</v>
      </c>
      <c r="T1220" t="s">
        <v>2904</v>
      </c>
      <c r="U1220" s="1">
        <v>38.93</v>
      </c>
      <c r="V1220" s="2">
        <v>45685</v>
      </c>
      <c r="W1220" s="2">
        <v>45692</v>
      </c>
      <c r="X1220" s="7">
        <f t="shared" si="19"/>
        <v>7</v>
      </c>
      <c r="Y1220" t="s">
        <v>49</v>
      </c>
    </row>
    <row r="1221" spans="1:25" x14ac:dyDescent="0.3">
      <c r="A1221" s="2">
        <v>45686</v>
      </c>
      <c r="B1221" t="s">
        <v>38</v>
      </c>
      <c r="C1221" t="s">
        <v>19</v>
      </c>
      <c r="D1221">
        <v>11</v>
      </c>
      <c r="E1221" s="1">
        <v>431.51</v>
      </c>
      <c r="F1221" s="1">
        <f>Sales_data[[#This Row],[UnitPrice]]*(1-0.35)</f>
        <v>280.48149999999998</v>
      </c>
      <c r="G1221" t="s">
        <v>50</v>
      </c>
      <c r="H1221" t="s">
        <v>21</v>
      </c>
      <c r="I1221" s="6">
        <v>0.1</v>
      </c>
      <c r="J1221" t="s">
        <v>51</v>
      </c>
      <c r="K1221" s="1">
        <f>Sales_data[[#This Row],[Quantity]]*Sales_data[[#This Row],[UnitPrice]]</f>
        <v>4746.6099999999997</v>
      </c>
      <c r="L1221" s="1">
        <f>Sales_data[[#This Row],[TotalPrice ]]*(1-Sales_data[[#This Row],[Discount]])</f>
        <v>4271.9489999999996</v>
      </c>
      <c r="M1221" s="1">
        <f>Sales_data[[#This Row],[Quantity]]*Sales_data[[#This Row],[UnitCost (Assummed)]]</f>
        <v>3085.2964999999999</v>
      </c>
      <c r="N1221" s="1">
        <f>Sales_data[[#This Row],[ Sales]]-Sales_data[[#This Row],[COGs]]</f>
        <v>1186.6524999999997</v>
      </c>
      <c r="O1221" s="5">
        <f>Sales_data[[#This Row],[TotalPrice ]]-Sales_data[[#This Row],[ Sales]]</f>
        <v>474.66100000000006</v>
      </c>
      <c r="P1221" t="s">
        <v>60</v>
      </c>
      <c r="Q1221" t="s">
        <v>34</v>
      </c>
      <c r="R1221">
        <v>0</v>
      </c>
      <c r="S1221" t="s">
        <v>1935</v>
      </c>
      <c r="T1221" t="s">
        <v>1936</v>
      </c>
      <c r="U1221" s="1">
        <v>22.83</v>
      </c>
      <c r="V1221" s="2">
        <v>45686</v>
      </c>
      <c r="W1221" s="2">
        <v>45693</v>
      </c>
      <c r="X1221" s="7">
        <f t="shared" si="19"/>
        <v>7</v>
      </c>
      <c r="Y1221" t="s">
        <v>43</v>
      </c>
    </row>
    <row r="1222" spans="1:25" x14ac:dyDescent="0.3">
      <c r="A1222" s="2">
        <v>45687</v>
      </c>
      <c r="B1222" t="s">
        <v>38</v>
      </c>
      <c r="C1222" t="s">
        <v>45</v>
      </c>
      <c r="D1222">
        <v>16</v>
      </c>
      <c r="E1222" s="1">
        <v>345.53</v>
      </c>
      <c r="F1222" s="1">
        <f>Sales_data[[#This Row],[UnitPrice]]*(1-0.35)</f>
        <v>224.59449999999998</v>
      </c>
      <c r="G1222" t="s">
        <v>50</v>
      </c>
      <c r="H1222" t="s">
        <v>31</v>
      </c>
      <c r="I1222" s="6">
        <v>0.15</v>
      </c>
      <c r="J1222" t="s">
        <v>46</v>
      </c>
      <c r="K1222" s="1">
        <f>Sales_data[[#This Row],[Quantity]]*Sales_data[[#This Row],[UnitPrice]]</f>
        <v>5528.48</v>
      </c>
      <c r="L1222" s="1">
        <f>Sales_data[[#This Row],[TotalPrice ]]*(1-Sales_data[[#This Row],[Discount]])</f>
        <v>4699.2079999999996</v>
      </c>
      <c r="M1222" s="1">
        <f>Sales_data[[#This Row],[Quantity]]*Sales_data[[#This Row],[UnitCost (Assummed)]]</f>
        <v>3593.5119999999997</v>
      </c>
      <c r="N1222" s="1">
        <f>Sales_data[[#This Row],[ Sales]]-Sales_data[[#This Row],[COGs]]</f>
        <v>1105.6959999999999</v>
      </c>
      <c r="O1222" s="5">
        <f>Sales_data[[#This Row],[TotalPrice ]]-Sales_data[[#This Row],[ Sales]]</f>
        <v>829.27199999999993</v>
      </c>
      <c r="P1222" t="s">
        <v>33</v>
      </c>
      <c r="Q1222" t="s">
        <v>34</v>
      </c>
      <c r="R1222">
        <v>0</v>
      </c>
      <c r="S1222" t="s">
        <v>655</v>
      </c>
      <c r="T1222" t="s">
        <v>656</v>
      </c>
      <c r="U1222" s="1">
        <v>13.43</v>
      </c>
      <c r="V1222" s="2">
        <v>45687</v>
      </c>
      <c r="W1222" s="2">
        <v>45693</v>
      </c>
      <c r="X1222" s="7">
        <f t="shared" si="19"/>
        <v>6</v>
      </c>
      <c r="Y1222" t="s">
        <v>43</v>
      </c>
    </row>
    <row r="1223" spans="1:25" x14ac:dyDescent="0.3">
      <c r="A1223" s="2">
        <v>45687</v>
      </c>
      <c r="B1223" t="s">
        <v>38</v>
      </c>
      <c r="C1223" t="s">
        <v>29</v>
      </c>
      <c r="D1223">
        <v>17</v>
      </c>
      <c r="E1223" s="1">
        <v>179.32</v>
      </c>
      <c r="F1223" s="1">
        <f>Sales_data[[#This Row],[UnitPrice]]*(1-0.35)</f>
        <v>116.55799999999999</v>
      </c>
      <c r="G1223" t="s">
        <v>30</v>
      </c>
      <c r="H1223" t="s">
        <v>31</v>
      </c>
      <c r="I1223" s="6">
        <v>0.1</v>
      </c>
      <c r="J1223" t="s">
        <v>66</v>
      </c>
      <c r="K1223" s="1">
        <f>Sales_data[[#This Row],[Quantity]]*Sales_data[[#This Row],[UnitPrice]]</f>
        <v>3048.44</v>
      </c>
      <c r="L1223" s="1">
        <f>Sales_data[[#This Row],[TotalPrice ]]*(1-Sales_data[[#This Row],[Discount]])</f>
        <v>2743.596</v>
      </c>
      <c r="M1223" s="1">
        <f>Sales_data[[#This Row],[Quantity]]*Sales_data[[#This Row],[UnitCost (Assummed)]]</f>
        <v>1981.4859999999999</v>
      </c>
      <c r="N1223" s="1">
        <f>Sales_data[[#This Row],[ Sales]]-Sales_data[[#This Row],[COGs]]</f>
        <v>762.11000000000013</v>
      </c>
      <c r="O1223" s="5">
        <f>Sales_data[[#This Row],[TotalPrice ]]-Sales_data[[#This Row],[ Sales]]</f>
        <v>304.84400000000005</v>
      </c>
      <c r="P1223" t="s">
        <v>60</v>
      </c>
      <c r="Q1223" t="s">
        <v>34</v>
      </c>
      <c r="R1223">
        <v>1</v>
      </c>
      <c r="S1223" t="s">
        <v>1403</v>
      </c>
      <c r="T1223" t="s">
        <v>1404</v>
      </c>
      <c r="U1223" s="1">
        <v>26.74</v>
      </c>
      <c r="V1223" s="2">
        <v>45687</v>
      </c>
      <c r="W1223" s="2">
        <v>45694</v>
      </c>
      <c r="X1223" s="7">
        <f t="shared" si="19"/>
        <v>7</v>
      </c>
      <c r="Y1223" t="s">
        <v>43</v>
      </c>
    </row>
    <row r="1224" spans="1:25" x14ac:dyDescent="0.3">
      <c r="A1224" s="2">
        <v>45688</v>
      </c>
      <c r="B1224" t="s">
        <v>44</v>
      </c>
      <c r="C1224" t="s">
        <v>54</v>
      </c>
      <c r="D1224">
        <v>1</v>
      </c>
      <c r="E1224" s="1">
        <v>323.83</v>
      </c>
      <c r="F1224" s="1">
        <f>Sales_data[[#This Row],[UnitPrice]]*(1-0.35)</f>
        <v>210.48949999999999</v>
      </c>
      <c r="G1224" t="s">
        <v>20</v>
      </c>
      <c r="H1224" t="s">
        <v>21</v>
      </c>
      <c r="I1224" s="6">
        <v>0.05</v>
      </c>
      <c r="J1224" t="s">
        <v>22</v>
      </c>
      <c r="K1224" s="1">
        <f>Sales_data[[#This Row],[Quantity]]*Sales_data[[#This Row],[UnitPrice]]</f>
        <v>323.83</v>
      </c>
      <c r="L1224" s="1">
        <f>Sales_data[[#This Row],[TotalPrice ]]*(1-Sales_data[[#This Row],[Discount]])</f>
        <v>307.63849999999996</v>
      </c>
      <c r="M1224" s="1">
        <f>Sales_data[[#This Row],[Quantity]]*Sales_data[[#This Row],[UnitCost (Assummed)]]</f>
        <v>210.48949999999999</v>
      </c>
      <c r="N1224" s="1">
        <f>Sales_data[[#This Row],[ Sales]]-Sales_data[[#This Row],[COGs]]</f>
        <v>97.148999999999972</v>
      </c>
      <c r="O1224" s="5">
        <f>Sales_data[[#This Row],[TotalPrice ]]-Sales_data[[#This Row],[ Sales]]</f>
        <v>16.191500000000019</v>
      </c>
      <c r="P1224" t="s">
        <v>57</v>
      </c>
      <c r="Q1224" t="s">
        <v>40</v>
      </c>
      <c r="R1224">
        <v>0</v>
      </c>
      <c r="S1224" t="s">
        <v>247</v>
      </c>
      <c r="T1224" t="s">
        <v>248</v>
      </c>
      <c r="U1224" s="1">
        <v>27.48</v>
      </c>
      <c r="V1224" s="2">
        <v>45688</v>
      </c>
      <c r="W1224" s="2">
        <v>45696</v>
      </c>
      <c r="X1224" s="7">
        <f t="shared" si="19"/>
        <v>8</v>
      </c>
      <c r="Y1224" t="s">
        <v>49</v>
      </c>
    </row>
    <row r="1225" spans="1:25" x14ac:dyDescent="0.3">
      <c r="A1225" s="2">
        <v>45688</v>
      </c>
      <c r="B1225" t="s">
        <v>28</v>
      </c>
      <c r="C1225" t="s">
        <v>79</v>
      </c>
      <c r="D1225">
        <v>19</v>
      </c>
      <c r="E1225" s="1">
        <v>90.85</v>
      </c>
      <c r="F1225" s="1">
        <f>Sales_data[[#This Row],[UnitPrice]]*(1-0.35)</f>
        <v>59.052499999999995</v>
      </c>
      <c r="G1225" t="s">
        <v>50</v>
      </c>
      <c r="H1225" t="s">
        <v>31</v>
      </c>
      <c r="I1225" s="6">
        <v>0.05</v>
      </c>
      <c r="J1225" t="s">
        <v>32</v>
      </c>
      <c r="K1225" s="1">
        <f>Sales_data[[#This Row],[Quantity]]*Sales_data[[#This Row],[UnitPrice]]</f>
        <v>1726.1499999999999</v>
      </c>
      <c r="L1225" s="1">
        <f>Sales_data[[#This Row],[TotalPrice ]]*(1-Sales_data[[#This Row],[Discount]])</f>
        <v>1639.8424999999997</v>
      </c>
      <c r="M1225" s="1">
        <f>Sales_data[[#This Row],[Quantity]]*Sales_data[[#This Row],[UnitCost (Assummed)]]</f>
        <v>1121.9974999999999</v>
      </c>
      <c r="N1225" s="1">
        <f>Sales_data[[#This Row],[ Sales]]-Sales_data[[#This Row],[COGs]]</f>
        <v>517.8449999999998</v>
      </c>
      <c r="O1225" s="5">
        <f>Sales_data[[#This Row],[TotalPrice ]]-Sales_data[[#This Row],[ Sales]]</f>
        <v>86.307500000000118</v>
      </c>
      <c r="P1225" t="s">
        <v>57</v>
      </c>
      <c r="Q1225" t="s">
        <v>34</v>
      </c>
      <c r="R1225">
        <v>0</v>
      </c>
      <c r="S1225" t="s">
        <v>1227</v>
      </c>
      <c r="T1225" t="s">
        <v>1228</v>
      </c>
      <c r="U1225" s="1">
        <v>22.28</v>
      </c>
      <c r="V1225" s="2">
        <v>45688</v>
      </c>
      <c r="W1225" s="2">
        <v>45694</v>
      </c>
      <c r="X1225" s="7">
        <f t="shared" si="19"/>
        <v>6</v>
      </c>
      <c r="Y1225" t="s">
        <v>37</v>
      </c>
    </row>
    <row r="1226" spans="1:25" x14ac:dyDescent="0.3">
      <c r="A1226" s="2">
        <v>45688</v>
      </c>
      <c r="B1226" t="s">
        <v>38</v>
      </c>
      <c r="C1226" t="s">
        <v>130</v>
      </c>
      <c r="D1226">
        <v>13</v>
      </c>
      <c r="E1226" s="1">
        <v>223.44</v>
      </c>
      <c r="F1226" s="1">
        <f>Sales_data[[#This Row],[UnitPrice]]*(1-0.35)</f>
        <v>145.23599999999999</v>
      </c>
      <c r="G1226" t="s">
        <v>20</v>
      </c>
      <c r="H1226" t="s">
        <v>31</v>
      </c>
      <c r="I1226" s="6">
        <v>0.15</v>
      </c>
      <c r="J1226" t="s">
        <v>51</v>
      </c>
      <c r="K1226" s="1">
        <f>Sales_data[[#This Row],[Quantity]]*Sales_data[[#This Row],[UnitPrice]]</f>
        <v>2904.72</v>
      </c>
      <c r="L1226" s="1">
        <f>Sales_data[[#This Row],[TotalPrice ]]*(1-Sales_data[[#This Row],[Discount]])</f>
        <v>2469.0119999999997</v>
      </c>
      <c r="M1226" s="1">
        <f>Sales_data[[#This Row],[Quantity]]*Sales_data[[#This Row],[UnitCost (Assummed)]]</f>
        <v>1888.0679999999998</v>
      </c>
      <c r="N1226" s="1">
        <f>Sales_data[[#This Row],[ Sales]]-Sales_data[[#This Row],[COGs]]</f>
        <v>580.94399999999996</v>
      </c>
      <c r="O1226" s="5">
        <f>Sales_data[[#This Row],[TotalPrice ]]-Sales_data[[#This Row],[ Sales]]</f>
        <v>435.70800000000008</v>
      </c>
      <c r="P1226" t="s">
        <v>57</v>
      </c>
      <c r="Q1226" t="s">
        <v>2930</v>
      </c>
      <c r="R1226">
        <v>1</v>
      </c>
      <c r="S1226" t="s">
        <v>2855</v>
      </c>
      <c r="T1226" t="s">
        <v>2856</v>
      </c>
      <c r="U1226" s="1">
        <v>38.46</v>
      </c>
      <c r="V1226" s="2">
        <v>45688</v>
      </c>
      <c r="W1226" s="2">
        <v>45695</v>
      </c>
      <c r="X1226" s="7">
        <f t="shared" si="19"/>
        <v>7</v>
      </c>
      <c r="Y1226" t="s">
        <v>43</v>
      </c>
    </row>
    <row r="1227" spans="1:25" x14ac:dyDescent="0.3">
      <c r="A1227" s="2">
        <v>45689</v>
      </c>
      <c r="B1227" t="s">
        <v>28</v>
      </c>
      <c r="C1227" t="s">
        <v>39</v>
      </c>
      <c r="D1227">
        <v>5</v>
      </c>
      <c r="E1227" s="1">
        <v>38.229999999999997</v>
      </c>
      <c r="F1227" s="1">
        <f>Sales_data[[#This Row],[UnitPrice]]*(1-0.35)</f>
        <v>24.849499999999999</v>
      </c>
      <c r="G1227" t="s">
        <v>50</v>
      </c>
      <c r="H1227" t="s">
        <v>21</v>
      </c>
      <c r="I1227" s="6">
        <v>0.15</v>
      </c>
      <c r="J1227" t="s">
        <v>66</v>
      </c>
      <c r="K1227" s="1">
        <f>Sales_data[[#This Row],[Quantity]]*Sales_data[[#This Row],[UnitPrice]]</f>
        <v>191.14999999999998</v>
      </c>
      <c r="L1227" s="1">
        <f>Sales_data[[#This Row],[TotalPrice ]]*(1-Sales_data[[#This Row],[Discount]])</f>
        <v>162.47749999999996</v>
      </c>
      <c r="M1227" s="1">
        <f>Sales_data[[#This Row],[Quantity]]*Sales_data[[#This Row],[UnitCost (Assummed)]]</f>
        <v>124.2475</v>
      </c>
      <c r="N1227" s="1">
        <f>Sales_data[[#This Row],[ Sales]]-Sales_data[[#This Row],[COGs]]</f>
        <v>38.229999999999961</v>
      </c>
      <c r="O1227" s="5">
        <f>Sales_data[[#This Row],[TotalPrice ]]-Sales_data[[#This Row],[ Sales]]</f>
        <v>28.672500000000014</v>
      </c>
      <c r="P1227" t="s">
        <v>60</v>
      </c>
      <c r="Q1227" t="s">
        <v>2930</v>
      </c>
      <c r="R1227">
        <v>0</v>
      </c>
      <c r="S1227" t="s">
        <v>1372</v>
      </c>
      <c r="T1227" t="s">
        <v>1373</v>
      </c>
      <c r="U1227" s="1">
        <v>21.06</v>
      </c>
      <c r="V1227" s="2">
        <v>45689</v>
      </c>
      <c r="W1227" s="2">
        <v>45699</v>
      </c>
      <c r="X1227" s="7">
        <f t="shared" si="19"/>
        <v>10</v>
      </c>
      <c r="Y1227" t="s">
        <v>37</v>
      </c>
    </row>
    <row r="1228" spans="1:25" x14ac:dyDescent="0.3">
      <c r="A1228" s="2">
        <v>45690</v>
      </c>
      <c r="B1228" t="s">
        <v>44</v>
      </c>
      <c r="C1228" t="s">
        <v>130</v>
      </c>
      <c r="D1228">
        <v>7</v>
      </c>
      <c r="E1228" s="1">
        <v>248.1</v>
      </c>
      <c r="F1228" s="1">
        <f>Sales_data[[#This Row],[UnitPrice]]*(1-0.35)</f>
        <v>161.26500000000001</v>
      </c>
      <c r="G1228" t="s">
        <v>50</v>
      </c>
      <c r="H1228" t="s">
        <v>31</v>
      </c>
      <c r="I1228" s="6">
        <v>0</v>
      </c>
      <c r="J1228" t="s">
        <v>56</v>
      </c>
      <c r="K1228" s="1">
        <f>Sales_data[[#This Row],[Quantity]]*Sales_data[[#This Row],[UnitPrice]]</f>
        <v>1736.7</v>
      </c>
      <c r="L1228" s="1">
        <f>Sales_data[[#This Row],[TotalPrice ]]*(1-Sales_data[[#This Row],[Discount]])</f>
        <v>1736.7</v>
      </c>
      <c r="M1228" s="1">
        <f>Sales_data[[#This Row],[Quantity]]*Sales_data[[#This Row],[UnitCost (Assummed)]]</f>
        <v>1128.855</v>
      </c>
      <c r="N1228" s="1">
        <f>Sales_data[[#This Row],[ Sales]]-Sales_data[[#This Row],[COGs]]</f>
        <v>607.84500000000003</v>
      </c>
      <c r="O1228" s="5">
        <f>Sales_data[[#This Row],[TotalPrice ]]-Sales_data[[#This Row],[ Sales]]</f>
        <v>0</v>
      </c>
      <c r="P1228" t="s">
        <v>63</v>
      </c>
      <c r="Q1228" t="s">
        <v>40</v>
      </c>
      <c r="R1228">
        <v>0</v>
      </c>
      <c r="S1228" t="s">
        <v>448</v>
      </c>
      <c r="T1228" t="s">
        <v>449</v>
      </c>
      <c r="U1228" s="1">
        <v>31.8</v>
      </c>
      <c r="V1228" s="2">
        <v>45690</v>
      </c>
      <c r="W1228" s="2">
        <v>45694</v>
      </c>
      <c r="X1228" s="7">
        <f t="shared" si="19"/>
        <v>4</v>
      </c>
      <c r="Y1228" t="s">
        <v>49</v>
      </c>
    </row>
    <row r="1229" spans="1:25" x14ac:dyDescent="0.3">
      <c r="A1229" s="2">
        <v>45690</v>
      </c>
      <c r="B1229" t="s">
        <v>69</v>
      </c>
      <c r="C1229" t="s">
        <v>79</v>
      </c>
      <c r="D1229">
        <v>11</v>
      </c>
      <c r="E1229" s="1">
        <v>155.49</v>
      </c>
      <c r="F1229" s="1">
        <f>Sales_data[[#This Row],[UnitPrice]]*(1-0.35)</f>
        <v>101.06850000000001</v>
      </c>
      <c r="G1229" t="s">
        <v>55</v>
      </c>
      <c r="H1229" t="s">
        <v>31</v>
      </c>
      <c r="I1229" s="6">
        <v>0.05</v>
      </c>
      <c r="J1229" t="s">
        <v>46</v>
      </c>
      <c r="K1229" s="1">
        <f>Sales_data[[#This Row],[Quantity]]*Sales_data[[#This Row],[UnitPrice]]</f>
        <v>1710.39</v>
      </c>
      <c r="L1229" s="1">
        <f>Sales_data[[#This Row],[TotalPrice ]]*(1-Sales_data[[#This Row],[Discount]])</f>
        <v>1624.8705</v>
      </c>
      <c r="M1229" s="1">
        <f>Sales_data[[#This Row],[Quantity]]*Sales_data[[#This Row],[UnitCost (Assummed)]]</f>
        <v>1111.7535000000003</v>
      </c>
      <c r="N1229" s="1">
        <f>Sales_data[[#This Row],[ Sales]]-Sales_data[[#This Row],[COGs]]</f>
        <v>513.11699999999973</v>
      </c>
      <c r="O1229" s="5">
        <f>Sales_data[[#This Row],[TotalPrice ]]-Sales_data[[#This Row],[ Sales]]</f>
        <v>85.519500000000107</v>
      </c>
      <c r="P1229" t="s">
        <v>63</v>
      </c>
      <c r="Q1229" t="s">
        <v>2930</v>
      </c>
      <c r="R1229">
        <v>0</v>
      </c>
      <c r="S1229" t="s">
        <v>1930</v>
      </c>
      <c r="T1229" t="s">
        <v>1931</v>
      </c>
      <c r="U1229" s="1">
        <v>47.01</v>
      </c>
      <c r="V1229" s="2">
        <v>45690</v>
      </c>
      <c r="W1229" s="2">
        <v>45700</v>
      </c>
      <c r="X1229" s="7">
        <f t="shared" si="19"/>
        <v>10</v>
      </c>
      <c r="Y1229" t="s">
        <v>72</v>
      </c>
    </row>
    <row r="1230" spans="1:25" x14ac:dyDescent="0.3">
      <c r="A1230" s="2">
        <v>45691</v>
      </c>
      <c r="B1230" t="s">
        <v>69</v>
      </c>
      <c r="C1230" t="s">
        <v>45</v>
      </c>
      <c r="D1230">
        <v>11</v>
      </c>
      <c r="E1230" s="1">
        <v>33.130000000000003</v>
      </c>
      <c r="F1230" s="1">
        <f>Sales_data[[#This Row],[UnitPrice]]*(1-0.35)</f>
        <v>21.534500000000001</v>
      </c>
      <c r="G1230" t="s">
        <v>30</v>
      </c>
      <c r="H1230" t="s">
        <v>31</v>
      </c>
      <c r="I1230" s="6">
        <v>0.15</v>
      </c>
      <c r="J1230" t="s">
        <v>46</v>
      </c>
      <c r="K1230" s="1">
        <f>Sales_data[[#This Row],[Quantity]]*Sales_data[[#This Row],[UnitPrice]]</f>
        <v>364.43</v>
      </c>
      <c r="L1230" s="1">
        <f>Sales_data[[#This Row],[TotalPrice ]]*(1-Sales_data[[#This Row],[Discount]])</f>
        <v>309.76549999999997</v>
      </c>
      <c r="M1230" s="1">
        <f>Sales_data[[#This Row],[Quantity]]*Sales_data[[#This Row],[UnitCost (Assummed)]]</f>
        <v>236.87950000000001</v>
      </c>
      <c r="N1230" s="1">
        <f>Sales_data[[#This Row],[ Sales]]-Sales_data[[#This Row],[COGs]]</f>
        <v>72.885999999999967</v>
      </c>
      <c r="O1230" s="5">
        <f>Sales_data[[#This Row],[TotalPrice ]]-Sales_data[[#This Row],[ Sales]]</f>
        <v>54.664500000000032</v>
      </c>
      <c r="P1230" t="s">
        <v>23</v>
      </c>
      <c r="Q1230" t="s">
        <v>24</v>
      </c>
      <c r="R1230">
        <v>0</v>
      </c>
      <c r="S1230" t="s">
        <v>147</v>
      </c>
      <c r="T1230" t="s">
        <v>148</v>
      </c>
      <c r="U1230" s="1">
        <v>24.95</v>
      </c>
      <c r="V1230" s="2">
        <v>45691</v>
      </c>
      <c r="W1230" s="2">
        <v>45693</v>
      </c>
      <c r="X1230" s="7">
        <f t="shared" si="19"/>
        <v>2</v>
      </c>
      <c r="Y1230" t="s">
        <v>72</v>
      </c>
    </row>
    <row r="1231" spans="1:25" x14ac:dyDescent="0.3">
      <c r="A1231" s="2">
        <v>45691</v>
      </c>
      <c r="B1231" t="s">
        <v>18</v>
      </c>
      <c r="C1231" t="s">
        <v>79</v>
      </c>
      <c r="D1231">
        <v>15</v>
      </c>
      <c r="E1231" s="1">
        <v>342.04</v>
      </c>
      <c r="F1231" s="1">
        <f>Sales_data[[#This Row],[UnitPrice]]*(1-0.35)</f>
        <v>222.32600000000002</v>
      </c>
      <c r="G1231" t="s">
        <v>50</v>
      </c>
      <c r="H1231" t="s">
        <v>31</v>
      </c>
      <c r="I1231" s="6">
        <v>0.15</v>
      </c>
      <c r="J1231" t="s">
        <v>56</v>
      </c>
      <c r="K1231" s="1">
        <f>Sales_data[[#This Row],[Quantity]]*Sales_data[[#This Row],[UnitPrice]]</f>
        <v>5130.6000000000004</v>
      </c>
      <c r="L1231" s="1">
        <f>Sales_data[[#This Row],[TotalPrice ]]*(1-Sales_data[[#This Row],[Discount]])</f>
        <v>4361.01</v>
      </c>
      <c r="M1231" s="1">
        <f>Sales_data[[#This Row],[Quantity]]*Sales_data[[#This Row],[UnitCost (Assummed)]]</f>
        <v>3334.8900000000003</v>
      </c>
      <c r="N1231" s="1">
        <f>Sales_data[[#This Row],[ Sales]]-Sales_data[[#This Row],[COGs]]</f>
        <v>1026.1199999999999</v>
      </c>
      <c r="O1231" s="5">
        <f>Sales_data[[#This Row],[TotalPrice ]]-Sales_data[[#This Row],[ Sales]]</f>
        <v>769.59000000000015</v>
      </c>
      <c r="P1231" t="s">
        <v>33</v>
      </c>
      <c r="Q1231" t="s">
        <v>40</v>
      </c>
      <c r="R1231">
        <v>0</v>
      </c>
      <c r="S1231" t="s">
        <v>1415</v>
      </c>
      <c r="T1231" t="s">
        <v>1416</v>
      </c>
      <c r="U1231" s="1">
        <v>44.91</v>
      </c>
      <c r="V1231" s="2">
        <v>45691</v>
      </c>
      <c r="W1231" s="2">
        <v>45696</v>
      </c>
      <c r="X1231" s="7">
        <f t="shared" si="19"/>
        <v>5</v>
      </c>
      <c r="Y1231" t="s">
        <v>27</v>
      </c>
    </row>
    <row r="1232" spans="1:25" x14ac:dyDescent="0.3">
      <c r="A1232" s="2">
        <v>45691</v>
      </c>
      <c r="B1232" t="s">
        <v>18</v>
      </c>
      <c r="C1232" t="s">
        <v>29</v>
      </c>
      <c r="D1232">
        <v>10</v>
      </c>
      <c r="E1232" s="1">
        <v>407.99</v>
      </c>
      <c r="F1232" s="1">
        <f>Sales_data[[#This Row],[UnitPrice]]*(1-0.35)</f>
        <v>265.19350000000003</v>
      </c>
      <c r="G1232" t="s">
        <v>50</v>
      </c>
      <c r="H1232" t="s">
        <v>31</v>
      </c>
      <c r="I1232" s="6">
        <v>0.15</v>
      </c>
      <c r="J1232" t="s">
        <v>22</v>
      </c>
      <c r="K1232" s="1">
        <f>Sales_data[[#This Row],[Quantity]]*Sales_data[[#This Row],[UnitPrice]]</f>
        <v>4079.9</v>
      </c>
      <c r="L1232" s="1">
        <f>Sales_data[[#This Row],[TotalPrice ]]*(1-Sales_data[[#This Row],[Discount]])</f>
        <v>3467.915</v>
      </c>
      <c r="M1232" s="1">
        <f>Sales_data[[#This Row],[Quantity]]*Sales_data[[#This Row],[UnitCost (Assummed)]]</f>
        <v>2651.9350000000004</v>
      </c>
      <c r="N1232" s="1">
        <f>Sales_data[[#This Row],[ Sales]]-Sales_data[[#This Row],[COGs]]</f>
        <v>815.97999999999956</v>
      </c>
      <c r="O1232" s="5">
        <f>Sales_data[[#This Row],[TotalPrice ]]-Sales_data[[#This Row],[ Sales]]</f>
        <v>611.98500000000013</v>
      </c>
      <c r="P1232" t="s">
        <v>63</v>
      </c>
      <c r="Q1232" t="s">
        <v>2930</v>
      </c>
      <c r="R1232">
        <v>0</v>
      </c>
      <c r="S1232" t="s">
        <v>2754</v>
      </c>
      <c r="T1232" t="s">
        <v>2755</v>
      </c>
      <c r="U1232" s="1">
        <v>49.59</v>
      </c>
      <c r="V1232" s="2">
        <v>45691</v>
      </c>
      <c r="W1232" s="2">
        <v>45696</v>
      </c>
      <c r="X1232" s="7">
        <f t="shared" si="19"/>
        <v>5</v>
      </c>
      <c r="Y1232" t="s">
        <v>27</v>
      </c>
    </row>
    <row r="1233" spans="1:25" x14ac:dyDescent="0.3">
      <c r="A1233" s="2">
        <v>45692</v>
      </c>
      <c r="B1233" t="s">
        <v>44</v>
      </c>
      <c r="C1233" t="s">
        <v>79</v>
      </c>
      <c r="D1233">
        <v>7</v>
      </c>
      <c r="E1233" s="1">
        <v>569.89</v>
      </c>
      <c r="F1233" s="1">
        <f>Sales_data[[#This Row],[UnitPrice]]*(1-0.35)</f>
        <v>370.42849999999999</v>
      </c>
      <c r="G1233" t="s">
        <v>55</v>
      </c>
      <c r="H1233" t="s">
        <v>21</v>
      </c>
      <c r="I1233" s="6">
        <v>0.1</v>
      </c>
      <c r="J1233" t="s">
        <v>32</v>
      </c>
      <c r="K1233" s="1">
        <f>Sales_data[[#This Row],[Quantity]]*Sales_data[[#This Row],[UnitPrice]]</f>
        <v>3989.23</v>
      </c>
      <c r="L1233" s="1">
        <f>Sales_data[[#This Row],[TotalPrice ]]*(1-Sales_data[[#This Row],[Discount]])</f>
        <v>3590.3070000000002</v>
      </c>
      <c r="M1233" s="1">
        <f>Sales_data[[#This Row],[Quantity]]*Sales_data[[#This Row],[UnitCost (Assummed)]]</f>
        <v>2592.9994999999999</v>
      </c>
      <c r="N1233" s="1">
        <f>Sales_data[[#This Row],[ Sales]]-Sales_data[[#This Row],[COGs]]</f>
        <v>997.30750000000035</v>
      </c>
      <c r="O1233" s="5">
        <f>Sales_data[[#This Row],[TotalPrice ]]-Sales_data[[#This Row],[ Sales]]</f>
        <v>398.92299999999977</v>
      </c>
      <c r="P1233" t="s">
        <v>63</v>
      </c>
      <c r="Q1233" t="s">
        <v>34</v>
      </c>
      <c r="R1233">
        <v>0</v>
      </c>
      <c r="S1233" t="s">
        <v>1882</v>
      </c>
      <c r="T1233" t="s">
        <v>1883</v>
      </c>
      <c r="U1233" s="1">
        <v>26.81</v>
      </c>
      <c r="V1233" s="2">
        <v>45692</v>
      </c>
      <c r="W1233" s="2">
        <v>45696</v>
      </c>
      <c r="X1233" s="7">
        <f t="shared" si="19"/>
        <v>4</v>
      </c>
      <c r="Y1233" t="s">
        <v>49</v>
      </c>
    </row>
    <row r="1234" spans="1:25" x14ac:dyDescent="0.3">
      <c r="A1234" s="2">
        <v>45692</v>
      </c>
      <c r="B1234" t="s">
        <v>18</v>
      </c>
      <c r="C1234" t="s">
        <v>29</v>
      </c>
      <c r="D1234">
        <v>9</v>
      </c>
      <c r="E1234" s="1">
        <v>256.14</v>
      </c>
      <c r="F1234" s="1">
        <f>Sales_data[[#This Row],[UnitPrice]]*(1-0.35)</f>
        <v>166.49099999999999</v>
      </c>
      <c r="G1234" t="s">
        <v>30</v>
      </c>
      <c r="H1234" t="s">
        <v>31</v>
      </c>
      <c r="I1234" s="6">
        <v>0.15</v>
      </c>
      <c r="J1234" t="s">
        <v>46</v>
      </c>
      <c r="K1234" s="1">
        <f>Sales_data[[#This Row],[Quantity]]*Sales_data[[#This Row],[UnitPrice]]</f>
        <v>2305.2599999999998</v>
      </c>
      <c r="L1234" s="1">
        <f>Sales_data[[#This Row],[TotalPrice ]]*(1-Sales_data[[#This Row],[Discount]])</f>
        <v>1959.4709999999998</v>
      </c>
      <c r="M1234" s="1">
        <f>Sales_data[[#This Row],[Quantity]]*Sales_data[[#This Row],[UnitCost (Assummed)]]</f>
        <v>1498.4189999999999</v>
      </c>
      <c r="N1234" s="1">
        <f>Sales_data[[#This Row],[ Sales]]-Sales_data[[#This Row],[COGs]]</f>
        <v>461.05199999999991</v>
      </c>
      <c r="O1234" s="5">
        <f>Sales_data[[#This Row],[TotalPrice ]]-Sales_data[[#This Row],[ Sales]]</f>
        <v>345.78899999999999</v>
      </c>
      <c r="P1234" t="s">
        <v>57</v>
      </c>
      <c r="Q1234" t="s">
        <v>34</v>
      </c>
      <c r="R1234">
        <v>1</v>
      </c>
      <c r="S1234" t="s">
        <v>2120</v>
      </c>
      <c r="T1234" t="s">
        <v>2121</v>
      </c>
      <c r="U1234" s="1">
        <v>5.21</v>
      </c>
      <c r="V1234" s="2">
        <v>45692</v>
      </c>
      <c r="W1234" s="2">
        <v>45695</v>
      </c>
      <c r="X1234" s="7">
        <f t="shared" si="19"/>
        <v>3</v>
      </c>
      <c r="Y1234" t="s">
        <v>27</v>
      </c>
    </row>
    <row r="1235" spans="1:25" x14ac:dyDescent="0.3">
      <c r="A1235" s="2">
        <v>45693</v>
      </c>
      <c r="B1235" t="s">
        <v>28</v>
      </c>
      <c r="C1235" t="s">
        <v>29</v>
      </c>
      <c r="D1235">
        <v>16</v>
      </c>
      <c r="E1235" s="1">
        <v>34.659999999999997</v>
      </c>
      <c r="F1235" s="1">
        <f>Sales_data[[#This Row],[UnitPrice]]*(1-0.35)</f>
        <v>22.529</v>
      </c>
      <c r="G1235" t="s">
        <v>50</v>
      </c>
      <c r="H1235" t="s">
        <v>31</v>
      </c>
      <c r="I1235" s="6">
        <v>0.05</v>
      </c>
      <c r="J1235" t="s">
        <v>32</v>
      </c>
      <c r="K1235" s="1">
        <f>Sales_data[[#This Row],[Quantity]]*Sales_data[[#This Row],[UnitPrice]]</f>
        <v>554.55999999999995</v>
      </c>
      <c r="L1235" s="1">
        <f>Sales_data[[#This Row],[TotalPrice ]]*(1-Sales_data[[#This Row],[Discount]])</f>
        <v>526.83199999999988</v>
      </c>
      <c r="M1235" s="1">
        <f>Sales_data[[#This Row],[Quantity]]*Sales_data[[#This Row],[UnitCost (Assummed)]]</f>
        <v>360.464</v>
      </c>
      <c r="N1235" s="1">
        <f>Sales_data[[#This Row],[ Sales]]-Sales_data[[#This Row],[COGs]]</f>
        <v>166.36799999999988</v>
      </c>
      <c r="O1235" s="5">
        <f>Sales_data[[#This Row],[TotalPrice ]]-Sales_data[[#This Row],[ Sales]]</f>
        <v>27.728000000000065</v>
      </c>
      <c r="P1235" t="s">
        <v>60</v>
      </c>
      <c r="Q1235" t="s">
        <v>2930</v>
      </c>
      <c r="R1235">
        <v>0</v>
      </c>
      <c r="S1235" t="s">
        <v>824</v>
      </c>
      <c r="T1235" t="s">
        <v>825</v>
      </c>
      <c r="U1235" s="1">
        <v>49.9</v>
      </c>
      <c r="V1235" s="2">
        <v>45693</v>
      </c>
      <c r="W1235" s="2">
        <v>45699</v>
      </c>
      <c r="X1235" s="7">
        <f t="shared" si="19"/>
        <v>6</v>
      </c>
      <c r="Y1235" t="s">
        <v>37</v>
      </c>
    </row>
    <row r="1236" spans="1:25" x14ac:dyDescent="0.3">
      <c r="A1236" s="2">
        <v>45693</v>
      </c>
      <c r="B1236" t="s">
        <v>28</v>
      </c>
      <c r="C1236" t="s">
        <v>39</v>
      </c>
      <c r="D1236">
        <v>9</v>
      </c>
      <c r="E1236" s="1">
        <v>188.03</v>
      </c>
      <c r="F1236" s="1">
        <f>Sales_data[[#This Row],[UnitPrice]]*(1-0.35)</f>
        <v>122.21950000000001</v>
      </c>
      <c r="G1236" t="s">
        <v>20</v>
      </c>
      <c r="H1236" t="s">
        <v>31</v>
      </c>
      <c r="I1236" s="6">
        <v>0</v>
      </c>
      <c r="J1236" t="s">
        <v>46</v>
      </c>
      <c r="K1236" s="1">
        <f>Sales_data[[#This Row],[Quantity]]*Sales_data[[#This Row],[UnitPrice]]</f>
        <v>1692.27</v>
      </c>
      <c r="L1236" s="1">
        <f>Sales_data[[#This Row],[TotalPrice ]]*(1-Sales_data[[#This Row],[Discount]])</f>
        <v>1692.27</v>
      </c>
      <c r="M1236" s="1">
        <f>Sales_data[[#This Row],[Quantity]]*Sales_data[[#This Row],[UnitCost (Assummed)]]</f>
        <v>1099.9755</v>
      </c>
      <c r="N1236" s="1">
        <f>Sales_data[[#This Row],[ Sales]]-Sales_data[[#This Row],[COGs]]</f>
        <v>592.29449999999997</v>
      </c>
      <c r="O1236" s="5">
        <f>Sales_data[[#This Row],[TotalPrice ]]-Sales_data[[#This Row],[ Sales]]</f>
        <v>0</v>
      </c>
      <c r="P1236" t="s">
        <v>63</v>
      </c>
      <c r="Q1236" t="s">
        <v>24</v>
      </c>
      <c r="R1236">
        <v>0</v>
      </c>
      <c r="S1236" t="s">
        <v>1577</v>
      </c>
      <c r="T1236" t="s">
        <v>1578</v>
      </c>
      <c r="U1236" s="1">
        <v>11.44</v>
      </c>
      <c r="V1236" s="2">
        <v>45693</v>
      </c>
      <c r="W1236" s="2">
        <v>45695</v>
      </c>
      <c r="X1236" s="7">
        <f t="shared" si="19"/>
        <v>2</v>
      </c>
      <c r="Y1236" t="s">
        <v>37</v>
      </c>
    </row>
    <row r="1237" spans="1:25" x14ac:dyDescent="0.3">
      <c r="A1237" s="2">
        <v>45694</v>
      </c>
      <c r="B1237" t="s">
        <v>69</v>
      </c>
      <c r="C1237" t="s">
        <v>45</v>
      </c>
      <c r="D1237">
        <v>14</v>
      </c>
      <c r="E1237" s="1">
        <v>291.91000000000003</v>
      </c>
      <c r="F1237" s="1">
        <f>Sales_data[[#This Row],[UnitPrice]]*(1-0.35)</f>
        <v>189.74150000000003</v>
      </c>
      <c r="G1237" t="s">
        <v>30</v>
      </c>
      <c r="H1237" t="s">
        <v>31</v>
      </c>
      <c r="I1237" s="6">
        <v>0.15</v>
      </c>
      <c r="J1237" t="s">
        <v>46</v>
      </c>
      <c r="K1237" s="1">
        <f>Sales_data[[#This Row],[Quantity]]*Sales_data[[#This Row],[UnitPrice]]</f>
        <v>4086.7400000000002</v>
      </c>
      <c r="L1237" s="1">
        <f>Sales_data[[#This Row],[TotalPrice ]]*(1-Sales_data[[#This Row],[Discount]])</f>
        <v>3473.7290000000003</v>
      </c>
      <c r="M1237" s="1">
        <f>Sales_data[[#This Row],[Quantity]]*Sales_data[[#This Row],[UnitCost (Assummed)]]</f>
        <v>2656.3810000000003</v>
      </c>
      <c r="N1237" s="1">
        <f>Sales_data[[#This Row],[ Sales]]-Sales_data[[#This Row],[COGs]]</f>
        <v>817.34799999999996</v>
      </c>
      <c r="O1237" s="5">
        <f>Sales_data[[#This Row],[TotalPrice ]]-Sales_data[[#This Row],[ Sales]]</f>
        <v>613.01099999999997</v>
      </c>
      <c r="P1237" t="s">
        <v>57</v>
      </c>
      <c r="Q1237" t="s">
        <v>2930</v>
      </c>
      <c r="R1237">
        <v>0</v>
      </c>
      <c r="S1237" t="s">
        <v>840</v>
      </c>
      <c r="T1237" t="s">
        <v>841</v>
      </c>
      <c r="U1237" s="1">
        <v>27.51</v>
      </c>
      <c r="V1237" s="2">
        <v>45694</v>
      </c>
      <c r="W1237" s="2">
        <v>45698</v>
      </c>
      <c r="X1237" s="7">
        <f t="shared" si="19"/>
        <v>4</v>
      </c>
      <c r="Y1237" t="s">
        <v>72</v>
      </c>
    </row>
    <row r="1238" spans="1:25" x14ac:dyDescent="0.3">
      <c r="A1238" s="2">
        <v>45694</v>
      </c>
      <c r="B1238" t="s">
        <v>18</v>
      </c>
      <c r="C1238" t="s">
        <v>39</v>
      </c>
      <c r="D1238">
        <v>2</v>
      </c>
      <c r="E1238" s="1">
        <v>93.49</v>
      </c>
      <c r="F1238" s="1">
        <f>Sales_data[[#This Row],[UnitPrice]]*(1-0.35)</f>
        <v>60.768499999999996</v>
      </c>
      <c r="G1238" t="s">
        <v>30</v>
      </c>
      <c r="H1238" t="s">
        <v>21</v>
      </c>
      <c r="I1238" s="6">
        <v>0.1</v>
      </c>
      <c r="J1238" t="s">
        <v>32</v>
      </c>
      <c r="K1238" s="1">
        <f>Sales_data[[#This Row],[Quantity]]*Sales_data[[#This Row],[UnitPrice]]</f>
        <v>186.98</v>
      </c>
      <c r="L1238" s="1">
        <f>Sales_data[[#This Row],[TotalPrice ]]*(1-Sales_data[[#This Row],[Discount]])</f>
        <v>168.28199999999998</v>
      </c>
      <c r="M1238" s="1">
        <f>Sales_data[[#This Row],[Quantity]]*Sales_data[[#This Row],[UnitCost (Assummed)]]</f>
        <v>121.53699999999999</v>
      </c>
      <c r="N1238" s="1">
        <f>Sales_data[[#This Row],[ Sales]]-Sales_data[[#This Row],[COGs]]</f>
        <v>46.74499999999999</v>
      </c>
      <c r="O1238" s="5">
        <f>Sales_data[[#This Row],[TotalPrice ]]-Sales_data[[#This Row],[ Sales]]</f>
        <v>18.698000000000008</v>
      </c>
      <c r="P1238" t="s">
        <v>60</v>
      </c>
      <c r="Q1238" t="s">
        <v>40</v>
      </c>
      <c r="R1238">
        <v>0</v>
      </c>
      <c r="S1238" t="s">
        <v>1169</v>
      </c>
      <c r="T1238" t="s">
        <v>1170</v>
      </c>
      <c r="U1238" s="1">
        <v>26.31</v>
      </c>
      <c r="V1238" s="2">
        <v>45694</v>
      </c>
      <c r="W1238" s="2">
        <v>45704</v>
      </c>
      <c r="X1238" s="7">
        <f t="shared" si="19"/>
        <v>10</v>
      </c>
      <c r="Y1238" t="s">
        <v>27</v>
      </c>
    </row>
    <row r="1239" spans="1:25" x14ac:dyDescent="0.3">
      <c r="A1239" s="2">
        <v>45694</v>
      </c>
      <c r="B1239" t="s">
        <v>69</v>
      </c>
      <c r="C1239" t="s">
        <v>130</v>
      </c>
      <c r="D1239">
        <v>4</v>
      </c>
      <c r="E1239" s="1">
        <v>473.91</v>
      </c>
      <c r="F1239" s="1">
        <f>Sales_data[[#This Row],[UnitPrice]]*(1-0.35)</f>
        <v>308.04150000000004</v>
      </c>
      <c r="G1239" t="s">
        <v>30</v>
      </c>
      <c r="H1239" t="s">
        <v>31</v>
      </c>
      <c r="I1239" s="6">
        <v>0.05</v>
      </c>
      <c r="J1239" t="s">
        <v>22</v>
      </c>
      <c r="K1239" s="1">
        <f>Sales_data[[#This Row],[Quantity]]*Sales_data[[#This Row],[UnitPrice]]</f>
        <v>1895.64</v>
      </c>
      <c r="L1239" s="1">
        <f>Sales_data[[#This Row],[TotalPrice ]]*(1-Sales_data[[#This Row],[Discount]])</f>
        <v>1800.8579999999999</v>
      </c>
      <c r="M1239" s="1">
        <f>Sales_data[[#This Row],[Quantity]]*Sales_data[[#This Row],[UnitCost (Assummed)]]</f>
        <v>1232.1660000000002</v>
      </c>
      <c r="N1239" s="1">
        <f>Sales_data[[#This Row],[ Sales]]-Sales_data[[#This Row],[COGs]]</f>
        <v>568.69199999999978</v>
      </c>
      <c r="O1239" s="5">
        <f>Sales_data[[#This Row],[TotalPrice ]]-Sales_data[[#This Row],[ Sales]]</f>
        <v>94.782000000000153</v>
      </c>
      <c r="P1239" t="s">
        <v>57</v>
      </c>
      <c r="Q1239" t="s">
        <v>34</v>
      </c>
      <c r="R1239">
        <v>0</v>
      </c>
      <c r="S1239" t="s">
        <v>1672</v>
      </c>
      <c r="T1239" t="s">
        <v>1437</v>
      </c>
      <c r="U1239" s="1">
        <v>29.22</v>
      </c>
      <c r="V1239" s="2">
        <v>45694</v>
      </c>
      <c r="W1239" s="2">
        <v>45702</v>
      </c>
      <c r="X1239" s="7">
        <f t="shared" si="19"/>
        <v>8</v>
      </c>
      <c r="Y1239" t="s">
        <v>72</v>
      </c>
    </row>
    <row r="1240" spans="1:25" x14ac:dyDescent="0.3">
      <c r="A1240" s="2">
        <v>45694</v>
      </c>
      <c r="B1240" t="s">
        <v>18</v>
      </c>
      <c r="C1240" t="s">
        <v>19</v>
      </c>
      <c r="D1240">
        <v>7</v>
      </c>
      <c r="E1240" s="1">
        <v>241.81</v>
      </c>
      <c r="F1240" s="1">
        <f>Sales_data[[#This Row],[UnitPrice]]*(1-0.35)</f>
        <v>157.1765</v>
      </c>
      <c r="G1240" t="s">
        <v>50</v>
      </c>
      <c r="H1240" t="s">
        <v>21</v>
      </c>
      <c r="I1240" s="6">
        <v>0.1</v>
      </c>
      <c r="J1240" t="s">
        <v>32</v>
      </c>
      <c r="K1240" s="1">
        <f>Sales_data[[#This Row],[Quantity]]*Sales_data[[#This Row],[UnitPrice]]</f>
        <v>1692.67</v>
      </c>
      <c r="L1240" s="1">
        <f>Sales_data[[#This Row],[TotalPrice ]]*(1-Sales_data[[#This Row],[Discount]])</f>
        <v>1523.403</v>
      </c>
      <c r="M1240" s="1">
        <f>Sales_data[[#This Row],[Quantity]]*Sales_data[[#This Row],[UnitCost (Assummed)]]</f>
        <v>1100.2355</v>
      </c>
      <c r="N1240" s="1">
        <f>Sales_data[[#This Row],[ Sales]]-Sales_data[[#This Row],[COGs]]</f>
        <v>423.16750000000002</v>
      </c>
      <c r="O1240" s="5">
        <f>Sales_data[[#This Row],[TotalPrice ]]-Sales_data[[#This Row],[ Sales]]</f>
        <v>169.26700000000005</v>
      </c>
      <c r="P1240" t="s">
        <v>60</v>
      </c>
      <c r="Q1240" t="s">
        <v>24</v>
      </c>
      <c r="R1240">
        <v>0</v>
      </c>
      <c r="S1240" t="s">
        <v>1866</v>
      </c>
      <c r="T1240" t="s">
        <v>1867</v>
      </c>
      <c r="U1240" s="1">
        <v>32.94</v>
      </c>
      <c r="V1240" s="2">
        <v>45694</v>
      </c>
      <c r="W1240" s="2">
        <v>45698</v>
      </c>
      <c r="X1240" s="7">
        <f t="shared" si="19"/>
        <v>4</v>
      </c>
      <c r="Y1240" t="s">
        <v>27</v>
      </c>
    </row>
    <row r="1241" spans="1:25" x14ac:dyDescent="0.3">
      <c r="A1241" s="2">
        <v>45695</v>
      </c>
      <c r="B1241" t="s">
        <v>28</v>
      </c>
      <c r="C1241" t="s">
        <v>19</v>
      </c>
      <c r="D1241">
        <v>17</v>
      </c>
      <c r="E1241" s="1">
        <v>15.01</v>
      </c>
      <c r="F1241" s="1">
        <f>Sales_data[[#This Row],[UnitPrice]]*(1-0.35)</f>
        <v>9.7565000000000008</v>
      </c>
      <c r="G1241" t="s">
        <v>55</v>
      </c>
      <c r="H1241" t="s">
        <v>21</v>
      </c>
      <c r="I1241" s="6">
        <v>0.15</v>
      </c>
      <c r="J1241" t="s">
        <v>56</v>
      </c>
      <c r="K1241" s="1">
        <f>Sales_data[[#This Row],[Quantity]]*Sales_data[[#This Row],[UnitPrice]]</f>
        <v>255.17</v>
      </c>
      <c r="L1241" s="1">
        <f>Sales_data[[#This Row],[TotalPrice ]]*(1-Sales_data[[#This Row],[Discount]])</f>
        <v>216.89449999999999</v>
      </c>
      <c r="M1241" s="1">
        <f>Sales_data[[#This Row],[Quantity]]*Sales_data[[#This Row],[UnitCost (Assummed)]]</f>
        <v>165.8605</v>
      </c>
      <c r="N1241" s="1">
        <f>Sales_data[[#This Row],[ Sales]]-Sales_data[[#This Row],[COGs]]</f>
        <v>51.033999999999992</v>
      </c>
      <c r="O1241" s="5">
        <f>Sales_data[[#This Row],[TotalPrice ]]-Sales_data[[#This Row],[ Sales]]</f>
        <v>38.275499999999994</v>
      </c>
      <c r="P1241" t="s">
        <v>60</v>
      </c>
      <c r="Q1241" t="s">
        <v>34</v>
      </c>
      <c r="R1241">
        <v>1</v>
      </c>
      <c r="S1241" t="s">
        <v>1212</v>
      </c>
      <c r="T1241" t="s">
        <v>1213</v>
      </c>
      <c r="U1241" s="1">
        <v>22</v>
      </c>
      <c r="V1241" s="2">
        <v>45695</v>
      </c>
      <c r="W1241" s="2">
        <v>45701</v>
      </c>
      <c r="X1241" s="7">
        <f t="shared" si="19"/>
        <v>6</v>
      </c>
      <c r="Y1241" t="s">
        <v>37</v>
      </c>
    </row>
    <row r="1242" spans="1:25" x14ac:dyDescent="0.3">
      <c r="A1242" s="2">
        <v>45695</v>
      </c>
      <c r="B1242" t="s">
        <v>18</v>
      </c>
      <c r="C1242" t="s">
        <v>79</v>
      </c>
      <c r="D1242">
        <v>14</v>
      </c>
      <c r="E1242" s="1">
        <v>159.09</v>
      </c>
      <c r="F1242" s="1">
        <f>Sales_data[[#This Row],[UnitPrice]]*(1-0.35)</f>
        <v>103.4085</v>
      </c>
      <c r="G1242" t="s">
        <v>50</v>
      </c>
      <c r="H1242" t="s">
        <v>31</v>
      </c>
      <c r="I1242" s="6">
        <v>0.15</v>
      </c>
      <c r="J1242" t="s">
        <v>66</v>
      </c>
      <c r="K1242" s="1">
        <f>Sales_data[[#This Row],[Quantity]]*Sales_data[[#This Row],[UnitPrice]]</f>
        <v>2227.2600000000002</v>
      </c>
      <c r="L1242" s="1">
        <f>Sales_data[[#This Row],[TotalPrice ]]*(1-Sales_data[[#This Row],[Discount]])</f>
        <v>1893.171</v>
      </c>
      <c r="M1242" s="1">
        <f>Sales_data[[#This Row],[Quantity]]*Sales_data[[#This Row],[UnitCost (Assummed)]]</f>
        <v>1447.7190000000001</v>
      </c>
      <c r="N1242" s="1">
        <f>Sales_data[[#This Row],[ Sales]]-Sales_data[[#This Row],[COGs]]</f>
        <v>445.452</v>
      </c>
      <c r="O1242" s="5">
        <f>Sales_data[[#This Row],[TotalPrice ]]-Sales_data[[#This Row],[ Sales]]</f>
        <v>334.08900000000017</v>
      </c>
      <c r="P1242" t="s">
        <v>60</v>
      </c>
      <c r="Q1242" t="s">
        <v>24</v>
      </c>
      <c r="R1242">
        <v>0</v>
      </c>
      <c r="S1242" t="s">
        <v>1427</v>
      </c>
      <c r="T1242" t="s">
        <v>1428</v>
      </c>
      <c r="U1242" s="1">
        <v>27.05</v>
      </c>
      <c r="V1242" s="2">
        <v>45695</v>
      </c>
      <c r="W1242" s="2">
        <v>45698</v>
      </c>
      <c r="X1242" s="7">
        <f t="shared" si="19"/>
        <v>3</v>
      </c>
      <c r="Y1242" t="s">
        <v>27</v>
      </c>
    </row>
    <row r="1243" spans="1:25" x14ac:dyDescent="0.3">
      <c r="A1243" s="2">
        <v>45695</v>
      </c>
      <c r="B1243" t="s">
        <v>28</v>
      </c>
      <c r="C1243" t="s">
        <v>19</v>
      </c>
      <c r="D1243">
        <v>16</v>
      </c>
      <c r="E1243" s="1">
        <v>172.89</v>
      </c>
      <c r="F1243" s="1">
        <f>Sales_data[[#This Row],[UnitPrice]]*(1-0.35)</f>
        <v>112.37849999999999</v>
      </c>
      <c r="G1243" t="s">
        <v>20</v>
      </c>
      <c r="H1243" t="s">
        <v>21</v>
      </c>
      <c r="I1243" s="6">
        <v>0.15</v>
      </c>
      <c r="J1243" t="s">
        <v>56</v>
      </c>
      <c r="K1243" s="1">
        <f>Sales_data[[#This Row],[Quantity]]*Sales_data[[#This Row],[UnitPrice]]</f>
        <v>2766.24</v>
      </c>
      <c r="L1243" s="1">
        <f>Sales_data[[#This Row],[TotalPrice ]]*(1-Sales_data[[#This Row],[Discount]])</f>
        <v>2351.3039999999996</v>
      </c>
      <c r="M1243" s="1">
        <f>Sales_data[[#This Row],[Quantity]]*Sales_data[[#This Row],[UnitCost (Assummed)]]</f>
        <v>1798.0559999999998</v>
      </c>
      <c r="N1243" s="1">
        <f>Sales_data[[#This Row],[ Sales]]-Sales_data[[#This Row],[COGs]]</f>
        <v>553.24799999999982</v>
      </c>
      <c r="O1243" s="5">
        <f>Sales_data[[#This Row],[TotalPrice ]]-Sales_data[[#This Row],[ Sales]]</f>
        <v>414.93600000000015</v>
      </c>
      <c r="P1243" t="s">
        <v>57</v>
      </c>
      <c r="Q1243" t="s">
        <v>24</v>
      </c>
      <c r="R1243">
        <v>1</v>
      </c>
      <c r="S1243" t="s">
        <v>2585</v>
      </c>
      <c r="T1243" t="s">
        <v>2586</v>
      </c>
      <c r="U1243" s="1">
        <v>41.87</v>
      </c>
      <c r="V1243" s="2">
        <v>45695</v>
      </c>
      <c r="W1243" s="2">
        <v>45703</v>
      </c>
      <c r="X1243" s="7">
        <f t="shared" si="19"/>
        <v>8</v>
      </c>
      <c r="Y1243" t="s">
        <v>37</v>
      </c>
    </row>
    <row r="1244" spans="1:25" x14ac:dyDescent="0.3">
      <c r="A1244" s="2">
        <v>45696</v>
      </c>
      <c r="B1244" t="s">
        <v>38</v>
      </c>
      <c r="C1244" t="s">
        <v>79</v>
      </c>
      <c r="D1244">
        <v>10</v>
      </c>
      <c r="E1244" s="1">
        <v>396.73</v>
      </c>
      <c r="F1244" s="1">
        <f>Sales_data[[#This Row],[UnitPrice]]*(1-0.35)</f>
        <v>257.87450000000001</v>
      </c>
      <c r="G1244" t="s">
        <v>20</v>
      </c>
      <c r="H1244" t="s">
        <v>31</v>
      </c>
      <c r="I1244" s="6">
        <v>0.1</v>
      </c>
      <c r="J1244" t="s">
        <v>22</v>
      </c>
      <c r="K1244" s="1">
        <f>Sales_data[[#This Row],[Quantity]]*Sales_data[[#This Row],[UnitPrice]]</f>
        <v>3967.3</v>
      </c>
      <c r="L1244" s="1">
        <f>Sales_data[[#This Row],[TotalPrice ]]*(1-Sales_data[[#This Row],[Discount]])</f>
        <v>3570.57</v>
      </c>
      <c r="M1244" s="1">
        <f>Sales_data[[#This Row],[Quantity]]*Sales_data[[#This Row],[UnitCost (Assummed)]]</f>
        <v>2578.7449999999999</v>
      </c>
      <c r="N1244" s="1">
        <f>Sales_data[[#This Row],[ Sales]]-Sales_data[[#This Row],[COGs]]</f>
        <v>991.82500000000027</v>
      </c>
      <c r="O1244" s="5">
        <f>Sales_data[[#This Row],[TotalPrice ]]-Sales_data[[#This Row],[ Sales]]</f>
        <v>396.73</v>
      </c>
      <c r="P1244" t="s">
        <v>23</v>
      </c>
      <c r="Q1244" t="s">
        <v>24</v>
      </c>
      <c r="R1244">
        <v>0</v>
      </c>
      <c r="S1244" t="s">
        <v>2240</v>
      </c>
      <c r="T1244" t="s">
        <v>2241</v>
      </c>
      <c r="U1244" s="1">
        <v>18.13</v>
      </c>
      <c r="V1244" s="2">
        <v>45696</v>
      </c>
      <c r="W1244" s="2">
        <v>45701</v>
      </c>
      <c r="X1244" s="7">
        <f t="shared" si="19"/>
        <v>5</v>
      </c>
      <c r="Y1244" t="s">
        <v>43</v>
      </c>
    </row>
    <row r="1245" spans="1:25" x14ac:dyDescent="0.3">
      <c r="A1245" s="2">
        <v>45696</v>
      </c>
      <c r="B1245" t="s">
        <v>28</v>
      </c>
      <c r="C1245" t="s">
        <v>130</v>
      </c>
      <c r="D1245">
        <v>10</v>
      </c>
      <c r="E1245" s="1">
        <v>67.38</v>
      </c>
      <c r="F1245" s="1">
        <f>Sales_data[[#This Row],[UnitPrice]]*(1-0.35)</f>
        <v>43.796999999999997</v>
      </c>
      <c r="G1245" t="s">
        <v>50</v>
      </c>
      <c r="H1245" t="s">
        <v>31</v>
      </c>
      <c r="I1245" s="6">
        <v>0.1</v>
      </c>
      <c r="J1245" t="s">
        <v>56</v>
      </c>
      <c r="K1245" s="1">
        <f>Sales_data[[#This Row],[Quantity]]*Sales_data[[#This Row],[UnitPrice]]</f>
        <v>673.8</v>
      </c>
      <c r="L1245" s="1">
        <f>Sales_data[[#This Row],[TotalPrice ]]*(1-Sales_data[[#This Row],[Discount]])</f>
        <v>606.41999999999996</v>
      </c>
      <c r="M1245" s="1">
        <f>Sales_data[[#This Row],[Quantity]]*Sales_data[[#This Row],[UnitCost (Assummed)]]</f>
        <v>437.96999999999997</v>
      </c>
      <c r="N1245" s="1">
        <f>Sales_data[[#This Row],[ Sales]]-Sales_data[[#This Row],[COGs]]</f>
        <v>168.45</v>
      </c>
      <c r="O1245" s="5">
        <f>Sales_data[[#This Row],[TotalPrice ]]-Sales_data[[#This Row],[ Sales]]</f>
        <v>67.38</v>
      </c>
      <c r="P1245" t="s">
        <v>33</v>
      </c>
      <c r="Q1245" t="s">
        <v>24</v>
      </c>
      <c r="R1245">
        <v>1</v>
      </c>
      <c r="S1245" t="s">
        <v>2488</v>
      </c>
      <c r="T1245" t="s">
        <v>136</v>
      </c>
      <c r="U1245" s="1">
        <v>20.58</v>
      </c>
      <c r="V1245" s="2">
        <v>45696</v>
      </c>
      <c r="W1245" s="2">
        <v>45706</v>
      </c>
      <c r="X1245" s="7">
        <f t="shared" si="19"/>
        <v>10</v>
      </c>
      <c r="Y1245" t="s">
        <v>37</v>
      </c>
    </row>
    <row r="1246" spans="1:25" x14ac:dyDescent="0.3">
      <c r="A1246" s="2">
        <v>45697</v>
      </c>
      <c r="B1246" t="s">
        <v>38</v>
      </c>
      <c r="C1246" t="s">
        <v>39</v>
      </c>
      <c r="D1246">
        <v>13</v>
      </c>
      <c r="E1246" s="1">
        <v>492.66</v>
      </c>
      <c r="F1246" s="1">
        <f>Sales_data[[#This Row],[UnitPrice]]*(1-0.35)</f>
        <v>320.22900000000004</v>
      </c>
      <c r="G1246" t="s">
        <v>20</v>
      </c>
      <c r="H1246" t="s">
        <v>31</v>
      </c>
      <c r="I1246" s="6">
        <v>0.1</v>
      </c>
      <c r="J1246" t="s">
        <v>46</v>
      </c>
      <c r="K1246" s="1">
        <f>Sales_data[[#This Row],[Quantity]]*Sales_data[[#This Row],[UnitPrice]]</f>
        <v>6404.58</v>
      </c>
      <c r="L1246" s="1">
        <f>Sales_data[[#This Row],[TotalPrice ]]*(1-Sales_data[[#This Row],[Discount]])</f>
        <v>5764.1220000000003</v>
      </c>
      <c r="M1246" s="1">
        <f>Sales_data[[#This Row],[Quantity]]*Sales_data[[#This Row],[UnitCost (Assummed)]]</f>
        <v>4162.9770000000008</v>
      </c>
      <c r="N1246" s="1">
        <f>Sales_data[[#This Row],[ Sales]]-Sales_data[[#This Row],[COGs]]</f>
        <v>1601.1449999999995</v>
      </c>
      <c r="O1246" s="5">
        <f>Sales_data[[#This Row],[TotalPrice ]]-Sales_data[[#This Row],[ Sales]]</f>
        <v>640.45799999999963</v>
      </c>
      <c r="P1246" t="s">
        <v>33</v>
      </c>
      <c r="Q1246" t="s">
        <v>24</v>
      </c>
      <c r="R1246">
        <v>0</v>
      </c>
      <c r="S1246" t="s">
        <v>2267</v>
      </c>
      <c r="T1246" t="s">
        <v>2268</v>
      </c>
      <c r="U1246" s="1">
        <v>46.21</v>
      </c>
      <c r="V1246" s="2">
        <v>45697</v>
      </c>
      <c r="W1246" s="2">
        <v>45702</v>
      </c>
      <c r="X1246" s="7">
        <f t="shared" si="19"/>
        <v>5</v>
      </c>
      <c r="Y1246" t="s">
        <v>43</v>
      </c>
    </row>
    <row r="1247" spans="1:25" x14ac:dyDescent="0.3">
      <c r="A1247" s="2">
        <v>45698</v>
      </c>
      <c r="B1247" t="s">
        <v>28</v>
      </c>
      <c r="C1247" t="s">
        <v>45</v>
      </c>
      <c r="D1247">
        <v>6</v>
      </c>
      <c r="E1247" s="1">
        <v>521.1</v>
      </c>
      <c r="F1247" s="1">
        <f>Sales_data[[#This Row],[UnitPrice]]*(1-0.35)</f>
        <v>338.71500000000003</v>
      </c>
      <c r="G1247" t="s">
        <v>30</v>
      </c>
      <c r="H1247" t="s">
        <v>21</v>
      </c>
      <c r="I1247" s="6">
        <v>0.15</v>
      </c>
      <c r="J1247" t="s">
        <v>46</v>
      </c>
      <c r="K1247" s="1">
        <f>Sales_data[[#This Row],[Quantity]]*Sales_data[[#This Row],[UnitPrice]]</f>
        <v>3126.6000000000004</v>
      </c>
      <c r="L1247" s="1">
        <f>Sales_data[[#This Row],[TotalPrice ]]*(1-Sales_data[[#This Row],[Discount]])</f>
        <v>2657.61</v>
      </c>
      <c r="M1247" s="1">
        <f>Sales_data[[#This Row],[Quantity]]*Sales_data[[#This Row],[UnitCost (Assummed)]]</f>
        <v>2032.2900000000002</v>
      </c>
      <c r="N1247" s="1">
        <f>Sales_data[[#This Row],[ Sales]]-Sales_data[[#This Row],[COGs]]</f>
        <v>625.31999999999994</v>
      </c>
      <c r="O1247" s="5">
        <f>Sales_data[[#This Row],[TotalPrice ]]-Sales_data[[#This Row],[ Sales]]</f>
        <v>468.99000000000024</v>
      </c>
      <c r="P1247" t="s">
        <v>63</v>
      </c>
      <c r="Q1247" t="s">
        <v>2930</v>
      </c>
      <c r="R1247">
        <v>0</v>
      </c>
      <c r="S1247" t="s">
        <v>639</v>
      </c>
      <c r="T1247" t="s">
        <v>640</v>
      </c>
      <c r="U1247" s="1">
        <v>31.14</v>
      </c>
      <c r="V1247" s="2">
        <v>45698</v>
      </c>
      <c r="W1247" s="2">
        <v>45700</v>
      </c>
      <c r="X1247" s="7">
        <f t="shared" si="19"/>
        <v>2</v>
      </c>
      <c r="Y1247" t="s">
        <v>37</v>
      </c>
    </row>
    <row r="1248" spans="1:25" x14ac:dyDescent="0.3">
      <c r="A1248" s="2">
        <v>45699</v>
      </c>
      <c r="B1248" t="s">
        <v>38</v>
      </c>
      <c r="C1248" t="s">
        <v>130</v>
      </c>
      <c r="D1248">
        <v>8</v>
      </c>
      <c r="E1248" s="1">
        <v>316.12</v>
      </c>
      <c r="F1248" s="1">
        <f>Sales_data[[#This Row],[UnitPrice]]*(1-0.35)</f>
        <v>205.47800000000001</v>
      </c>
      <c r="G1248" t="s">
        <v>20</v>
      </c>
      <c r="H1248" t="s">
        <v>21</v>
      </c>
      <c r="I1248" s="6">
        <v>0.1</v>
      </c>
      <c r="J1248" t="s">
        <v>56</v>
      </c>
      <c r="K1248" s="1">
        <f>Sales_data[[#This Row],[Quantity]]*Sales_data[[#This Row],[UnitPrice]]</f>
        <v>2528.96</v>
      </c>
      <c r="L1248" s="1">
        <f>Sales_data[[#This Row],[TotalPrice ]]*(1-Sales_data[[#This Row],[Discount]])</f>
        <v>2276.0640000000003</v>
      </c>
      <c r="M1248" s="1">
        <f>Sales_data[[#This Row],[Quantity]]*Sales_data[[#This Row],[UnitCost (Assummed)]]</f>
        <v>1643.8240000000001</v>
      </c>
      <c r="N1248" s="1">
        <f>Sales_data[[#This Row],[ Sales]]-Sales_data[[#This Row],[COGs]]</f>
        <v>632.24000000000024</v>
      </c>
      <c r="O1248" s="5">
        <f>Sales_data[[#This Row],[TotalPrice ]]-Sales_data[[#This Row],[ Sales]]</f>
        <v>252.89599999999973</v>
      </c>
      <c r="P1248" t="s">
        <v>33</v>
      </c>
      <c r="Q1248" t="s">
        <v>40</v>
      </c>
      <c r="R1248">
        <v>0</v>
      </c>
      <c r="S1248" t="s">
        <v>2288</v>
      </c>
      <c r="T1248" t="s">
        <v>2289</v>
      </c>
      <c r="U1248" s="1">
        <v>6.28</v>
      </c>
      <c r="V1248" s="2">
        <v>45699</v>
      </c>
      <c r="W1248" s="2">
        <v>45703</v>
      </c>
      <c r="X1248" s="7">
        <f t="shared" si="19"/>
        <v>4</v>
      </c>
      <c r="Y1248" t="s">
        <v>43</v>
      </c>
    </row>
    <row r="1249" spans="1:25" x14ac:dyDescent="0.3">
      <c r="A1249" s="2">
        <v>45699</v>
      </c>
      <c r="B1249" t="s">
        <v>38</v>
      </c>
      <c r="C1249" t="s">
        <v>54</v>
      </c>
      <c r="D1249">
        <v>12</v>
      </c>
      <c r="E1249" s="1">
        <v>141.61000000000001</v>
      </c>
      <c r="F1249" s="1">
        <f>Sales_data[[#This Row],[UnitPrice]]*(1-0.35)</f>
        <v>92.046500000000009</v>
      </c>
      <c r="G1249" t="s">
        <v>20</v>
      </c>
      <c r="H1249" t="s">
        <v>21</v>
      </c>
      <c r="I1249" s="6">
        <v>0</v>
      </c>
      <c r="J1249" t="s">
        <v>46</v>
      </c>
      <c r="K1249" s="1">
        <f>Sales_data[[#This Row],[Quantity]]*Sales_data[[#This Row],[UnitPrice]]</f>
        <v>1699.3200000000002</v>
      </c>
      <c r="L1249" s="1">
        <f>Sales_data[[#This Row],[TotalPrice ]]*(1-Sales_data[[#This Row],[Discount]])</f>
        <v>1699.3200000000002</v>
      </c>
      <c r="M1249" s="1">
        <f>Sales_data[[#This Row],[Quantity]]*Sales_data[[#This Row],[UnitCost (Assummed)]]</f>
        <v>1104.558</v>
      </c>
      <c r="N1249" s="1">
        <f>Sales_data[[#This Row],[ Sales]]-Sales_data[[#This Row],[COGs]]</f>
        <v>594.76200000000017</v>
      </c>
      <c r="O1249" s="5">
        <f>Sales_data[[#This Row],[TotalPrice ]]-Sales_data[[#This Row],[ Sales]]</f>
        <v>0</v>
      </c>
      <c r="P1249" t="s">
        <v>57</v>
      </c>
      <c r="Q1249" t="s">
        <v>40</v>
      </c>
      <c r="R1249">
        <v>0</v>
      </c>
      <c r="S1249" t="s">
        <v>2646</v>
      </c>
      <c r="T1249" t="s">
        <v>2647</v>
      </c>
      <c r="U1249" s="1">
        <v>11.72</v>
      </c>
      <c r="V1249" s="2">
        <v>45699</v>
      </c>
      <c r="W1249" s="2">
        <v>45709</v>
      </c>
      <c r="X1249" s="7">
        <f t="shared" si="19"/>
        <v>10</v>
      </c>
      <c r="Y1249" t="s">
        <v>43</v>
      </c>
    </row>
    <row r="1250" spans="1:25" x14ac:dyDescent="0.3">
      <c r="A1250" s="2">
        <v>45700</v>
      </c>
      <c r="B1250" t="s">
        <v>69</v>
      </c>
      <c r="C1250" t="s">
        <v>39</v>
      </c>
      <c r="D1250">
        <v>13</v>
      </c>
      <c r="E1250" s="1">
        <v>104.8</v>
      </c>
      <c r="F1250" s="1">
        <f>Sales_data[[#This Row],[UnitPrice]]*(1-0.35)</f>
        <v>68.12</v>
      </c>
      <c r="G1250" t="s">
        <v>20</v>
      </c>
      <c r="H1250" t="s">
        <v>31</v>
      </c>
      <c r="I1250" s="6">
        <v>0.05</v>
      </c>
      <c r="J1250" t="s">
        <v>56</v>
      </c>
      <c r="K1250" s="1">
        <f>Sales_data[[#This Row],[Quantity]]*Sales_data[[#This Row],[UnitPrice]]</f>
        <v>1362.3999999999999</v>
      </c>
      <c r="L1250" s="1">
        <f>Sales_data[[#This Row],[TotalPrice ]]*(1-Sales_data[[#This Row],[Discount]])</f>
        <v>1294.2799999999997</v>
      </c>
      <c r="M1250" s="1">
        <f>Sales_data[[#This Row],[Quantity]]*Sales_data[[#This Row],[UnitCost (Assummed)]]</f>
        <v>885.56000000000006</v>
      </c>
      <c r="N1250" s="1">
        <f>Sales_data[[#This Row],[ Sales]]-Sales_data[[#This Row],[COGs]]</f>
        <v>408.71999999999969</v>
      </c>
      <c r="O1250" s="5">
        <f>Sales_data[[#This Row],[TotalPrice ]]-Sales_data[[#This Row],[ Sales]]</f>
        <v>68.120000000000118</v>
      </c>
      <c r="P1250" t="s">
        <v>57</v>
      </c>
      <c r="Q1250" t="s">
        <v>40</v>
      </c>
      <c r="R1250">
        <v>0</v>
      </c>
      <c r="S1250" t="s">
        <v>394</v>
      </c>
      <c r="T1250" t="s">
        <v>395</v>
      </c>
      <c r="U1250" s="1">
        <v>7.79</v>
      </c>
      <c r="V1250" s="2">
        <v>45700</v>
      </c>
      <c r="W1250" s="2">
        <v>45707</v>
      </c>
      <c r="X1250" s="7">
        <f t="shared" si="19"/>
        <v>7</v>
      </c>
      <c r="Y1250" t="s">
        <v>72</v>
      </c>
    </row>
    <row r="1251" spans="1:25" x14ac:dyDescent="0.3">
      <c r="A1251" s="2">
        <v>45700</v>
      </c>
      <c r="B1251" t="s">
        <v>69</v>
      </c>
      <c r="C1251" t="s">
        <v>29</v>
      </c>
      <c r="D1251">
        <v>13</v>
      </c>
      <c r="E1251" s="1">
        <v>227.64</v>
      </c>
      <c r="F1251" s="1">
        <f>Sales_data[[#This Row],[UnitPrice]]*(1-0.35)</f>
        <v>147.96600000000001</v>
      </c>
      <c r="G1251" t="s">
        <v>50</v>
      </c>
      <c r="H1251" t="s">
        <v>31</v>
      </c>
      <c r="I1251" s="6">
        <v>0.15</v>
      </c>
      <c r="J1251" t="s">
        <v>46</v>
      </c>
      <c r="K1251" s="1">
        <f>Sales_data[[#This Row],[Quantity]]*Sales_data[[#This Row],[UnitPrice]]</f>
        <v>2959.3199999999997</v>
      </c>
      <c r="L1251" s="1">
        <f>Sales_data[[#This Row],[TotalPrice ]]*(1-Sales_data[[#This Row],[Discount]])</f>
        <v>2515.4219999999996</v>
      </c>
      <c r="M1251" s="1">
        <f>Sales_data[[#This Row],[Quantity]]*Sales_data[[#This Row],[UnitCost (Assummed)]]</f>
        <v>1923.558</v>
      </c>
      <c r="N1251" s="1">
        <f>Sales_data[[#This Row],[ Sales]]-Sales_data[[#This Row],[COGs]]</f>
        <v>591.86399999999958</v>
      </c>
      <c r="O1251" s="5">
        <f>Sales_data[[#This Row],[TotalPrice ]]-Sales_data[[#This Row],[ Sales]]</f>
        <v>443.89800000000014</v>
      </c>
      <c r="P1251" t="s">
        <v>63</v>
      </c>
      <c r="Q1251" t="s">
        <v>24</v>
      </c>
      <c r="R1251">
        <v>1</v>
      </c>
      <c r="S1251" t="s">
        <v>1813</v>
      </c>
      <c r="T1251" t="s">
        <v>1814</v>
      </c>
      <c r="U1251" s="1">
        <v>46.67</v>
      </c>
      <c r="V1251" s="2">
        <v>45700</v>
      </c>
      <c r="W1251" s="2">
        <v>45708</v>
      </c>
      <c r="X1251" s="7">
        <f t="shared" si="19"/>
        <v>8</v>
      </c>
      <c r="Y1251" t="s">
        <v>72</v>
      </c>
    </row>
    <row r="1252" spans="1:25" x14ac:dyDescent="0.3">
      <c r="A1252" s="2">
        <v>45700</v>
      </c>
      <c r="B1252" t="s">
        <v>38</v>
      </c>
      <c r="C1252" t="s">
        <v>130</v>
      </c>
      <c r="D1252">
        <v>4</v>
      </c>
      <c r="E1252" s="1">
        <v>75.8</v>
      </c>
      <c r="F1252" s="1">
        <f>Sales_data[[#This Row],[UnitPrice]]*(1-0.35)</f>
        <v>49.27</v>
      </c>
      <c r="G1252" t="s">
        <v>50</v>
      </c>
      <c r="H1252" t="s">
        <v>31</v>
      </c>
      <c r="I1252" s="6">
        <v>0.15</v>
      </c>
      <c r="J1252" t="s">
        <v>51</v>
      </c>
      <c r="K1252" s="1">
        <f>Sales_data[[#This Row],[Quantity]]*Sales_data[[#This Row],[UnitPrice]]</f>
        <v>303.2</v>
      </c>
      <c r="L1252" s="1">
        <f>Sales_data[[#This Row],[TotalPrice ]]*(1-Sales_data[[#This Row],[Discount]])</f>
        <v>257.71999999999997</v>
      </c>
      <c r="M1252" s="1">
        <f>Sales_data[[#This Row],[Quantity]]*Sales_data[[#This Row],[UnitCost (Assummed)]]</f>
        <v>197.08</v>
      </c>
      <c r="N1252" s="1">
        <f>Sales_data[[#This Row],[ Sales]]-Sales_data[[#This Row],[COGs]]</f>
        <v>60.639999999999958</v>
      </c>
      <c r="O1252" s="5">
        <f>Sales_data[[#This Row],[TotalPrice ]]-Sales_data[[#This Row],[ Sales]]</f>
        <v>45.480000000000018</v>
      </c>
      <c r="P1252" t="s">
        <v>57</v>
      </c>
      <c r="Q1252" t="s">
        <v>34</v>
      </c>
      <c r="R1252">
        <v>0</v>
      </c>
      <c r="S1252" t="s">
        <v>1851</v>
      </c>
      <c r="T1252" t="s">
        <v>1852</v>
      </c>
      <c r="U1252" s="1">
        <v>12.22</v>
      </c>
      <c r="V1252" s="2">
        <v>45700</v>
      </c>
      <c r="W1252" s="2">
        <v>45708</v>
      </c>
      <c r="X1252" s="7">
        <f t="shared" si="19"/>
        <v>8</v>
      </c>
      <c r="Y1252" t="s">
        <v>43</v>
      </c>
    </row>
    <row r="1253" spans="1:25" x14ac:dyDescent="0.3">
      <c r="A1253" s="2">
        <v>45702</v>
      </c>
      <c r="B1253" t="s">
        <v>44</v>
      </c>
      <c r="C1253" t="s">
        <v>79</v>
      </c>
      <c r="D1253">
        <v>18</v>
      </c>
      <c r="E1253" s="1">
        <v>499.61</v>
      </c>
      <c r="F1253" s="1">
        <f>Sales_data[[#This Row],[UnitPrice]]*(1-0.35)</f>
        <v>324.74650000000003</v>
      </c>
      <c r="G1253" t="s">
        <v>20</v>
      </c>
      <c r="H1253" t="s">
        <v>31</v>
      </c>
      <c r="I1253" s="6">
        <v>0.15</v>
      </c>
      <c r="J1253" t="s">
        <v>32</v>
      </c>
      <c r="K1253" s="1">
        <f>Sales_data[[#This Row],[Quantity]]*Sales_data[[#This Row],[UnitPrice]]</f>
        <v>8992.98</v>
      </c>
      <c r="L1253" s="1">
        <f>Sales_data[[#This Row],[TotalPrice ]]*(1-Sales_data[[#This Row],[Discount]])</f>
        <v>7644.0329999999994</v>
      </c>
      <c r="M1253" s="1">
        <f>Sales_data[[#This Row],[Quantity]]*Sales_data[[#This Row],[UnitCost (Assummed)]]</f>
        <v>5845.4370000000008</v>
      </c>
      <c r="N1253" s="1">
        <f>Sales_data[[#This Row],[ Sales]]-Sales_data[[#This Row],[COGs]]</f>
        <v>1798.5959999999986</v>
      </c>
      <c r="O1253" s="5">
        <f>Sales_data[[#This Row],[TotalPrice ]]-Sales_data[[#This Row],[ Sales]]</f>
        <v>1348.9470000000001</v>
      </c>
      <c r="P1253" t="s">
        <v>60</v>
      </c>
      <c r="Q1253" t="s">
        <v>2930</v>
      </c>
      <c r="R1253">
        <v>0</v>
      </c>
      <c r="S1253" t="s">
        <v>521</v>
      </c>
      <c r="T1253" t="s">
        <v>522</v>
      </c>
      <c r="U1253" s="1">
        <v>9.64</v>
      </c>
      <c r="V1253" s="2">
        <v>45702</v>
      </c>
      <c r="W1253" s="2">
        <v>45707</v>
      </c>
      <c r="X1253" s="7">
        <f t="shared" si="19"/>
        <v>5</v>
      </c>
      <c r="Y1253" t="s">
        <v>49</v>
      </c>
    </row>
    <row r="1254" spans="1:25" x14ac:dyDescent="0.3">
      <c r="A1254" s="2">
        <v>45702</v>
      </c>
      <c r="B1254" t="s">
        <v>69</v>
      </c>
      <c r="C1254" t="s">
        <v>54</v>
      </c>
      <c r="D1254">
        <v>1</v>
      </c>
      <c r="E1254" s="1">
        <v>378.35</v>
      </c>
      <c r="F1254" s="1">
        <f>Sales_data[[#This Row],[UnitPrice]]*(1-0.35)</f>
        <v>245.92750000000001</v>
      </c>
      <c r="G1254" t="s">
        <v>50</v>
      </c>
      <c r="H1254" t="s">
        <v>21</v>
      </c>
      <c r="I1254" s="6">
        <v>0.05</v>
      </c>
      <c r="J1254" t="s">
        <v>56</v>
      </c>
      <c r="K1254" s="1">
        <f>Sales_data[[#This Row],[Quantity]]*Sales_data[[#This Row],[UnitPrice]]</f>
        <v>378.35</v>
      </c>
      <c r="L1254" s="1">
        <f>Sales_data[[#This Row],[TotalPrice ]]*(1-Sales_data[[#This Row],[Discount]])</f>
        <v>359.4325</v>
      </c>
      <c r="M1254" s="1">
        <f>Sales_data[[#This Row],[Quantity]]*Sales_data[[#This Row],[UnitCost (Assummed)]]</f>
        <v>245.92750000000001</v>
      </c>
      <c r="N1254" s="1">
        <f>Sales_data[[#This Row],[ Sales]]-Sales_data[[#This Row],[COGs]]</f>
        <v>113.505</v>
      </c>
      <c r="O1254" s="5">
        <f>Sales_data[[#This Row],[TotalPrice ]]-Sales_data[[#This Row],[ Sales]]</f>
        <v>18.917500000000018</v>
      </c>
      <c r="P1254" t="s">
        <v>63</v>
      </c>
      <c r="Q1254" t="s">
        <v>24</v>
      </c>
      <c r="R1254">
        <v>0</v>
      </c>
      <c r="S1254" t="s">
        <v>2087</v>
      </c>
      <c r="T1254" t="s">
        <v>1036</v>
      </c>
      <c r="U1254" s="1">
        <v>20.97</v>
      </c>
      <c r="V1254" s="2">
        <v>45702</v>
      </c>
      <c r="W1254" s="2">
        <v>45705</v>
      </c>
      <c r="X1254" s="7">
        <f t="shared" si="19"/>
        <v>3</v>
      </c>
      <c r="Y1254" t="s">
        <v>72</v>
      </c>
    </row>
    <row r="1255" spans="1:25" x14ac:dyDescent="0.3">
      <c r="A1255" s="2">
        <v>45703</v>
      </c>
      <c r="B1255" t="s">
        <v>38</v>
      </c>
      <c r="C1255" t="s">
        <v>130</v>
      </c>
      <c r="D1255">
        <v>19</v>
      </c>
      <c r="E1255" s="1">
        <v>118.09</v>
      </c>
      <c r="F1255" s="1">
        <f>Sales_data[[#This Row],[UnitPrice]]*(1-0.35)</f>
        <v>76.758499999999998</v>
      </c>
      <c r="G1255" t="s">
        <v>55</v>
      </c>
      <c r="H1255" t="s">
        <v>21</v>
      </c>
      <c r="I1255" s="6">
        <v>0.1</v>
      </c>
      <c r="J1255" t="s">
        <v>32</v>
      </c>
      <c r="K1255" s="1">
        <f>Sales_data[[#This Row],[Quantity]]*Sales_data[[#This Row],[UnitPrice]]</f>
        <v>2243.71</v>
      </c>
      <c r="L1255" s="1">
        <f>Sales_data[[#This Row],[TotalPrice ]]*(1-Sales_data[[#This Row],[Discount]])</f>
        <v>2019.3390000000002</v>
      </c>
      <c r="M1255" s="1">
        <f>Sales_data[[#This Row],[Quantity]]*Sales_data[[#This Row],[UnitCost (Assummed)]]</f>
        <v>1458.4114999999999</v>
      </c>
      <c r="N1255" s="1">
        <f>Sales_data[[#This Row],[ Sales]]-Sales_data[[#This Row],[COGs]]</f>
        <v>560.92750000000024</v>
      </c>
      <c r="O1255" s="5">
        <f>Sales_data[[#This Row],[TotalPrice ]]-Sales_data[[#This Row],[ Sales]]</f>
        <v>224.37099999999987</v>
      </c>
      <c r="P1255" t="s">
        <v>23</v>
      </c>
      <c r="Q1255" t="s">
        <v>34</v>
      </c>
      <c r="R1255">
        <v>0</v>
      </c>
      <c r="S1255" t="s">
        <v>2273</v>
      </c>
      <c r="T1255" t="s">
        <v>2274</v>
      </c>
      <c r="U1255" s="1">
        <v>10.77</v>
      </c>
      <c r="V1255" s="2">
        <v>45703</v>
      </c>
      <c r="W1255" s="2">
        <v>45711</v>
      </c>
      <c r="X1255" s="7">
        <f t="shared" si="19"/>
        <v>8</v>
      </c>
      <c r="Y1255" t="s">
        <v>43</v>
      </c>
    </row>
    <row r="1256" spans="1:25" x14ac:dyDescent="0.3">
      <c r="A1256" s="2">
        <v>45703</v>
      </c>
      <c r="B1256" t="s">
        <v>28</v>
      </c>
      <c r="C1256" t="s">
        <v>29</v>
      </c>
      <c r="D1256">
        <v>1</v>
      </c>
      <c r="E1256" s="1">
        <v>92.72</v>
      </c>
      <c r="F1256" s="1">
        <f>Sales_data[[#This Row],[UnitPrice]]*(1-0.35)</f>
        <v>60.268000000000001</v>
      </c>
      <c r="G1256" t="s">
        <v>50</v>
      </c>
      <c r="H1256" t="s">
        <v>21</v>
      </c>
      <c r="I1256" s="6">
        <v>0.15</v>
      </c>
      <c r="J1256" t="s">
        <v>22</v>
      </c>
      <c r="K1256" s="1">
        <f>Sales_data[[#This Row],[Quantity]]*Sales_data[[#This Row],[UnitPrice]]</f>
        <v>92.72</v>
      </c>
      <c r="L1256" s="1">
        <f>Sales_data[[#This Row],[TotalPrice ]]*(1-Sales_data[[#This Row],[Discount]])</f>
        <v>78.811999999999998</v>
      </c>
      <c r="M1256" s="1">
        <f>Sales_data[[#This Row],[Quantity]]*Sales_data[[#This Row],[UnitCost (Assummed)]]</f>
        <v>60.268000000000001</v>
      </c>
      <c r="N1256" s="1">
        <f>Sales_data[[#This Row],[ Sales]]-Sales_data[[#This Row],[COGs]]</f>
        <v>18.543999999999997</v>
      </c>
      <c r="O1256" s="5">
        <f>Sales_data[[#This Row],[TotalPrice ]]-Sales_data[[#This Row],[ Sales]]</f>
        <v>13.908000000000001</v>
      </c>
      <c r="P1256" t="s">
        <v>60</v>
      </c>
      <c r="Q1256" t="s">
        <v>40</v>
      </c>
      <c r="R1256">
        <v>0</v>
      </c>
      <c r="S1256" t="s">
        <v>2505</v>
      </c>
      <c r="T1256" t="s">
        <v>2506</v>
      </c>
      <c r="U1256" s="1">
        <v>48.46</v>
      </c>
      <c r="V1256" s="2">
        <v>45703</v>
      </c>
      <c r="W1256" s="2">
        <v>45707</v>
      </c>
      <c r="X1256" s="7">
        <f t="shared" si="19"/>
        <v>4</v>
      </c>
      <c r="Y1256" t="s">
        <v>37</v>
      </c>
    </row>
    <row r="1257" spans="1:25" x14ac:dyDescent="0.3">
      <c r="A1257" s="2">
        <v>45704</v>
      </c>
      <c r="B1257" t="s">
        <v>28</v>
      </c>
      <c r="C1257" t="s">
        <v>130</v>
      </c>
      <c r="D1257">
        <v>18</v>
      </c>
      <c r="E1257" s="1">
        <v>204.58</v>
      </c>
      <c r="F1257" s="1">
        <f>Sales_data[[#This Row],[UnitPrice]]*(1-0.35)</f>
        <v>132.977</v>
      </c>
      <c r="G1257" t="s">
        <v>50</v>
      </c>
      <c r="H1257" t="s">
        <v>31</v>
      </c>
      <c r="I1257" s="6">
        <v>0.1</v>
      </c>
      <c r="J1257" t="s">
        <v>56</v>
      </c>
      <c r="K1257" s="1">
        <f>Sales_data[[#This Row],[Quantity]]*Sales_data[[#This Row],[UnitPrice]]</f>
        <v>3682.44</v>
      </c>
      <c r="L1257" s="1">
        <f>Sales_data[[#This Row],[TotalPrice ]]*(1-Sales_data[[#This Row],[Discount]])</f>
        <v>3314.1959999999999</v>
      </c>
      <c r="M1257" s="1">
        <f>Sales_data[[#This Row],[Quantity]]*Sales_data[[#This Row],[UnitCost (Assummed)]]</f>
        <v>2393.5860000000002</v>
      </c>
      <c r="N1257" s="1">
        <f>Sales_data[[#This Row],[ Sales]]-Sales_data[[#This Row],[COGs]]</f>
        <v>920.60999999999967</v>
      </c>
      <c r="O1257" s="5">
        <f>Sales_data[[#This Row],[TotalPrice ]]-Sales_data[[#This Row],[ Sales]]</f>
        <v>368.24400000000014</v>
      </c>
      <c r="P1257" t="s">
        <v>63</v>
      </c>
      <c r="Q1257" t="s">
        <v>2930</v>
      </c>
      <c r="R1257">
        <v>0</v>
      </c>
      <c r="S1257" t="s">
        <v>1806</v>
      </c>
      <c r="T1257" t="s">
        <v>1807</v>
      </c>
      <c r="U1257" s="1">
        <v>16.04</v>
      </c>
      <c r="V1257" s="2">
        <v>45704</v>
      </c>
      <c r="W1257" s="2">
        <v>45710</v>
      </c>
      <c r="X1257" s="7">
        <f t="shared" si="19"/>
        <v>6</v>
      </c>
      <c r="Y1257" t="s">
        <v>37</v>
      </c>
    </row>
    <row r="1258" spans="1:25" x14ac:dyDescent="0.3">
      <c r="A1258" s="2">
        <v>45704</v>
      </c>
      <c r="B1258" t="s">
        <v>18</v>
      </c>
      <c r="C1258" t="s">
        <v>54</v>
      </c>
      <c r="D1258">
        <v>12</v>
      </c>
      <c r="E1258" s="1">
        <v>108.35</v>
      </c>
      <c r="F1258" s="1">
        <f>Sales_data[[#This Row],[UnitPrice]]*(1-0.35)</f>
        <v>70.427499999999995</v>
      </c>
      <c r="G1258" t="s">
        <v>30</v>
      </c>
      <c r="H1258" t="s">
        <v>21</v>
      </c>
      <c r="I1258" s="6">
        <v>0</v>
      </c>
      <c r="J1258" t="s">
        <v>56</v>
      </c>
      <c r="K1258" s="1">
        <f>Sales_data[[#This Row],[Quantity]]*Sales_data[[#This Row],[UnitPrice]]</f>
        <v>1300.1999999999998</v>
      </c>
      <c r="L1258" s="1">
        <f>Sales_data[[#This Row],[TotalPrice ]]*(1-Sales_data[[#This Row],[Discount]])</f>
        <v>1300.1999999999998</v>
      </c>
      <c r="M1258" s="1">
        <f>Sales_data[[#This Row],[Quantity]]*Sales_data[[#This Row],[UnitCost (Assummed)]]</f>
        <v>845.12999999999988</v>
      </c>
      <c r="N1258" s="1">
        <f>Sales_data[[#This Row],[ Sales]]-Sales_data[[#This Row],[COGs]]</f>
        <v>455.06999999999994</v>
      </c>
      <c r="O1258" s="5">
        <f>Sales_data[[#This Row],[TotalPrice ]]-Sales_data[[#This Row],[ Sales]]</f>
        <v>0</v>
      </c>
      <c r="P1258" t="s">
        <v>23</v>
      </c>
      <c r="Q1258" t="s">
        <v>24</v>
      </c>
      <c r="R1258">
        <v>0</v>
      </c>
      <c r="S1258" t="s">
        <v>2200</v>
      </c>
      <c r="T1258" t="s">
        <v>2201</v>
      </c>
      <c r="U1258" s="1">
        <v>42.06</v>
      </c>
      <c r="V1258" s="2">
        <v>45704</v>
      </c>
      <c r="W1258" s="2">
        <v>45713</v>
      </c>
      <c r="X1258" s="7">
        <f t="shared" si="19"/>
        <v>9</v>
      </c>
      <c r="Y1258" t="s">
        <v>27</v>
      </c>
    </row>
    <row r="1259" spans="1:25" x14ac:dyDescent="0.3">
      <c r="A1259" s="2">
        <v>45705</v>
      </c>
      <c r="B1259" t="s">
        <v>18</v>
      </c>
      <c r="C1259" t="s">
        <v>45</v>
      </c>
      <c r="D1259">
        <v>11</v>
      </c>
      <c r="E1259" s="1">
        <v>589.48</v>
      </c>
      <c r="F1259" s="1">
        <f>Sales_data[[#This Row],[UnitPrice]]*(1-0.35)</f>
        <v>383.16200000000003</v>
      </c>
      <c r="G1259" t="s">
        <v>20</v>
      </c>
      <c r="H1259" t="s">
        <v>31</v>
      </c>
      <c r="I1259" s="6">
        <v>0</v>
      </c>
      <c r="J1259" t="s">
        <v>32</v>
      </c>
      <c r="K1259" s="1">
        <f>Sales_data[[#This Row],[Quantity]]*Sales_data[[#This Row],[UnitPrice]]</f>
        <v>6484.2800000000007</v>
      </c>
      <c r="L1259" s="1">
        <f>Sales_data[[#This Row],[TotalPrice ]]*(1-Sales_data[[#This Row],[Discount]])</f>
        <v>6484.2800000000007</v>
      </c>
      <c r="M1259" s="1">
        <f>Sales_data[[#This Row],[Quantity]]*Sales_data[[#This Row],[UnitCost (Assummed)]]</f>
        <v>4214.7820000000002</v>
      </c>
      <c r="N1259" s="1">
        <f>Sales_data[[#This Row],[ Sales]]-Sales_data[[#This Row],[COGs]]</f>
        <v>2269.4980000000005</v>
      </c>
      <c r="O1259" s="5">
        <f>Sales_data[[#This Row],[TotalPrice ]]-Sales_data[[#This Row],[ Sales]]</f>
        <v>0</v>
      </c>
      <c r="P1259" t="s">
        <v>23</v>
      </c>
      <c r="Q1259" t="s">
        <v>40</v>
      </c>
      <c r="R1259">
        <v>0</v>
      </c>
      <c r="S1259" t="s">
        <v>339</v>
      </c>
      <c r="T1259" t="s">
        <v>340</v>
      </c>
      <c r="U1259" s="1">
        <v>49.93</v>
      </c>
      <c r="V1259" s="2">
        <v>45705</v>
      </c>
      <c r="W1259" s="2">
        <v>45713</v>
      </c>
      <c r="X1259" s="7">
        <f t="shared" si="19"/>
        <v>8</v>
      </c>
      <c r="Y1259" t="s">
        <v>27</v>
      </c>
    </row>
    <row r="1260" spans="1:25" x14ac:dyDescent="0.3">
      <c r="A1260" s="2">
        <v>45705</v>
      </c>
      <c r="B1260" t="s">
        <v>38</v>
      </c>
      <c r="C1260" t="s">
        <v>29</v>
      </c>
      <c r="D1260">
        <v>13</v>
      </c>
      <c r="E1260" s="1">
        <v>433.77</v>
      </c>
      <c r="F1260" s="1">
        <f>Sales_data[[#This Row],[UnitPrice]]*(1-0.35)</f>
        <v>281.95049999999998</v>
      </c>
      <c r="G1260" t="s">
        <v>50</v>
      </c>
      <c r="H1260" t="s">
        <v>21</v>
      </c>
      <c r="I1260" s="6">
        <v>0.05</v>
      </c>
      <c r="J1260" t="s">
        <v>46</v>
      </c>
      <c r="K1260" s="1">
        <f>Sales_data[[#This Row],[Quantity]]*Sales_data[[#This Row],[UnitPrice]]</f>
        <v>5639.01</v>
      </c>
      <c r="L1260" s="1">
        <f>Sales_data[[#This Row],[TotalPrice ]]*(1-Sales_data[[#This Row],[Discount]])</f>
        <v>5357.0595000000003</v>
      </c>
      <c r="M1260" s="1">
        <f>Sales_data[[#This Row],[Quantity]]*Sales_data[[#This Row],[UnitCost (Assummed)]]</f>
        <v>3665.3564999999999</v>
      </c>
      <c r="N1260" s="1">
        <f>Sales_data[[#This Row],[ Sales]]-Sales_data[[#This Row],[COGs]]</f>
        <v>1691.7030000000004</v>
      </c>
      <c r="O1260" s="5">
        <f>Sales_data[[#This Row],[TotalPrice ]]-Sales_data[[#This Row],[ Sales]]</f>
        <v>281.95049999999992</v>
      </c>
      <c r="P1260" t="s">
        <v>63</v>
      </c>
      <c r="Q1260" t="s">
        <v>24</v>
      </c>
      <c r="R1260">
        <v>0</v>
      </c>
      <c r="S1260" t="s">
        <v>360</v>
      </c>
      <c r="T1260" t="s">
        <v>361</v>
      </c>
      <c r="U1260" s="1">
        <v>17.61</v>
      </c>
      <c r="V1260" s="2">
        <v>45705</v>
      </c>
      <c r="W1260" s="2">
        <v>45709</v>
      </c>
      <c r="X1260" s="7">
        <f t="shared" si="19"/>
        <v>4</v>
      </c>
      <c r="Y1260" t="s">
        <v>43</v>
      </c>
    </row>
    <row r="1261" spans="1:25" x14ac:dyDescent="0.3">
      <c r="A1261" s="2">
        <v>45705</v>
      </c>
      <c r="B1261" t="s">
        <v>28</v>
      </c>
      <c r="C1261" t="s">
        <v>45</v>
      </c>
      <c r="D1261">
        <v>2</v>
      </c>
      <c r="E1261" s="1">
        <v>98.35</v>
      </c>
      <c r="F1261" s="1">
        <f>Sales_data[[#This Row],[UnitPrice]]*(1-0.35)</f>
        <v>63.927500000000002</v>
      </c>
      <c r="G1261" t="s">
        <v>50</v>
      </c>
      <c r="H1261" t="s">
        <v>31</v>
      </c>
      <c r="I1261" s="6">
        <v>0</v>
      </c>
      <c r="J1261" t="s">
        <v>22</v>
      </c>
      <c r="K1261" s="1">
        <f>Sales_data[[#This Row],[Quantity]]*Sales_data[[#This Row],[UnitPrice]]</f>
        <v>196.7</v>
      </c>
      <c r="L1261" s="1">
        <f>Sales_data[[#This Row],[TotalPrice ]]*(1-Sales_data[[#This Row],[Discount]])</f>
        <v>196.7</v>
      </c>
      <c r="M1261" s="1">
        <f>Sales_data[[#This Row],[Quantity]]*Sales_data[[#This Row],[UnitCost (Assummed)]]</f>
        <v>127.855</v>
      </c>
      <c r="N1261" s="1">
        <f>Sales_data[[#This Row],[ Sales]]-Sales_data[[#This Row],[COGs]]</f>
        <v>68.844999999999985</v>
      </c>
      <c r="O1261" s="5">
        <f>Sales_data[[#This Row],[TotalPrice ]]-Sales_data[[#This Row],[ Sales]]</f>
        <v>0</v>
      </c>
      <c r="P1261" t="s">
        <v>60</v>
      </c>
      <c r="Q1261" t="s">
        <v>24</v>
      </c>
      <c r="R1261">
        <v>0</v>
      </c>
      <c r="S1261" t="s">
        <v>1132</v>
      </c>
      <c r="T1261" t="s">
        <v>1133</v>
      </c>
      <c r="U1261" s="1">
        <v>28.65</v>
      </c>
      <c r="V1261" s="2">
        <v>45705</v>
      </c>
      <c r="W1261" s="2">
        <v>45707</v>
      </c>
      <c r="X1261" s="7">
        <f t="shared" si="19"/>
        <v>2</v>
      </c>
      <c r="Y1261" t="s">
        <v>37</v>
      </c>
    </row>
    <row r="1262" spans="1:25" x14ac:dyDescent="0.3">
      <c r="A1262" s="2">
        <v>45705</v>
      </c>
      <c r="B1262" t="s">
        <v>28</v>
      </c>
      <c r="C1262" t="s">
        <v>45</v>
      </c>
      <c r="D1262">
        <v>11</v>
      </c>
      <c r="E1262" s="1">
        <v>381.14</v>
      </c>
      <c r="F1262" s="1">
        <f>Sales_data[[#This Row],[UnitPrice]]*(1-0.35)</f>
        <v>247.74099999999999</v>
      </c>
      <c r="G1262" t="s">
        <v>20</v>
      </c>
      <c r="H1262" t="s">
        <v>31</v>
      </c>
      <c r="I1262" s="6">
        <v>0.05</v>
      </c>
      <c r="J1262" t="s">
        <v>46</v>
      </c>
      <c r="K1262" s="1">
        <f>Sales_data[[#This Row],[Quantity]]*Sales_data[[#This Row],[UnitPrice]]</f>
        <v>4192.54</v>
      </c>
      <c r="L1262" s="1">
        <f>Sales_data[[#This Row],[TotalPrice ]]*(1-Sales_data[[#This Row],[Discount]])</f>
        <v>3982.9129999999996</v>
      </c>
      <c r="M1262" s="1">
        <f>Sales_data[[#This Row],[Quantity]]*Sales_data[[#This Row],[UnitCost (Assummed)]]</f>
        <v>2725.1509999999998</v>
      </c>
      <c r="N1262" s="1">
        <f>Sales_data[[#This Row],[ Sales]]-Sales_data[[#This Row],[COGs]]</f>
        <v>1257.7619999999997</v>
      </c>
      <c r="O1262" s="5">
        <f>Sales_data[[#This Row],[TotalPrice ]]-Sales_data[[#This Row],[ Sales]]</f>
        <v>209.62700000000041</v>
      </c>
      <c r="P1262" t="s">
        <v>33</v>
      </c>
      <c r="Q1262" t="s">
        <v>24</v>
      </c>
      <c r="R1262">
        <v>0</v>
      </c>
      <c r="S1262" t="s">
        <v>2339</v>
      </c>
      <c r="T1262" t="s">
        <v>2340</v>
      </c>
      <c r="U1262" s="1">
        <v>32.83</v>
      </c>
      <c r="V1262" s="2">
        <v>45705</v>
      </c>
      <c r="W1262" s="2">
        <v>45715</v>
      </c>
      <c r="X1262" s="7">
        <f t="shared" si="19"/>
        <v>10</v>
      </c>
      <c r="Y1262" t="s">
        <v>37</v>
      </c>
    </row>
    <row r="1263" spans="1:25" x14ac:dyDescent="0.3">
      <c r="A1263" s="2">
        <v>45705</v>
      </c>
      <c r="B1263" t="s">
        <v>69</v>
      </c>
      <c r="C1263" t="s">
        <v>39</v>
      </c>
      <c r="D1263">
        <v>13</v>
      </c>
      <c r="E1263" s="1">
        <v>134.56</v>
      </c>
      <c r="F1263" s="1">
        <f>Sales_data[[#This Row],[UnitPrice]]*(1-0.35)</f>
        <v>87.463999999999999</v>
      </c>
      <c r="G1263" t="s">
        <v>55</v>
      </c>
      <c r="H1263" t="s">
        <v>31</v>
      </c>
      <c r="I1263" s="6">
        <v>0.05</v>
      </c>
      <c r="J1263" t="s">
        <v>51</v>
      </c>
      <c r="K1263" s="1">
        <f>Sales_data[[#This Row],[Quantity]]*Sales_data[[#This Row],[UnitPrice]]</f>
        <v>1749.28</v>
      </c>
      <c r="L1263" s="1">
        <f>Sales_data[[#This Row],[TotalPrice ]]*(1-Sales_data[[#This Row],[Discount]])</f>
        <v>1661.8159999999998</v>
      </c>
      <c r="M1263" s="1">
        <f>Sales_data[[#This Row],[Quantity]]*Sales_data[[#This Row],[UnitCost (Assummed)]]</f>
        <v>1137.0319999999999</v>
      </c>
      <c r="N1263" s="1">
        <f>Sales_data[[#This Row],[ Sales]]-Sales_data[[#This Row],[COGs]]</f>
        <v>524.78399999999988</v>
      </c>
      <c r="O1263" s="5">
        <f>Sales_data[[#This Row],[TotalPrice ]]-Sales_data[[#This Row],[ Sales]]</f>
        <v>87.464000000000169</v>
      </c>
      <c r="P1263" t="s">
        <v>57</v>
      </c>
      <c r="Q1263" t="s">
        <v>40</v>
      </c>
      <c r="R1263">
        <v>0</v>
      </c>
      <c r="S1263" t="s">
        <v>2917</v>
      </c>
      <c r="T1263" t="s">
        <v>2918</v>
      </c>
      <c r="U1263" s="1">
        <v>35.630000000000003</v>
      </c>
      <c r="V1263" s="2">
        <v>45705</v>
      </c>
      <c r="W1263" s="2">
        <v>45710</v>
      </c>
      <c r="X1263" s="7">
        <f t="shared" si="19"/>
        <v>5</v>
      </c>
      <c r="Y1263" t="s">
        <v>72</v>
      </c>
    </row>
    <row r="1264" spans="1:25" x14ac:dyDescent="0.3">
      <c r="A1264" s="2">
        <v>45706</v>
      </c>
      <c r="B1264" t="s">
        <v>69</v>
      </c>
      <c r="C1264" t="s">
        <v>19</v>
      </c>
      <c r="D1264">
        <v>1</v>
      </c>
      <c r="E1264" s="1">
        <v>82.06</v>
      </c>
      <c r="F1264" s="1">
        <f>Sales_data[[#This Row],[UnitPrice]]*(1-0.35)</f>
        <v>53.339000000000006</v>
      </c>
      <c r="G1264" t="s">
        <v>55</v>
      </c>
      <c r="H1264" t="s">
        <v>31</v>
      </c>
      <c r="I1264" s="6">
        <v>0.1</v>
      </c>
      <c r="J1264" t="s">
        <v>22</v>
      </c>
      <c r="K1264" s="1">
        <f>Sales_data[[#This Row],[Quantity]]*Sales_data[[#This Row],[UnitPrice]]</f>
        <v>82.06</v>
      </c>
      <c r="L1264" s="1">
        <f>Sales_data[[#This Row],[TotalPrice ]]*(1-Sales_data[[#This Row],[Discount]])</f>
        <v>73.853999999999999</v>
      </c>
      <c r="M1264" s="1">
        <f>Sales_data[[#This Row],[Quantity]]*Sales_data[[#This Row],[UnitCost (Assummed)]]</f>
        <v>53.339000000000006</v>
      </c>
      <c r="N1264" s="1">
        <f>Sales_data[[#This Row],[ Sales]]-Sales_data[[#This Row],[COGs]]</f>
        <v>20.514999999999993</v>
      </c>
      <c r="O1264" s="5">
        <f>Sales_data[[#This Row],[TotalPrice ]]-Sales_data[[#This Row],[ Sales]]</f>
        <v>8.2060000000000031</v>
      </c>
      <c r="P1264" t="s">
        <v>57</v>
      </c>
      <c r="Q1264" t="s">
        <v>24</v>
      </c>
      <c r="R1264">
        <v>0</v>
      </c>
      <c r="S1264" t="s">
        <v>1973</v>
      </c>
      <c r="T1264" t="s">
        <v>1974</v>
      </c>
      <c r="U1264" s="1">
        <v>11.11</v>
      </c>
      <c r="V1264" s="2">
        <v>45706</v>
      </c>
      <c r="W1264" s="2">
        <v>45712</v>
      </c>
      <c r="X1264" s="7">
        <f t="shared" si="19"/>
        <v>6</v>
      </c>
      <c r="Y1264" t="s">
        <v>72</v>
      </c>
    </row>
    <row r="1265" spans="1:25" x14ac:dyDescent="0.3">
      <c r="A1265" s="2">
        <v>45706</v>
      </c>
      <c r="B1265" t="s">
        <v>69</v>
      </c>
      <c r="C1265" t="s">
        <v>19</v>
      </c>
      <c r="D1265">
        <v>1</v>
      </c>
      <c r="E1265" s="1">
        <v>263.27999999999997</v>
      </c>
      <c r="F1265" s="1">
        <f>Sales_data[[#This Row],[UnitPrice]]*(1-0.35)</f>
        <v>171.13199999999998</v>
      </c>
      <c r="G1265" t="s">
        <v>55</v>
      </c>
      <c r="H1265" t="s">
        <v>21</v>
      </c>
      <c r="I1265" s="6">
        <v>0.1</v>
      </c>
      <c r="J1265" t="s">
        <v>22</v>
      </c>
      <c r="K1265" s="1">
        <f>Sales_data[[#This Row],[Quantity]]*Sales_data[[#This Row],[UnitPrice]]</f>
        <v>263.27999999999997</v>
      </c>
      <c r="L1265" s="1">
        <f>Sales_data[[#This Row],[TotalPrice ]]*(1-Sales_data[[#This Row],[Discount]])</f>
        <v>236.95199999999997</v>
      </c>
      <c r="M1265" s="1">
        <f>Sales_data[[#This Row],[Quantity]]*Sales_data[[#This Row],[UnitCost (Assummed)]]</f>
        <v>171.13199999999998</v>
      </c>
      <c r="N1265" s="1">
        <f>Sales_data[[#This Row],[ Sales]]-Sales_data[[#This Row],[COGs]]</f>
        <v>65.819999999999993</v>
      </c>
      <c r="O1265" s="5">
        <f>Sales_data[[#This Row],[TotalPrice ]]-Sales_data[[#This Row],[ Sales]]</f>
        <v>26.328000000000003</v>
      </c>
      <c r="P1265" t="s">
        <v>57</v>
      </c>
      <c r="Q1265" t="s">
        <v>34</v>
      </c>
      <c r="R1265">
        <v>0</v>
      </c>
      <c r="S1265" t="s">
        <v>2507</v>
      </c>
      <c r="T1265" t="s">
        <v>2508</v>
      </c>
      <c r="U1265" s="1">
        <v>36.28</v>
      </c>
      <c r="V1265" s="2">
        <v>45706</v>
      </c>
      <c r="W1265" s="2">
        <v>45711</v>
      </c>
      <c r="X1265" s="7">
        <f t="shared" si="19"/>
        <v>5</v>
      </c>
      <c r="Y1265" t="s">
        <v>72</v>
      </c>
    </row>
    <row r="1266" spans="1:25" x14ac:dyDescent="0.3">
      <c r="A1266" s="2">
        <v>45707</v>
      </c>
      <c r="B1266" t="s">
        <v>28</v>
      </c>
      <c r="C1266" t="s">
        <v>130</v>
      </c>
      <c r="D1266">
        <v>11</v>
      </c>
      <c r="E1266" s="1">
        <v>505.96</v>
      </c>
      <c r="F1266" s="1">
        <f>Sales_data[[#This Row],[UnitPrice]]*(1-0.35)</f>
        <v>328.87400000000002</v>
      </c>
      <c r="G1266" t="s">
        <v>50</v>
      </c>
      <c r="H1266" t="s">
        <v>21</v>
      </c>
      <c r="I1266" s="6">
        <v>0.15</v>
      </c>
      <c r="J1266" t="s">
        <v>22</v>
      </c>
      <c r="K1266" s="1">
        <f>Sales_data[[#This Row],[Quantity]]*Sales_data[[#This Row],[UnitPrice]]</f>
        <v>5565.5599999999995</v>
      </c>
      <c r="L1266" s="1">
        <f>Sales_data[[#This Row],[TotalPrice ]]*(1-Sales_data[[#This Row],[Discount]])</f>
        <v>4730.7259999999997</v>
      </c>
      <c r="M1266" s="1">
        <f>Sales_data[[#This Row],[Quantity]]*Sales_data[[#This Row],[UnitCost (Assummed)]]</f>
        <v>3617.6140000000005</v>
      </c>
      <c r="N1266" s="1">
        <f>Sales_data[[#This Row],[ Sales]]-Sales_data[[#This Row],[COGs]]</f>
        <v>1113.1119999999992</v>
      </c>
      <c r="O1266" s="5">
        <f>Sales_data[[#This Row],[TotalPrice ]]-Sales_data[[#This Row],[ Sales]]</f>
        <v>834.83399999999983</v>
      </c>
      <c r="P1266" t="s">
        <v>60</v>
      </c>
      <c r="Q1266" t="s">
        <v>24</v>
      </c>
      <c r="R1266">
        <v>1</v>
      </c>
      <c r="S1266" t="s">
        <v>1290</v>
      </c>
      <c r="T1266" t="s">
        <v>1291</v>
      </c>
      <c r="U1266" s="1">
        <v>22.84</v>
      </c>
      <c r="V1266" s="2">
        <v>45707</v>
      </c>
      <c r="W1266" s="2">
        <v>45711</v>
      </c>
      <c r="X1266" s="7">
        <f t="shared" si="19"/>
        <v>4</v>
      </c>
      <c r="Y1266" t="s">
        <v>37</v>
      </c>
    </row>
    <row r="1267" spans="1:25" x14ac:dyDescent="0.3">
      <c r="A1267" s="2">
        <v>45708</v>
      </c>
      <c r="B1267" t="s">
        <v>18</v>
      </c>
      <c r="C1267" t="s">
        <v>29</v>
      </c>
      <c r="D1267">
        <v>4</v>
      </c>
      <c r="E1267" s="1">
        <v>232.66</v>
      </c>
      <c r="F1267" s="1">
        <f>Sales_data[[#This Row],[UnitPrice]]*(1-0.35)</f>
        <v>151.22900000000001</v>
      </c>
      <c r="G1267" t="s">
        <v>20</v>
      </c>
      <c r="H1267" t="s">
        <v>21</v>
      </c>
      <c r="I1267" s="6">
        <v>0.1</v>
      </c>
      <c r="J1267" t="s">
        <v>46</v>
      </c>
      <c r="K1267" s="1">
        <f>Sales_data[[#This Row],[Quantity]]*Sales_data[[#This Row],[UnitPrice]]</f>
        <v>930.64</v>
      </c>
      <c r="L1267" s="1">
        <f>Sales_data[[#This Row],[TotalPrice ]]*(1-Sales_data[[#This Row],[Discount]])</f>
        <v>837.57600000000002</v>
      </c>
      <c r="M1267" s="1">
        <f>Sales_data[[#This Row],[Quantity]]*Sales_data[[#This Row],[UnitCost (Assummed)]]</f>
        <v>604.91600000000005</v>
      </c>
      <c r="N1267" s="1">
        <f>Sales_data[[#This Row],[ Sales]]-Sales_data[[#This Row],[COGs]]</f>
        <v>232.65999999999997</v>
      </c>
      <c r="O1267" s="5">
        <f>Sales_data[[#This Row],[TotalPrice ]]-Sales_data[[#This Row],[ Sales]]</f>
        <v>93.063999999999965</v>
      </c>
      <c r="P1267" t="s">
        <v>23</v>
      </c>
      <c r="Q1267" t="s">
        <v>40</v>
      </c>
      <c r="R1267">
        <v>0</v>
      </c>
      <c r="S1267" t="s">
        <v>610</v>
      </c>
      <c r="T1267" t="s">
        <v>611</v>
      </c>
      <c r="U1267" s="1">
        <v>11.88</v>
      </c>
      <c r="V1267" s="2">
        <v>45708</v>
      </c>
      <c r="W1267" s="2">
        <v>45711</v>
      </c>
      <c r="X1267" s="7">
        <f t="shared" si="19"/>
        <v>3</v>
      </c>
      <c r="Y1267" t="s">
        <v>27</v>
      </c>
    </row>
    <row r="1268" spans="1:25" x14ac:dyDescent="0.3">
      <c r="A1268" s="2">
        <v>45708</v>
      </c>
      <c r="B1268" t="s">
        <v>28</v>
      </c>
      <c r="C1268" t="s">
        <v>45</v>
      </c>
      <c r="D1268">
        <v>19</v>
      </c>
      <c r="E1268" s="1">
        <v>586.49</v>
      </c>
      <c r="F1268" s="1">
        <f>Sales_data[[#This Row],[UnitPrice]]*(1-0.35)</f>
        <v>381.21850000000001</v>
      </c>
      <c r="G1268" t="s">
        <v>30</v>
      </c>
      <c r="H1268" t="s">
        <v>21</v>
      </c>
      <c r="I1268" s="6">
        <v>0.1</v>
      </c>
      <c r="J1268" t="s">
        <v>22</v>
      </c>
      <c r="K1268" s="1">
        <f>Sales_data[[#This Row],[Quantity]]*Sales_data[[#This Row],[UnitPrice]]</f>
        <v>11143.31</v>
      </c>
      <c r="L1268" s="1">
        <f>Sales_data[[#This Row],[TotalPrice ]]*(1-Sales_data[[#This Row],[Discount]])</f>
        <v>10028.978999999999</v>
      </c>
      <c r="M1268" s="1">
        <f>Sales_data[[#This Row],[Quantity]]*Sales_data[[#This Row],[UnitCost (Assummed)]]</f>
        <v>7243.1514999999999</v>
      </c>
      <c r="N1268" s="1">
        <f>Sales_data[[#This Row],[ Sales]]-Sales_data[[#This Row],[COGs]]</f>
        <v>2785.8274999999994</v>
      </c>
      <c r="O1268" s="5">
        <f>Sales_data[[#This Row],[TotalPrice ]]-Sales_data[[#This Row],[ Sales]]</f>
        <v>1114.3310000000001</v>
      </c>
      <c r="P1268" t="s">
        <v>63</v>
      </c>
      <c r="Q1268" t="s">
        <v>34</v>
      </c>
      <c r="R1268">
        <v>0</v>
      </c>
      <c r="S1268" t="s">
        <v>1872</v>
      </c>
      <c r="T1268" t="s">
        <v>1873</v>
      </c>
      <c r="U1268" s="1">
        <v>19.850000000000001</v>
      </c>
      <c r="V1268" s="2">
        <v>45708</v>
      </c>
      <c r="W1268" s="2">
        <v>45718</v>
      </c>
      <c r="X1268" s="7">
        <f t="shared" si="19"/>
        <v>10</v>
      </c>
      <c r="Y1268" t="s">
        <v>37</v>
      </c>
    </row>
    <row r="1269" spans="1:25" x14ac:dyDescent="0.3">
      <c r="A1269" s="2">
        <v>45709</v>
      </c>
      <c r="B1269" t="s">
        <v>18</v>
      </c>
      <c r="C1269" t="s">
        <v>130</v>
      </c>
      <c r="D1269">
        <v>13</v>
      </c>
      <c r="E1269" s="1">
        <v>105.93</v>
      </c>
      <c r="F1269" s="1">
        <f>Sales_data[[#This Row],[UnitPrice]]*(1-0.35)</f>
        <v>68.854500000000002</v>
      </c>
      <c r="G1269" t="s">
        <v>50</v>
      </c>
      <c r="H1269" t="s">
        <v>31</v>
      </c>
      <c r="I1269" s="6">
        <v>0</v>
      </c>
      <c r="J1269" t="s">
        <v>66</v>
      </c>
      <c r="K1269" s="1">
        <f>Sales_data[[#This Row],[Quantity]]*Sales_data[[#This Row],[UnitPrice]]</f>
        <v>1377.0900000000001</v>
      </c>
      <c r="L1269" s="1">
        <f>Sales_data[[#This Row],[TotalPrice ]]*(1-Sales_data[[#This Row],[Discount]])</f>
        <v>1377.0900000000001</v>
      </c>
      <c r="M1269" s="1">
        <f>Sales_data[[#This Row],[Quantity]]*Sales_data[[#This Row],[UnitCost (Assummed)]]</f>
        <v>895.10850000000005</v>
      </c>
      <c r="N1269" s="1">
        <f>Sales_data[[#This Row],[ Sales]]-Sales_data[[#This Row],[COGs]]</f>
        <v>481.9815000000001</v>
      </c>
      <c r="O1269" s="5">
        <f>Sales_data[[#This Row],[TotalPrice ]]-Sales_data[[#This Row],[ Sales]]</f>
        <v>0</v>
      </c>
      <c r="P1269" t="s">
        <v>60</v>
      </c>
      <c r="Q1269" t="s">
        <v>24</v>
      </c>
      <c r="R1269">
        <v>0</v>
      </c>
      <c r="S1269" t="s">
        <v>1010</v>
      </c>
      <c r="T1269" t="s">
        <v>1011</v>
      </c>
      <c r="U1269" s="1">
        <v>38.96</v>
      </c>
      <c r="V1269" s="2">
        <v>45709</v>
      </c>
      <c r="W1269" s="2">
        <v>45719</v>
      </c>
      <c r="X1269" s="7">
        <f t="shared" si="19"/>
        <v>10</v>
      </c>
      <c r="Y1269" t="s">
        <v>27</v>
      </c>
    </row>
    <row r="1270" spans="1:25" x14ac:dyDescent="0.3">
      <c r="A1270" s="2">
        <v>45709</v>
      </c>
      <c r="B1270" t="s">
        <v>69</v>
      </c>
      <c r="C1270" t="s">
        <v>45</v>
      </c>
      <c r="D1270">
        <v>3</v>
      </c>
      <c r="E1270" s="1">
        <v>264.08</v>
      </c>
      <c r="F1270" s="1">
        <f>Sales_data[[#This Row],[UnitPrice]]*(1-0.35)</f>
        <v>171.65199999999999</v>
      </c>
      <c r="G1270" t="s">
        <v>30</v>
      </c>
      <c r="H1270" t="s">
        <v>31</v>
      </c>
      <c r="I1270" s="6">
        <v>0.1</v>
      </c>
      <c r="J1270" t="s">
        <v>56</v>
      </c>
      <c r="K1270" s="1">
        <f>Sales_data[[#This Row],[Quantity]]*Sales_data[[#This Row],[UnitPrice]]</f>
        <v>792.24</v>
      </c>
      <c r="L1270" s="1">
        <f>Sales_data[[#This Row],[TotalPrice ]]*(1-Sales_data[[#This Row],[Discount]])</f>
        <v>713.01600000000008</v>
      </c>
      <c r="M1270" s="1">
        <f>Sales_data[[#This Row],[Quantity]]*Sales_data[[#This Row],[UnitCost (Assummed)]]</f>
        <v>514.9559999999999</v>
      </c>
      <c r="N1270" s="1">
        <f>Sales_data[[#This Row],[ Sales]]-Sales_data[[#This Row],[COGs]]</f>
        <v>198.06000000000017</v>
      </c>
      <c r="O1270" s="5">
        <f>Sales_data[[#This Row],[TotalPrice ]]-Sales_data[[#This Row],[ Sales]]</f>
        <v>79.223999999999933</v>
      </c>
      <c r="P1270" t="s">
        <v>23</v>
      </c>
      <c r="Q1270" t="s">
        <v>2930</v>
      </c>
      <c r="R1270">
        <v>0</v>
      </c>
      <c r="S1270" t="s">
        <v>1613</v>
      </c>
      <c r="T1270" t="s">
        <v>1614</v>
      </c>
      <c r="U1270" s="1">
        <v>25.39</v>
      </c>
      <c r="V1270" s="2">
        <v>45709</v>
      </c>
      <c r="W1270" s="2">
        <v>45718</v>
      </c>
      <c r="X1270" s="7">
        <f t="shared" si="19"/>
        <v>9</v>
      </c>
      <c r="Y1270" t="s">
        <v>72</v>
      </c>
    </row>
    <row r="1271" spans="1:25" x14ac:dyDescent="0.3">
      <c r="A1271" s="2">
        <v>45709</v>
      </c>
      <c r="B1271" t="s">
        <v>38</v>
      </c>
      <c r="C1271" t="s">
        <v>29</v>
      </c>
      <c r="D1271">
        <v>13</v>
      </c>
      <c r="E1271" s="1">
        <v>135.97999999999999</v>
      </c>
      <c r="F1271" s="1">
        <f>Sales_data[[#This Row],[UnitPrice]]*(1-0.35)</f>
        <v>88.387</v>
      </c>
      <c r="G1271" t="s">
        <v>50</v>
      </c>
      <c r="H1271" t="s">
        <v>21</v>
      </c>
      <c r="I1271" s="6">
        <v>0</v>
      </c>
      <c r="J1271" t="s">
        <v>46</v>
      </c>
      <c r="K1271" s="1">
        <f>Sales_data[[#This Row],[Quantity]]*Sales_data[[#This Row],[UnitPrice]]</f>
        <v>1767.7399999999998</v>
      </c>
      <c r="L1271" s="1">
        <f>Sales_data[[#This Row],[TotalPrice ]]*(1-Sales_data[[#This Row],[Discount]])</f>
        <v>1767.7399999999998</v>
      </c>
      <c r="M1271" s="1">
        <f>Sales_data[[#This Row],[Quantity]]*Sales_data[[#This Row],[UnitCost (Assummed)]]</f>
        <v>1149.0309999999999</v>
      </c>
      <c r="N1271" s="1">
        <f>Sales_data[[#This Row],[ Sales]]-Sales_data[[#This Row],[COGs]]</f>
        <v>618.70899999999983</v>
      </c>
      <c r="O1271" s="5">
        <f>Sales_data[[#This Row],[TotalPrice ]]-Sales_data[[#This Row],[ Sales]]</f>
        <v>0</v>
      </c>
      <c r="P1271" t="s">
        <v>23</v>
      </c>
      <c r="Q1271" t="s">
        <v>40</v>
      </c>
      <c r="R1271">
        <v>0</v>
      </c>
      <c r="S1271" t="s">
        <v>1903</v>
      </c>
      <c r="T1271" t="s">
        <v>1591</v>
      </c>
      <c r="U1271" s="1">
        <v>28.35</v>
      </c>
      <c r="V1271" s="2">
        <v>45709</v>
      </c>
      <c r="W1271" s="2">
        <v>45717</v>
      </c>
      <c r="X1271" s="7">
        <f t="shared" si="19"/>
        <v>8</v>
      </c>
      <c r="Y1271" t="s">
        <v>43</v>
      </c>
    </row>
    <row r="1272" spans="1:25" x14ac:dyDescent="0.3">
      <c r="A1272" s="2">
        <v>45710</v>
      </c>
      <c r="B1272" t="s">
        <v>69</v>
      </c>
      <c r="C1272" t="s">
        <v>130</v>
      </c>
      <c r="D1272">
        <v>7</v>
      </c>
      <c r="E1272" s="1">
        <v>178.26</v>
      </c>
      <c r="F1272" s="1">
        <f>Sales_data[[#This Row],[UnitPrice]]*(1-0.35)</f>
        <v>115.869</v>
      </c>
      <c r="G1272" t="s">
        <v>50</v>
      </c>
      <c r="H1272" t="s">
        <v>31</v>
      </c>
      <c r="I1272" s="6">
        <v>0.15</v>
      </c>
      <c r="J1272" t="s">
        <v>66</v>
      </c>
      <c r="K1272" s="1">
        <f>Sales_data[[#This Row],[Quantity]]*Sales_data[[#This Row],[UnitPrice]]</f>
        <v>1247.82</v>
      </c>
      <c r="L1272" s="1">
        <f>Sales_data[[#This Row],[TotalPrice ]]*(1-Sales_data[[#This Row],[Discount]])</f>
        <v>1060.6469999999999</v>
      </c>
      <c r="M1272" s="1">
        <f>Sales_data[[#This Row],[Quantity]]*Sales_data[[#This Row],[UnitCost (Assummed)]]</f>
        <v>811.08299999999997</v>
      </c>
      <c r="N1272" s="1">
        <f>Sales_data[[#This Row],[ Sales]]-Sales_data[[#This Row],[COGs]]</f>
        <v>249.56399999999996</v>
      </c>
      <c r="O1272" s="5">
        <f>Sales_data[[#This Row],[TotalPrice ]]-Sales_data[[#This Row],[ Sales]]</f>
        <v>187.173</v>
      </c>
      <c r="P1272" t="s">
        <v>23</v>
      </c>
      <c r="Q1272" t="s">
        <v>24</v>
      </c>
      <c r="R1272">
        <v>0</v>
      </c>
      <c r="S1272" t="s">
        <v>2005</v>
      </c>
      <c r="T1272" t="s">
        <v>2006</v>
      </c>
      <c r="U1272" s="1">
        <v>44.91</v>
      </c>
      <c r="V1272" s="2">
        <v>45710</v>
      </c>
      <c r="W1272" s="2">
        <v>45717</v>
      </c>
      <c r="X1272" s="7">
        <f t="shared" si="19"/>
        <v>7</v>
      </c>
      <c r="Y1272" t="s">
        <v>72</v>
      </c>
    </row>
    <row r="1273" spans="1:25" x14ac:dyDescent="0.3">
      <c r="A1273" s="2">
        <v>45711</v>
      </c>
      <c r="B1273" t="s">
        <v>69</v>
      </c>
      <c r="C1273" t="s">
        <v>45</v>
      </c>
      <c r="D1273">
        <v>18</v>
      </c>
      <c r="E1273" s="1">
        <v>403.68</v>
      </c>
      <c r="F1273" s="1">
        <f>Sales_data[[#This Row],[UnitPrice]]*(1-0.35)</f>
        <v>262.392</v>
      </c>
      <c r="G1273" t="s">
        <v>30</v>
      </c>
      <c r="H1273" t="s">
        <v>31</v>
      </c>
      <c r="I1273" s="6">
        <v>0.15</v>
      </c>
      <c r="J1273" t="s">
        <v>51</v>
      </c>
      <c r="K1273" s="1">
        <f>Sales_data[[#This Row],[Quantity]]*Sales_data[[#This Row],[UnitPrice]]</f>
        <v>7266.24</v>
      </c>
      <c r="L1273" s="1">
        <f>Sales_data[[#This Row],[TotalPrice ]]*(1-Sales_data[[#This Row],[Discount]])</f>
        <v>6176.3040000000001</v>
      </c>
      <c r="M1273" s="1">
        <f>Sales_data[[#This Row],[Quantity]]*Sales_data[[#This Row],[UnitCost (Assummed)]]</f>
        <v>4723.0559999999996</v>
      </c>
      <c r="N1273" s="1">
        <f>Sales_data[[#This Row],[ Sales]]-Sales_data[[#This Row],[COGs]]</f>
        <v>1453.2480000000005</v>
      </c>
      <c r="O1273" s="5">
        <f>Sales_data[[#This Row],[TotalPrice ]]-Sales_data[[#This Row],[ Sales]]</f>
        <v>1089.9359999999997</v>
      </c>
      <c r="P1273" t="s">
        <v>63</v>
      </c>
      <c r="Q1273" t="s">
        <v>24</v>
      </c>
      <c r="R1273">
        <v>0</v>
      </c>
      <c r="S1273" t="s">
        <v>1767</v>
      </c>
      <c r="T1273" t="s">
        <v>1768</v>
      </c>
      <c r="U1273" s="1">
        <v>13.09</v>
      </c>
      <c r="V1273" s="2">
        <v>45711</v>
      </c>
      <c r="W1273" s="2">
        <v>45720</v>
      </c>
      <c r="X1273" s="7">
        <f t="shared" si="19"/>
        <v>9</v>
      </c>
      <c r="Y1273" t="s">
        <v>72</v>
      </c>
    </row>
    <row r="1274" spans="1:25" x14ac:dyDescent="0.3">
      <c r="A1274" s="2">
        <v>45713</v>
      </c>
      <c r="B1274" t="s">
        <v>38</v>
      </c>
      <c r="C1274" t="s">
        <v>79</v>
      </c>
      <c r="D1274">
        <v>13</v>
      </c>
      <c r="E1274" s="1">
        <v>238.34</v>
      </c>
      <c r="F1274" s="1">
        <f>Sales_data[[#This Row],[UnitPrice]]*(1-0.35)</f>
        <v>154.92100000000002</v>
      </c>
      <c r="G1274" t="s">
        <v>50</v>
      </c>
      <c r="H1274" t="s">
        <v>31</v>
      </c>
      <c r="I1274" s="6">
        <v>0.1</v>
      </c>
      <c r="J1274" t="s">
        <v>51</v>
      </c>
      <c r="K1274" s="1">
        <f>Sales_data[[#This Row],[Quantity]]*Sales_data[[#This Row],[UnitPrice]]</f>
        <v>3098.42</v>
      </c>
      <c r="L1274" s="1">
        <f>Sales_data[[#This Row],[TotalPrice ]]*(1-Sales_data[[#This Row],[Discount]])</f>
        <v>2788.578</v>
      </c>
      <c r="M1274" s="1">
        <f>Sales_data[[#This Row],[Quantity]]*Sales_data[[#This Row],[UnitCost (Assummed)]]</f>
        <v>2013.9730000000002</v>
      </c>
      <c r="N1274" s="1">
        <f>Sales_data[[#This Row],[ Sales]]-Sales_data[[#This Row],[COGs]]</f>
        <v>774.60499999999979</v>
      </c>
      <c r="O1274" s="5">
        <f>Sales_data[[#This Row],[TotalPrice ]]-Sales_data[[#This Row],[ Sales]]</f>
        <v>309.8420000000001</v>
      </c>
      <c r="P1274" t="s">
        <v>57</v>
      </c>
      <c r="Q1274" t="s">
        <v>34</v>
      </c>
      <c r="R1274">
        <v>1</v>
      </c>
      <c r="S1274" t="s">
        <v>765</v>
      </c>
      <c r="T1274" t="s">
        <v>766</v>
      </c>
      <c r="U1274" s="1">
        <v>7.9</v>
      </c>
      <c r="V1274" s="2">
        <v>45713</v>
      </c>
      <c r="W1274" s="2">
        <v>45722</v>
      </c>
      <c r="X1274" s="7">
        <f t="shared" si="19"/>
        <v>9</v>
      </c>
      <c r="Y1274" t="s">
        <v>43</v>
      </c>
    </row>
    <row r="1275" spans="1:25" x14ac:dyDescent="0.3">
      <c r="A1275" s="2">
        <v>45713</v>
      </c>
      <c r="B1275" t="s">
        <v>44</v>
      </c>
      <c r="C1275" t="s">
        <v>54</v>
      </c>
      <c r="D1275">
        <v>19</v>
      </c>
      <c r="E1275" s="1">
        <v>14.1</v>
      </c>
      <c r="F1275" s="1">
        <f>Sales_data[[#This Row],[UnitPrice]]*(1-0.35)</f>
        <v>9.1650000000000009</v>
      </c>
      <c r="G1275" t="s">
        <v>50</v>
      </c>
      <c r="H1275" t="s">
        <v>21</v>
      </c>
      <c r="I1275" s="6">
        <v>0.05</v>
      </c>
      <c r="J1275" t="s">
        <v>51</v>
      </c>
      <c r="K1275" s="1">
        <f>Sales_data[[#This Row],[Quantity]]*Sales_data[[#This Row],[UnitPrice]]</f>
        <v>267.89999999999998</v>
      </c>
      <c r="L1275" s="1">
        <f>Sales_data[[#This Row],[TotalPrice ]]*(1-Sales_data[[#This Row],[Discount]])</f>
        <v>254.50499999999997</v>
      </c>
      <c r="M1275" s="1">
        <f>Sales_data[[#This Row],[Quantity]]*Sales_data[[#This Row],[UnitCost (Assummed)]]</f>
        <v>174.13500000000002</v>
      </c>
      <c r="N1275" s="1">
        <f>Sales_data[[#This Row],[ Sales]]-Sales_data[[#This Row],[COGs]]</f>
        <v>80.369999999999948</v>
      </c>
      <c r="O1275" s="5">
        <f>Sales_data[[#This Row],[TotalPrice ]]-Sales_data[[#This Row],[ Sales]]</f>
        <v>13.39500000000001</v>
      </c>
      <c r="P1275" t="s">
        <v>63</v>
      </c>
      <c r="Q1275" t="s">
        <v>24</v>
      </c>
      <c r="R1275">
        <v>0</v>
      </c>
      <c r="S1275" t="s">
        <v>1602</v>
      </c>
      <c r="T1275" t="s">
        <v>1603</v>
      </c>
      <c r="U1275" s="1">
        <v>37.840000000000003</v>
      </c>
      <c r="V1275" s="2">
        <v>45713</v>
      </c>
      <c r="W1275" s="2">
        <v>45716</v>
      </c>
      <c r="X1275" s="7">
        <f t="shared" si="19"/>
        <v>3</v>
      </c>
      <c r="Y1275" t="s">
        <v>49</v>
      </c>
    </row>
    <row r="1276" spans="1:25" x14ac:dyDescent="0.3">
      <c r="A1276" s="2">
        <v>45714</v>
      </c>
      <c r="B1276" t="s">
        <v>44</v>
      </c>
      <c r="C1276" t="s">
        <v>45</v>
      </c>
      <c r="D1276">
        <v>18</v>
      </c>
      <c r="E1276" s="1">
        <v>384.82</v>
      </c>
      <c r="F1276" s="1">
        <f>Sales_data[[#This Row],[UnitPrice]]*(1-0.35)</f>
        <v>250.13300000000001</v>
      </c>
      <c r="G1276" t="s">
        <v>30</v>
      </c>
      <c r="H1276" t="s">
        <v>21</v>
      </c>
      <c r="I1276" s="6">
        <v>0.15</v>
      </c>
      <c r="J1276" t="s">
        <v>46</v>
      </c>
      <c r="K1276" s="1">
        <f>Sales_data[[#This Row],[Quantity]]*Sales_data[[#This Row],[UnitPrice]]</f>
        <v>6926.76</v>
      </c>
      <c r="L1276" s="1">
        <f>Sales_data[[#This Row],[TotalPrice ]]*(1-Sales_data[[#This Row],[Discount]])</f>
        <v>5887.7460000000001</v>
      </c>
      <c r="M1276" s="1">
        <f>Sales_data[[#This Row],[Quantity]]*Sales_data[[#This Row],[UnitCost (Assummed)]]</f>
        <v>4502.3940000000002</v>
      </c>
      <c r="N1276" s="1">
        <f>Sales_data[[#This Row],[ Sales]]-Sales_data[[#This Row],[COGs]]</f>
        <v>1385.3519999999999</v>
      </c>
      <c r="O1276" s="5">
        <f>Sales_data[[#This Row],[TotalPrice ]]-Sales_data[[#This Row],[ Sales]]</f>
        <v>1039.0140000000001</v>
      </c>
      <c r="P1276" t="s">
        <v>33</v>
      </c>
      <c r="Q1276" t="s">
        <v>24</v>
      </c>
      <c r="R1276">
        <v>0</v>
      </c>
      <c r="S1276" t="s">
        <v>47</v>
      </c>
      <c r="T1276" t="s">
        <v>48</v>
      </c>
      <c r="U1276" s="1">
        <v>27.95</v>
      </c>
      <c r="V1276" s="2">
        <v>45714</v>
      </c>
      <c r="W1276" s="2">
        <v>45718</v>
      </c>
      <c r="X1276" s="7">
        <f t="shared" si="19"/>
        <v>4</v>
      </c>
      <c r="Y1276" t="s">
        <v>49</v>
      </c>
    </row>
    <row r="1277" spans="1:25" x14ac:dyDescent="0.3">
      <c r="A1277" s="2">
        <v>45714</v>
      </c>
      <c r="B1277" t="s">
        <v>18</v>
      </c>
      <c r="C1277" t="s">
        <v>39</v>
      </c>
      <c r="D1277">
        <v>9</v>
      </c>
      <c r="E1277" s="1">
        <v>562.54</v>
      </c>
      <c r="F1277" s="1">
        <f>Sales_data[[#This Row],[UnitPrice]]*(1-0.35)</f>
        <v>365.65100000000001</v>
      </c>
      <c r="G1277" t="s">
        <v>30</v>
      </c>
      <c r="H1277" t="s">
        <v>21</v>
      </c>
      <c r="I1277" s="6">
        <v>0</v>
      </c>
      <c r="J1277" t="s">
        <v>32</v>
      </c>
      <c r="K1277" s="1">
        <f>Sales_data[[#This Row],[Quantity]]*Sales_data[[#This Row],[UnitPrice]]</f>
        <v>5062.8599999999997</v>
      </c>
      <c r="L1277" s="1">
        <f>Sales_data[[#This Row],[TotalPrice ]]*(1-Sales_data[[#This Row],[Discount]])</f>
        <v>5062.8599999999997</v>
      </c>
      <c r="M1277" s="1">
        <f>Sales_data[[#This Row],[Quantity]]*Sales_data[[#This Row],[UnitCost (Assummed)]]</f>
        <v>3290.8589999999999</v>
      </c>
      <c r="N1277" s="1">
        <f>Sales_data[[#This Row],[ Sales]]-Sales_data[[#This Row],[COGs]]</f>
        <v>1772.0009999999997</v>
      </c>
      <c r="O1277" s="5">
        <f>Sales_data[[#This Row],[TotalPrice ]]-Sales_data[[#This Row],[ Sales]]</f>
        <v>0</v>
      </c>
      <c r="P1277" t="s">
        <v>57</v>
      </c>
      <c r="Q1277" t="s">
        <v>24</v>
      </c>
      <c r="R1277">
        <v>0</v>
      </c>
      <c r="S1277" t="s">
        <v>1904</v>
      </c>
      <c r="T1277" t="s">
        <v>1905</v>
      </c>
      <c r="U1277" s="1">
        <v>30.27</v>
      </c>
      <c r="V1277" s="2">
        <v>45714</v>
      </c>
      <c r="W1277" s="2">
        <v>45716</v>
      </c>
      <c r="X1277" s="7">
        <f t="shared" si="19"/>
        <v>2</v>
      </c>
      <c r="Y1277" t="s">
        <v>27</v>
      </c>
    </row>
    <row r="1278" spans="1:25" x14ac:dyDescent="0.3">
      <c r="A1278" s="2">
        <v>45715</v>
      </c>
      <c r="B1278" t="s">
        <v>28</v>
      </c>
      <c r="C1278" t="s">
        <v>130</v>
      </c>
      <c r="D1278">
        <v>12</v>
      </c>
      <c r="E1278" s="1">
        <v>384.2</v>
      </c>
      <c r="F1278" s="1">
        <f>Sales_data[[#This Row],[UnitPrice]]*(1-0.35)</f>
        <v>249.73</v>
      </c>
      <c r="G1278" t="s">
        <v>30</v>
      </c>
      <c r="H1278" t="s">
        <v>31</v>
      </c>
      <c r="I1278" s="6">
        <v>0</v>
      </c>
      <c r="J1278" t="s">
        <v>22</v>
      </c>
      <c r="K1278" s="1">
        <f>Sales_data[[#This Row],[Quantity]]*Sales_data[[#This Row],[UnitPrice]]</f>
        <v>4610.3999999999996</v>
      </c>
      <c r="L1278" s="1">
        <f>Sales_data[[#This Row],[TotalPrice ]]*(1-Sales_data[[#This Row],[Discount]])</f>
        <v>4610.3999999999996</v>
      </c>
      <c r="M1278" s="1">
        <f>Sales_data[[#This Row],[Quantity]]*Sales_data[[#This Row],[UnitCost (Assummed)]]</f>
        <v>2996.7599999999998</v>
      </c>
      <c r="N1278" s="1">
        <f>Sales_data[[#This Row],[ Sales]]-Sales_data[[#This Row],[COGs]]</f>
        <v>1613.6399999999999</v>
      </c>
      <c r="O1278" s="5">
        <f>Sales_data[[#This Row],[TotalPrice ]]-Sales_data[[#This Row],[ Sales]]</f>
        <v>0</v>
      </c>
      <c r="P1278" t="s">
        <v>63</v>
      </c>
      <c r="Q1278" t="s">
        <v>24</v>
      </c>
      <c r="R1278">
        <v>0</v>
      </c>
      <c r="S1278" t="s">
        <v>972</v>
      </c>
      <c r="T1278" t="s">
        <v>666</v>
      </c>
      <c r="U1278" s="1">
        <v>38.99</v>
      </c>
      <c r="V1278" s="2">
        <v>45715</v>
      </c>
      <c r="W1278" s="2">
        <v>45718</v>
      </c>
      <c r="X1278" s="7">
        <f t="shared" si="19"/>
        <v>3</v>
      </c>
      <c r="Y1278" t="s">
        <v>37</v>
      </c>
    </row>
    <row r="1279" spans="1:25" x14ac:dyDescent="0.3">
      <c r="A1279" s="2">
        <v>45715</v>
      </c>
      <c r="B1279" t="s">
        <v>18</v>
      </c>
      <c r="C1279" t="s">
        <v>54</v>
      </c>
      <c r="D1279">
        <v>18</v>
      </c>
      <c r="E1279" s="1">
        <v>432.52</v>
      </c>
      <c r="F1279" s="1">
        <f>Sales_data[[#This Row],[UnitPrice]]*(1-0.35)</f>
        <v>281.13799999999998</v>
      </c>
      <c r="G1279" t="s">
        <v>55</v>
      </c>
      <c r="H1279" t="s">
        <v>31</v>
      </c>
      <c r="I1279" s="6">
        <v>0.05</v>
      </c>
      <c r="J1279" t="s">
        <v>66</v>
      </c>
      <c r="K1279" s="1">
        <f>Sales_data[[#This Row],[Quantity]]*Sales_data[[#This Row],[UnitPrice]]</f>
        <v>7785.36</v>
      </c>
      <c r="L1279" s="1">
        <f>Sales_data[[#This Row],[TotalPrice ]]*(1-Sales_data[[#This Row],[Discount]])</f>
        <v>7396.0919999999996</v>
      </c>
      <c r="M1279" s="1">
        <f>Sales_data[[#This Row],[Quantity]]*Sales_data[[#This Row],[UnitCost (Assummed)]]</f>
        <v>5060.4839999999995</v>
      </c>
      <c r="N1279" s="1">
        <f>Sales_data[[#This Row],[ Sales]]-Sales_data[[#This Row],[COGs]]</f>
        <v>2335.6080000000002</v>
      </c>
      <c r="O1279" s="5">
        <f>Sales_data[[#This Row],[TotalPrice ]]-Sales_data[[#This Row],[ Sales]]</f>
        <v>389.26800000000003</v>
      </c>
      <c r="P1279" t="s">
        <v>57</v>
      </c>
      <c r="Q1279" t="s">
        <v>34</v>
      </c>
      <c r="R1279">
        <v>1</v>
      </c>
      <c r="S1279" t="s">
        <v>2747</v>
      </c>
      <c r="T1279" t="s">
        <v>78</v>
      </c>
      <c r="U1279" s="1">
        <v>34.19</v>
      </c>
      <c r="V1279" s="2">
        <v>45715</v>
      </c>
      <c r="W1279" s="2">
        <v>45720</v>
      </c>
      <c r="X1279" s="7">
        <f t="shared" si="19"/>
        <v>5</v>
      </c>
      <c r="Y1279" t="s">
        <v>27</v>
      </c>
    </row>
    <row r="1280" spans="1:25" x14ac:dyDescent="0.3">
      <c r="A1280" s="2">
        <v>45716</v>
      </c>
      <c r="B1280" t="s">
        <v>44</v>
      </c>
      <c r="C1280" t="s">
        <v>79</v>
      </c>
      <c r="D1280">
        <v>13</v>
      </c>
      <c r="E1280" s="1">
        <v>81.17</v>
      </c>
      <c r="F1280" s="1">
        <f>Sales_data[[#This Row],[UnitPrice]]*(1-0.35)</f>
        <v>52.7605</v>
      </c>
      <c r="G1280" t="s">
        <v>55</v>
      </c>
      <c r="H1280" t="s">
        <v>31</v>
      </c>
      <c r="I1280" s="6">
        <v>0.1</v>
      </c>
      <c r="J1280" t="s">
        <v>46</v>
      </c>
      <c r="K1280" s="1">
        <f>Sales_data[[#This Row],[Quantity]]*Sales_data[[#This Row],[UnitPrice]]</f>
        <v>1055.21</v>
      </c>
      <c r="L1280" s="1">
        <f>Sales_data[[#This Row],[TotalPrice ]]*(1-Sales_data[[#This Row],[Discount]])</f>
        <v>949.68900000000008</v>
      </c>
      <c r="M1280" s="1">
        <f>Sales_data[[#This Row],[Quantity]]*Sales_data[[#This Row],[UnitCost (Assummed)]]</f>
        <v>685.88649999999996</v>
      </c>
      <c r="N1280" s="1">
        <f>Sales_data[[#This Row],[ Sales]]-Sales_data[[#This Row],[COGs]]</f>
        <v>263.80250000000012</v>
      </c>
      <c r="O1280" s="5">
        <f>Sales_data[[#This Row],[TotalPrice ]]-Sales_data[[#This Row],[ Sales]]</f>
        <v>105.52099999999996</v>
      </c>
      <c r="P1280" t="s">
        <v>63</v>
      </c>
      <c r="Q1280" t="s">
        <v>34</v>
      </c>
      <c r="R1280">
        <v>1</v>
      </c>
      <c r="S1280" t="s">
        <v>985</v>
      </c>
      <c r="T1280" t="s">
        <v>986</v>
      </c>
      <c r="U1280" s="1">
        <v>48.21</v>
      </c>
      <c r="V1280" s="2">
        <v>45716</v>
      </c>
      <c r="W1280" s="2">
        <v>45724</v>
      </c>
      <c r="X1280" s="7">
        <f t="shared" si="19"/>
        <v>8</v>
      </c>
      <c r="Y1280" t="s">
        <v>49</v>
      </c>
    </row>
    <row r="1281" spans="1:25" x14ac:dyDescent="0.3">
      <c r="A1281" s="2">
        <v>45716</v>
      </c>
      <c r="B1281" t="s">
        <v>44</v>
      </c>
      <c r="C1281" t="s">
        <v>29</v>
      </c>
      <c r="D1281">
        <v>15</v>
      </c>
      <c r="E1281" s="1">
        <v>23.32</v>
      </c>
      <c r="F1281" s="1">
        <f>Sales_data[[#This Row],[UnitPrice]]*(1-0.35)</f>
        <v>15.158000000000001</v>
      </c>
      <c r="G1281" t="s">
        <v>30</v>
      </c>
      <c r="H1281" t="s">
        <v>31</v>
      </c>
      <c r="I1281" s="6">
        <v>0.05</v>
      </c>
      <c r="J1281" t="s">
        <v>51</v>
      </c>
      <c r="K1281" s="1">
        <f>Sales_data[[#This Row],[Quantity]]*Sales_data[[#This Row],[UnitPrice]]</f>
        <v>349.8</v>
      </c>
      <c r="L1281" s="1">
        <f>Sales_data[[#This Row],[TotalPrice ]]*(1-Sales_data[[#This Row],[Discount]])</f>
        <v>332.31</v>
      </c>
      <c r="M1281" s="1">
        <f>Sales_data[[#This Row],[Quantity]]*Sales_data[[#This Row],[UnitCost (Assummed)]]</f>
        <v>227.37</v>
      </c>
      <c r="N1281" s="1">
        <f>Sales_data[[#This Row],[ Sales]]-Sales_data[[#This Row],[COGs]]</f>
        <v>104.94</v>
      </c>
      <c r="O1281" s="5">
        <f>Sales_data[[#This Row],[TotalPrice ]]-Sales_data[[#This Row],[ Sales]]</f>
        <v>17.490000000000009</v>
      </c>
      <c r="P1281" t="s">
        <v>60</v>
      </c>
      <c r="Q1281" t="s">
        <v>2930</v>
      </c>
      <c r="R1281">
        <v>0</v>
      </c>
      <c r="S1281" t="s">
        <v>1555</v>
      </c>
      <c r="T1281" t="s">
        <v>1556</v>
      </c>
      <c r="U1281" s="1">
        <v>25.27</v>
      </c>
      <c r="V1281" s="2">
        <v>45716</v>
      </c>
      <c r="W1281" s="2">
        <v>45719</v>
      </c>
      <c r="X1281" s="7">
        <f t="shared" si="19"/>
        <v>3</v>
      </c>
      <c r="Y1281" t="s">
        <v>49</v>
      </c>
    </row>
    <row r="1282" spans="1:25" x14ac:dyDescent="0.3">
      <c r="A1282" s="2">
        <v>45717</v>
      </c>
      <c r="B1282" t="s">
        <v>38</v>
      </c>
      <c r="C1282" t="s">
        <v>39</v>
      </c>
      <c r="D1282">
        <v>8</v>
      </c>
      <c r="E1282" s="1">
        <v>179.9</v>
      </c>
      <c r="F1282" s="1">
        <f>Sales_data[[#This Row],[UnitPrice]]*(1-0.35)</f>
        <v>116.935</v>
      </c>
      <c r="G1282" t="s">
        <v>50</v>
      </c>
      <c r="H1282" t="s">
        <v>31</v>
      </c>
      <c r="I1282" s="6">
        <v>0.05</v>
      </c>
      <c r="J1282" t="s">
        <v>51</v>
      </c>
      <c r="K1282" s="1">
        <f>Sales_data[[#This Row],[Quantity]]*Sales_data[[#This Row],[UnitPrice]]</f>
        <v>1439.2</v>
      </c>
      <c r="L1282" s="1">
        <f>Sales_data[[#This Row],[TotalPrice ]]*(1-Sales_data[[#This Row],[Discount]])</f>
        <v>1367.24</v>
      </c>
      <c r="M1282" s="1">
        <f>Sales_data[[#This Row],[Quantity]]*Sales_data[[#This Row],[UnitCost (Assummed)]]</f>
        <v>935.48</v>
      </c>
      <c r="N1282" s="1">
        <f>Sales_data[[#This Row],[ Sales]]-Sales_data[[#This Row],[COGs]]</f>
        <v>431.76</v>
      </c>
      <c r="O1282" s="5">
        <f>Sales_data[[#This Row],[TotalPrice ]]-Sales_data[[#This Row],[ Sales]]</f>
        <v>71.960000000000036</v>
      </c>
      <c r="P1282" t="s">
        <v>23</v>
      </c>
      <c r="Q1282" t="s">
        <v>34</v>
      </c>
      <c r="R1282">
        <v>0</v>
      </c>
      <c r="S1282" t="s">
        <v>237</v>
      </c>
      <c r="T1282" t="s">
        <v>238</v>
      </c>
      <c r="U1282" s="1">
        <v>14.8</v>
      </c>
      <c r="V1282" s="2">
        <v>45717</v>
      </c>
      <c r="W1282" s="2">
        <v>45721</v>
      </c>
      <c r="X1282" s="7">
        <f t="shared" ref="X1282:X1345" si="20">DATEDIF( V1282,W1282,"d")</f>
        <v>4</v>
      </c>
      <c r="Y1282" t="s">
        <v>43</v>
      </c>
    </row>
    <row r="1283" spans="1:25" x14ac:dyDescent="0.3">
      <c r="A1283" s="2">
        <v>45717</v>
      </c>
      <c r="B1283" t="s">
        <v>69</v>
      </c>
      <c r="C1283" t="s">
        <v>54</v>
      </c>
      <c r="D1283">
        <v>4</v>
      </c>
      <c r="E1283" s="1">
        <v>69.599999999999994</v>
      </c>
      <c r="F1283" s="1">
        <f>Sales_data[[#This Row],[UnitPrice]]*(1-0.35)</f>
        <v>45.239999999999995</v>
      </c>
      <c r="G1283" t="s">
        <v>55</v>
      </c>
      <c r="H1283" t="s">
        <v>21</v>
      </c>
      <c r="I1283" s="6">
        <v>0.05</v>
      </c>
      <c r="J1283" t="s">
        <v>22</v>
      </c>
      <c r="K1283" s="1">
        <f>Sales_data[[#This Row],[Quantity]]*Sales_data[[#This Row],[UnitPrice]]</f>
        <v>278.39999999999998</v>
      </c>
      <c r="L1283" s="1">
        <f>Sales_data[[#This Row],[TotalPrice ]]*(1-Sales_data[[#This Row],[Discount]])</f>
        <v>264.47999999999996</v>
      </c>
      <c r="M1283" s="1">
        <f>Sales_data[[#This Row],[Quantity]]*Sales_data[[#This Row],[UnitCost (Assummed)]]</f>
        <v>180.95999999999998</v>
      </c>
      <c r="N1283" s="1">
        <f>Sales_data[[#This Row],[ Sales]]-Sales_data[[#This Row],[COGs]]</f>
        <v>83.519999999999982</v>
      </c>
      <c r="O1283" s="5">
        <f>Sales_data[[#This Row],[TotalPrice ]]-Sales_data[[#This Row],[ Sales]]</f>
        <v>13.920000000000016</v>
      </c>
      <c r="P1283" t="s">
        <v>33</v>
      </c>
      <c r="Q1283" t="s">
        <v>34</v>
      </c>
      <c r="R1283">
        <v>0</v>
      </c>
      <c r="S1283" t="s">
        <v>828</v>
      </c>
      <c r="T1283" t="s">
        <v>829</v>
      </c>
      <c r="U1283" s="1">
        <v>17.68</v>
      </c>
      <c r="V1283" s="2">
        <v>45717</v>
      </c>
      <c r="W1283" s="2">
        <v>45725</v>
      </c>
      <c r="X1283" s="7">
        <f t="shared" si="20"/>
        <v>8</v>
      </c>
      <c r="Y1283" t="s">
        <v>72</v>
      </c>
    </row>
    <row r="1284" spans="1:25" x14ac:dyDescent="0.3">
      <c r="A1284" s="2">
        <v>45717</v>
      </c>
      <c r="B1284" t="s">
        <v>69</v>
      </c>
      <c r="C1284" t="s">
        <v>39</v>
      </c>
      <c r="D1284">
        <v>4</v>
      </c>
      <c r="E1284" s="1">
        <v>209.3</v>
      </c>
      <c r="F1284" s="1">
        <f>Sales_data[[#This Row],[UnitPrice]]*(1-0.35)</f>
        <v>136.04500000000002</v>
      </c>
      <c r="G1284" t="s">
        <v>20</v>
      </c>
      <c r="H1284" t="s">
        <v>31</v>
      </c>
      <c r="I1284" s="6">
        <v>0.05</v>
      </c>
      <c r="J1284" t="s">
        <v>32</v>
      </c>
      <c r="K1284" s="1">
        <f>Sales_data[[#This Row],[Quantity]]*Sales_data[[#This Row],[UnitPrice]]</f>
        <v>837.2</v>
      </c>
      <c r="L1284" s="1">
        <f>Sales_data[[#This Row],[TotalPrice ]]*(1-Sales_data[[#This Row],[Discount]])</f>
        <v>795.34</v>
      </c>
      <c r="M1284" s="1">
        <f>Sales_data[[#This Row],[Quantity]]*Sales_data[[#This Row],[UnitCost (Assummed)]]</f>
        <v>544.18000000000006</v>
      </c>
      <c r="N1284" s="1">
        <f>Sales_data[[#This Row],[ Sales]]-Sales_data[[#This Row],[COGs]]</f>
        <v>251.15999999999997</v>
      </c>
      <c r="O1284" s="5">
        <f>Sales_data[[#This Row],[TotalPrice ]]-Sales_data[[#This Row],[ Sales]]</f>
        <v>41.860000000000014</v>
      </c>
      <c r="P1284" t="s">
        <v>33</v>
      </c>
      <c r="Q1284" t="s">
        <v>2930</v>
      </c>
      <c r="R1284">
        <v>0</v>
      </c>
      <c r="S1284" t="s">
        <v>2428</v>
      </c>
      <c r="T1284" t="s">
        <v>2429</v>
      </c>
      <c r="U1284" s="1">
        <v>6.89</v>
      </c>
      <c r="V1284" s="2">
        <v>45717</v>
      </c>
      <c r="W1284" s="2">
        <v>45722</v>
      </c>
      <c r="X1284" s="7">
        <f t="shared" si="20"/>
        <v>5</v>
      </c>
      <c r="Y1284" t="s">
        <v>72</v>
      </c>
    </row>
    <row r="1285" spans="1:25" x14ac:dyDescent="0.3">
      <c r="A1285" s="2">
        <v>45718</v>
      </c>
      <c r="B1285" t="s">
        <v>28</v>
      </c>
      <c r="C1285" t="s">
        <v>29</v>
      </c>
      <c r="D1285">
        <v>12</v>
      </c>
      <c r="E1285" s="1">
        <v>34.24</v>
      </c>
      <c r="F1285" s="1">
        <f>Sales_data[[#This Row],[UnitPrice]]*(1-0.35)</f>
        <v>22.256000000000004</v>
      </c>
      <c r="G1285" t="s">
        <v>50</v>
      </c>
      <c r="H1285" t="s">
        <v>31</v>
      </c>
      <c r="I1285" s="6">
        <v>0.1</v>
      </c>
      <c r="J1285" t="s">
        <v>46</v>
      </c>
      <c r="K1285" s="1">
        <f>Sales_data[[#This Row],[Quantity]]*Sales_data[[#This Row],[UnitPrice]]</f>
        <v>410.88</v>
      </c>
      <c r="L1285" s="1">
        <f>Sales_data[[#This Row],[TotalPrice ]]*(1-Sales_data[[#This Row],[Discount]])</f>
        <v>369.79200000000003</v>
      </c>
      <c r="M1285" s="1">
        <f>Sales_data[[#This Row],[Quantity]]*Sales_data[[#This Row],[UnitCost (Assummed)]]</f>
        <v>267.07200000000006</v>
      </c>
      <c r="N1285" s="1">
        <f>Sales_data[[#This Row],[ Sales]]-Sales_data[[#This Row],[COGs]]</f>
        <v>102.71999999999997</v>
      </c>
      <c r="O1285" s="5">
        <f>Sales_data[[#This Row],[TotalPrice ]]-Sales_data[[#This Row],[ Sales]]</f>
        <v>41.087999999999965</v>
      </c>
      <c r="P1285" t="s">
        <v>63</v>
      </c>
      <c r="Q1285" t="s">
        <v>2930</v>
      </c>
      <c r="R1285">
        <v>0</v>
      </c>
      <c r="S1285" t="s">
        <v>557</v>
      </c>
      <c r="T1285" t="s">
        <v>558</v>
      </c>
      <c r="U1285" s="1">
        <v>17.64</v>
      </c>
      <c r="V1285" s="2">
        <v>45718</v>
      </c>
      <c r="W1285" s="2">
        <v>45726</v>
      </c>
      <c r="X1285" s="7">
        <f t="shared" si="20"/>
        <v>8</v>
      </c>
      <c r="Y1285" t="s">
        <v>37</v>
      </c>
    </row>
    <row r="1286" spans="1:25" x14ac:dyDescent="0.3">
      <c r="A1286" s="2">
        <v>45720</v>
      </c>
      <c r="B1286" t="s">
        <v>44</v>
      </c>
      <c r="C1286" t="s">
        <v>130</v>
      </c>
      <c r="D1286">
        <v>8</v>
      </c>
      <c r="E1286" s="1">
        <v>486.07</v>
      </c>
      <c r="F1286" s="1">
        <f>Sales_data[[#This Row],[UnitPrice]]*(1-0.35)</f>
        <v>315.94549999999998</v>
      </c>
      <c r="G1286" t="s">
        <v>20</v>
      </c>
      <c r="H1286" t="s">
        <v>31</v>
      </c>
      <c r="I1286" s="6">
        <v>0</v>
      </c>
      <c r="J1286" t="s">
        <v>51</v>
      </c>
      <c r="K1286" s="1">
        <f>Sales_data[[#This Row],[Quantity]]*Sales_data[[#This Row],[UnitPrice]]</f>
        <v>3888.56</v>
      </c>
      <c r="L1286" s="1">
        <f>Sales_data[[#This Row],[TotalPrice ]]*(1-Sales_data[[#This Row],[Discount]])</f>
        <v>3888.56</v>
      </c>
      <c r="M1286" s="1">
        <f>Sales_data[[#This Row],[Quantity]]*Sales_data[[#This Row],[UnitCost (Assummed)]]</f>
        <v>2527.5639999999999</v>
      </c>
      <c r="N1286" s="1">
        <f>Sales_data[[#This Row],[ Sales]]-Sales_data[[#This Row],[COGs]]</f>
        <v>1360.9960000000001</v>
      </c>
      <c r="O1286" s="5">
        <f>Sales_data[[#This Row],[TotalPrice ]]-Sales_data[[#This Row],[ Sales]]</f>
        <v>0</v>
      </c>
      <c r="P1286" t="s">
        <v>60</v>
      </c>
      <c r="Q1286" t="s">
        <v>24</v>
      </c>
      <c r="R1286">
        <v>0</v>
      </c>
      <c r="S1286" t="s">
        <v>408</v>
      </c>
      <c r="T1286" t="s">
        <v>409</v>
      </c>
      <c r="U1286" s="1">
        <v>10.68</v>
      </c>
      <c r="V1286" s="2">
        <v>45720</v>
      </c>
      <c r="W1286" s="2">
        <v>45726</v>
      </c>
      <c r="X1286" s="7">
        <f t="shared" si="20"/>
        <v>6</v>
      </c>
      <c r="Y1286" t="s">
        <v>49</v>
      </c>
    </row>
    <row r="1287" spans="1:25" x14ac:dyDescent="0.3">
      <c r="A1287" s="2">
        <v>45720</v>
      </c>
      <c r="B1287" t="s">
        <v>18</v>
      </c>
      <c r="C1287" t="s">
        <v>29</v>
      </c>
      <c r="D1287">
        <v>11</v>
      </c>
      <c r="E1287" s="1">
        <v>183.11</v>
      </c>
      <c r="F1287" s="1">
        <f>Sales_data[[#This Row],[UnitPrice]]*(1-0.35)</f>
        <v>119.02150000000002</v>
      </c>
      <c r="G1287" t="s">
        <v>20</v>
      </c>
      <c r="H1287" t="s">
        <v>31</v>
      </c>
      <c r="I1287" s="6">
        <v>0.15</v>
      </c>
      <c r="J1287" t="s">
        <v>46</v>
      </c>
      <c r="K1287" s="1">
        <f>Sales_data[[#This Row],[Quantity]]*Sales_data[[#This Row],[UnitPrice]]</f>
        <v>2014.21</v>
      </c>
      <c r="L1287" s="1">
        <f>Sales_data[[#This Row],[TotalPrice ]]*(1-Sales_data[[#This Row],[Discount]])</f>
        <v>1712.0785000000001</v>
      </c>
      <c r="M1287" s="1">
        <f>Sales_data[[#This Row],[Quantity]]*Sales_data[[#This Row],[UnitCost (Assummed)]]</f>
        <v>1309.2365000000002</v>
      </c>
      <c r="N1287" s="1">
        <f>Sales_data[[#This Row],[ Sales]]-Sales_data[[#This Row],[COGs]]</f>
        <v>402.84199999999987</v>
      </c>
      <c r="O1287" s="5">
        <f>Sales_data[[#This Row],[TotalPrice ]]-Sales_data[[#This Row],[ Sales]]</f>
        <v>302.13149999999996</v>
      </c>
      <c r="P1287" t="s">
        <v>33</v>
      </c>
      <c r="Q1287" t="s">
        <v>24</v>
      </c>
      <c r="R1287">
        <v>0</v>
      </c>
      <c r="S1287" t="s">
        <v>1549</v>
      </c>
      <c r="T1287" t="s">
        <v>1550</v>
      </c>
      <c r="U1287" s="1">
        <v>41.83</v>
      </c>
      <c r="V1287" s="2">
        <v>45720</v>
      </c>
      <c r="W1287" s="2">
        <v>45722</v>
      </c>
      <c r="X1287" s="7">
        <f t="shared" si="20"/>
        <v>2</v>
      </c>
      <c r="Y1287" t="s">
        <v>27</v>
      </c>
    </row>
    <row r="1288" spans="1:25" x14ac:dyDescent="0.3">
      <c r="A1288" s="2">
        <v>45720</v>
      </c>
      <c r="B1288" t="s">
        <v>38</v>
      </c>
      <c r="C1288" t="s">
        <v>54</v>
      </c>
      <c r="D1288">
        <v>18</v>
      </c>
      <c r="E1288" s="1">
        <v>382.01</v>
      </c>
      <c r="F1288" s="1">
        <f>Sales_data[[#This Row],[UnitPrice]]*(1-0.35)</f>
        <v>248.3065</v>
      </c>
      <c r="G1288" t="s">
        <v>55</v>
      </c>
      <c r="H1288" t="s">
        <v>21</v>
      </c>
      <c r="I1288" s="6">
        <v>0.1</v>
      </c>
      <c r="J1288" t="s">
        <v>32</v>
      </c>
      <c r="K1288" s="1">
        <f>Sales_data[[#This Row],[Quantity]]*Sales_data[[#This Row],[UnitPrice]]</f>
        <v>6876.18</v>
      </c>
      <c r="L1288" s="1">
        <f>Sales_data[[#This Row],[TotalPrice ]]*(1-Sales_data[[#This Row],[Discount]])</f>
        <v>6188.5620000000008</v>
      </c>
      <c r="M1288" s="1">
        <f>Sales_data[[#This Row],[Quantity]]*Sales_data[[#This Row],[UnitCost (Assummed)]]</f>
        <v>4469.5169999999998</v>
      </c>
      <c r="N1288" s="1">
        <f>Sales_data[[#This Row],[ Sales]]-Sales_data[[#This Row],[COGs]]</f>
        <v>1719.045000000001</v>
      </c>
      <c r="O1288" s="5">
        <f>Sales_data[[#This Row],[TotalPrice ]]-Sales_data[[#This Row],[ Sales]]</f>
        <v>687.61799999999948</v>
      </c>
      <c r="P1288" t="s">
        <v>23</v>
      </c>
      <c r="Q1288" t="s">
        <v>34</v>
      </c>
      <c r="R1288">
        <v>0</v>
      </c>
      <c r="S1288" t="s">
        <v>1901</v>
      </c>
      <c r="T1288" t="s">
        <v>1902</v>
      </c>
      <c r="U1288" s="1">
        <v>36.549999999999997</v>
      </c>
      <c r="V1288" s="2">
        <v>45720</v>
      </c>
      <c r="W1288" s="2">
        <v>45724</v>
      </c>
      <c r="X1288" s="7">
        <f t="shared" si="20"/>
        <v>4</v>
      </c>
      <c r="Y1288" t="s">
        <v>43</v>
      </c>
    </row>
    <row r="1289" spans="1:25" x14ac:dyDescent="0.3">
      <c r="A1289" s="2">
        <v>45720</v>
      </c>
      <c r="B1289" t="s">
        <v>28</v>
      </c>
      <c r="C1289" t="s">
        <v>130</v>
      </c>
      <c r="D1289">
        <v>15</v>
      </c>
      <c r="E1289" s="1">
        <v>141.13</v>
      </c>
      <c r="F1289" s="1">
        <f>Sales_data[[#This Row],[UnitPrice]]*(1-0.35)</f>
        <v>91.734499999999997</v>
      </c>
      <c r="G1289" t="s">
        <v>55</v>
      </c>
      <c r="H1289" t="s">
        <v>21</v>
      </c>
      <c r="I1289" s="6">
        <v>0</v>
      </c>
      <c r="J1289" t="s">
        <v>51</v>
      </c>
      <c r="K1289" s="1">
        <f>Sales_data[[#This Row],[Quantity]]*Sales_data[[#This Row],[UnitPrice]]</f>
        <v>2116.9499999999998</v>
      </c>
      <c r="L1289" s="1">
        <f>Sales_data[[#This Row],[TotalPrice ]]*(1-Sales_data[[#This Row],[Discount]])</f>
        <v>2116.9499999999998</v>
      </c>
      <c r="M1289" s="1">
        <f>Sales_data[[#This Row],[Quantity]]*Sales_data[[#This Row],[UnitCost (Assummed)]]</f>
        <v>1376.0174999999999</v>
      </c>
      <c r="N1289" s="1">
        <f>Sales_data[[#This Row],[ Sales]]-Sales_data[[#This Row],[COGs]]</f>
        <v>740.93249999999989</v>
      </c>
      <c r="O1289" s="5">
        <f>Sales_data[[#This Row],[TotalPrice ]]-Sales_data[[#This Row],[ Sales]]</f>
        <v>0</v>
      </c>
      <c r="P1289" t="s">
        <v>63</v>
      </c>
      <c r="Q1289" t="s">
        <v>34</v>
      </c>
      <c r="R1289">
        <v>0</v>
      </c>
      <c r="S1289" t="s">
        <v>2489</v>
      </c>
      <c r="T1289" t="s">
        <v>2490</v>
      </c>
      <c r="U1289" s="1">
        <v>19.63</v>
      </c>
      <c r="V1289" s="2">
        <v>45720</v>
      </c>
      <c r="W1289" s="2">
        <v>45728</v>
      </c>
      <c r="X1289" s="7">
        <f t="shared" si="20"/>
        <v>8</v>
      </c>
      <c r="Y1289" t="s">
        <v>37</v>
      </c>
    </row>
    <row r="1290" spans="1:25" x14ac:dyDescent="0.3">
      <c r="A1290" s="2">
        <v>45720</v>
      </c>
      <c r="B1290" t="s">
        <v>44</v>
      </c>
      <c r="C1290" t="s">
        <v>79</v>
      </c>
      <c r="D1290">
        <v>11</v>
      </c>
      <c r="E1290" s="1">
        <v>447.38</v>
      </c>
      <c r="F1290" s="1">
        <f>Sales_data[[#This Row],[UnitPrice]]*(1-0.35)</f>
        <v>290.79700000000003</v>
      </c>
      <c r="G1290" t="s">
        <v>55</v>
      </c>
      <c r="H1290" t="s">
        <v>21</v>
      </c>
      <c r="I1290" s="6">
        <v>0</v>
      </c>
      <c r="J1290" t="s">
        <v>32</v>
      </c>
      <c r="K1290" s="1">
        <f>Sales_data[[#This Row],[Quantity]]*Sales_data[[#This Row],[UnitPrice]]</f>
        <v>4921.18</v>
      </c>
      <c r="L1290" s="1">
        <f>Sales_data[[#This Row],[TotalPrice ]]*(1-Sales_data[[#This Row],[Discount]])</f>
        <v>4921.18</v>
      </c>
      <c r="M1290" s="1">
        <f>Sales_data[[#This Row],[Quantity]]*Sales_data[[#This Row],[UnitCost (Assummed)]]</f>
        <v>3198.7670000000003</v>
      </c>
      <c r="N1290" s="1">
        <f>Sales_data[[#This Row],[ Sales]]-Sales_data[[#This Row],[COGs]]</f>
        <v>1722.413</v>
      </c>
      <c r="O1290" s="5">
        <f>Sales_data[[#This Row],[TotalPrice ]]-Sales_data[[#This Row],[ Sales]]</f>
        <v>0</v>
      </c>
      <c r="P1290" t="s">
        <v>33</v>
      </c>
      <c r="Q1290" t="s">
        <v>34</v>
      </c>
      <c r="R1290">
        <v>0</v>
      </c>
      <c r="S1290" t="s">
        <v>2570</v>
      </c>
      <c r="T1290" t="s">
        <v>1181</v>
      </c>
      <c r="U1290" s="1">
        <v>36.72</v>
      </c>
      <c r="V1290" s="2">
        <v>45720</v>
      </c>
      <c r="W1290" s="2">
        <v>45727</v>
      </c>
      <c r="X1290" s="7">
        <f t="shared" si="20"/>
        <v>7</v>
      </c>
      <c r="Y1290" t="s">
        <v>49</v>
      </c>
    </row>
    <row r="1291" spans="1:25" x14ac:dyDescent="0.3">
      <c r="A1291" s="2">
        <v>45721</v>
      </c>
      <c r="B1291" t="s">
        <v>69</v>
      </c>
      <c r="C1291" t="s">
        <v>39</v>
      </c>
      <c r="D1291">
        <v>5</v>
      </c>
      <c r="E1291" s="1">
        <v>323.27999999999997</v>
      </c>
      <c r="F1291" s="1">
        <f>Sales_data[[#This Row],[UnitPrice]]*(1-0.35)</f>
        <v>210.13199999999998</v>
      </c>
      <c r="G1291" t="s">
        <v>55</v>
      </c>
      <c r="H1291" t="s">
        <v>31</v>
      </c>
      <c r="I1291" s="6">
        <v>0.1</v>
      </c>
      <c r="J1291" t="s">
        <v>46</v>
      </c>
      <c r="K1291" s="1">
        <f>Sales_data[[#This Row],[Quantity]]*Sales_data[[#This Row],[UnitPrice]]</f>
        <v>1616.3999999999999</v>
      </c>
      <c r="L1291" s="1">
        <f>Sales_data[[#This Row],[TotalPrice ]]*(1-Sales_data[[#This Row],[Discount]])</f>
        <v>1454.76</v>
      </c>
      <c r="M1291" s="1">
        <f>Sales_data[[#This Row],[Quantity]]*Sales_data[[#This Row],[UnitCost (Assummed)]]</f>
        <v>1050.6599999999999</v>
      </c>
      <c r="N1291" s="1">
        <f>Sales_data[[#This Row],[ Sales]]-Sales_data[[#This Row],[COGs]]</f>
        <v>404.10000000000014</v>
      </c>
      <c r="O1291" s="5">
        <f>Sales_data[[#This Row],[TotalPrice ]]-Sales_data[[#This Row],[ Sales]]</f>
        <v>161.63999999999987</v>
      </c>
      <c r="P1291" t="s">
        <v>33</v>
      </c>
      <c r="Q1291" t="s">
        <v>34</v>
      </c>
      <c r="R1291">
        <v>0</v>
      </c>
      <c r="S1291" t="s">
        <v>70</v>
      </c>
      <c r="T1291" t="s">
        <v>71</v>
      </c>
      <c r="U1291" s="1">
        <v>41.1</v>
      </c>
      <c r="V1291" s="2">
        <v>45721</v>
      </c>
      <c r="W1291" s="2">
        <v>45729</v>
      </c>
      <c r="X1291" s="7">
        <f t="shared" si="20"/>
        <v>8</v>
      </c>
      <c r="Y1291" t="s">
        <v>72</v>
      </c>
    </row>
    <row r="1292" spans="1:25" x14ac:dyDescent="0.3">
      <c r="A1292" s="2">
        <v>45721</v>
      </c>
      <c r="B1292" t="s">
        <v>28</v>
      </c>
      <c r="C1292" t="s">
        <v>79</v>
      </c>
      <c r="D1292">
        <v>18</v>
      </c>
      <c r="E1292" s="1">
        <v>375.96</v>
      </c>
      <c r="F1292" s="1">
        <f>Sales_data[[#This Row],[UnitPrice]]*(1-0.35)</f>
        <v>244.374</v>
      </c>
      <c r="G1292" t="s">
        <v>55</v>
      </c>
      <c r="H1292" t="s">
        <v>21</v>
      </c>
      <c r="I1292" s="6">
        <v>0.05</v>
      </c>
      <c r="J1292" t="s">
        <v>56</v>
      </c>
      <c r="K1292" s="1">
        <f>Sales_data[[#This Row],[Quantity]]*Sales_data[[#This Row],[UnitPrice]]</f>
        <v>6767.28</v>
      </c>
      <c r="L1292" s="1">
        <f>Sales_data[[#This Row],[TotalPrice ]]*(1-Sales_data[[#This Row],[Discount]])</f>
        <v>6428.9159999999993</v>
      </c>
      <c r="M1292" s="1">
        <f>Sales_data[[#This Row],[Quantity]]*Sales_data[[#This Row],[UnitCost (Assummed)]]</f>
        <v>4398.732</v>
      </c>
      <c r="N1292" s="1">
        <f>Sales_data[[#This Row],[ Sales]]-Sales_data[[#This Row],[COGs]]</f>
        <v>2030.1839999999993</v>
      </c>
      <c r="O1292" s="5">
        <f>Sales_data[[#This Row],[TotalPrice ]]-Sales_data[[#This Row],[ Sales]]</f>
        <v>338.36400000000049</v>
      </c>
      <c r="P1292" t="s">
        <v>60</v>
      </c>
      <c r="Q1292" t="s">
        <v>34</v>
      </c>
      <c r="R1292">
        <v>0</v>
      </c>
      <c r="S1292" t="s">
        <v>585</v>
      </c>
      <c r="T1292" t="s">
        <v>586</v>
      </c>
      <c r="U1292" s="1">
        <v>26.78</v>
      </c>
      <c r="V1292" s="2">
        <v>45721</v>
      </c>
      <c r="W1292" s="2">
        <v>45725</v>
      </c>
      <c r="X1292" s="7">
        <f t="shared" si="20"/>
        <v>4</v>
      </c>
      <c r="Y1292" t="s">
        <v>37</v>
      </c>
    </row>
    <row r="1293" spans="1:25" x14ac:dyDescent="0.3">
      <c r="A1293" s="2">
        <v>45721</v>
      </c>
      <c r="B1293" t="s">
        <v>28</v>
      </c>
      <c r="C1293" t="s">
        <v>29</v>
      </c>
      <c r="D1293">
        <v>6</v>
      </c>
      <c r="E1293" s="1">
        <v>525.42999999999995</v>
      </c>
      <c r="F1293" s="1">
        <f>Sales_data[[#This Row],[UnitPrice]]*(1-0.35)</f>
        <v>341.52949999999998</v>
      </c>
      <c r="G1293" t="s">
        <v>50</v>
      </c>
      <c r="H1293" t="s">
        <v>21</v>
      </c>
      <c r="I1293" s="6">
        <v>0.05</v>
      </c>
      <c r="J1293" t="s">
        <v>32</v>
      </c>
      <c r="K1293" s="1">
        <f>Sales_data[[#This Row],[Quantity]]*Sales_data[[#This Row],[UnitPrice]]</f>
        <v>3152.58</v>
      </c>
      <c r="L1293" s="1">
        <f>Sales_data[[#This Row],[TotalPrice ]]*(1-Sales_data[[#This Row],[Discount]])</f>
        <v>2994.9509999999996</v>
      </c>
      <c r="M1293" s="1">
        <f>Sales_data[[#This Row],[Quantity]]*Sales_data[[#This Row],[UnitCost (Assummed)]]</f>
        <v>2049.1769999999997</v>
      </c>
      <c r="N1293" s="1">
        <f>Sales_data[[#This Row],[ Sales]]-Sales_data[[#This Row],[COGs]]</f>
        <v>945.77399999999989</v>
      </c>
      <c r="O1293" s="5">
        <f>Sales_data[[#This Row],[TotalPrice ]]-Sales_data[[#This Row],[ Sales]]</f>
        <v>157.62900000000036</v>
      </c>
      <c r="P1293" t="s">
        <v>57</v>
      </c>
      <c r="Q1293" t="s">
        <v>2930</v>
      </c>
      <c r="R1293">
        <v>0</v>
      </c>
      <c r="S1293" t="s">
        <v>775</v>
      </c>
      <c r="T1293" t="s">
        <v>776</v>
      </c>
      <c r="U1293" s="1">
        <v>39.28</v>
      </c>
      <c r="V1293" s="2">
        <v>45721</v>
      </c>
      <c r="W1293" s="2">
        <v>45727</v>
      </c>
      <c r="X1293" s="7">
        <f t="shared" si="20"/>
        <v>6</v>
      </c>
      <c r="Y1293" t="s">
        <v>37</v>
      </c>
    </row>
    <row r="1294" spans="1:25" x14ac:dyDescent="0.3">
      <c r="A1294" s="2">
        <v>45722</v>
      </c>
      <c r="B1294" t="s">
        <v>18</v>
      </c>
      <c r="C1294" t="s">
        <v>29</v>
      </c>
      <c r="D1294">
        <v>17</v>
      </c>
      <c r="E1294" s="1">
        <v>146.28</v>
      </c>
      <c r="F1294" s="1">
        <f>Sales_data[[#This Row],[UnitPrice]]*(1-0.35)</f>
        <v>95.082000000000008</v>
      </c>
      <c r="G1294" t="s">
        <v>20</v>
      </c>
      <c r="H1294" t="s">
        <v>31</v>
      </c>
      <c r="I1294" s="6">
        <v>0.15</v>
      </c>
      <c r="J1294" t="s">
        <v>51</v>
      </c>
      <c r="K1294" s="1">
        <f>Sales_data[[#This Row],[Quantity]]*Sales_data[[#This Row],[UnitPrice]]</f>
        <v>2486.7600000000002</v>
      </c>
      <c r="L1294" s="1">
        <f>Sales_data[[#This Row],[TotalPrice ]]*(1-Sales_data[[#This Row],[Discount]])</f>
        <v>2113.7460000000001</v>
      </c>
      <c r="M1294" s="1">
        <f>Sales_data[[#This Row],[Quantity]]*Sales_data[[#This Row],[UnitCost (Assummed)]]</f>
        <v>1616.3940000000002</v>
      </c>
      <c r="N1294" s="1">
        <f>Sales_data[[#This Row],[ Sales]]-Sales_data[[#This Row],[COGs]]</f>
        <v>497.35199999999986</v>
      </c>
      <c r="O1294" s="5">
        <f>Sales_data[[#This Row],[TotalPrice ]]-Sales_data[[#This Row],[ Sales]]</f>
        <v>373.01400000000012</v>
      </c>
      <c r="P1294" t="s">
        <v>63</v>
      </c>
      <c r="Q1294" t="s">
        <v>34</v>
      </c>
      <c r="R1294">
        <v>0</v>
      </c>
      <c r="S1294" t="s">
        <v>167</v>
      </c>
      <c r="T1294" t="s">
        <v>168</v>
      </c>
      <c r="U1294" s="1">
        <v>7.84</v>
      </c>
      <c r="V1294" s="2">
        <v>45722</v>
      </c>
      <c r="W1294" s="2">
        <v>45731</v>
      </c>
      <c r="X1294" s="7">
        <f t="shared" si="20"/>
        <v>9</v>
      </c>
      <c r="Y1294" t="s">
        <v>27</v>
      </c>
    </row>
    <row r="1295" spans="1:25" x14ac:dyDescent="0.3">
      <c r="A1295" s="2">
        <v>45722</v>
      </c>
      <c r="B1295" t="s">
        <v>18</v>
      </c>
      <c r="C1295" t="s">
        <v>45</v>
      </c>
      <c r="D1295">
        <v>5</v>
      </c>
      <c r="E1295" s="1">
        <v>89.03</v>
      </c>
      <c r="F1295" s="1">
        <f>Sales_data[[#This Row],[UnitPrice]]*(1-0.35)</f>
        <v>57.869500000000002</v>
      </c>
      <c r="G1295" t="s">
        <v>50</v>
      </c>
      <c r="H1295" t="s">
        <v>21</v>
      </c>
      <c r="I1295" s="6">
        <v>0.1</v>
      </c>
      <c r="J1295" t="s">
        <v>46</v>
      </c>
      <c r="K1295" s="1">
        <f>Sales_data[[#This Row],[Quantity]]*Sales_data[[#This Row],[UnitPrice]]</f>
        <v>445.15</v>
      </c>
      <c r="L1295" s="1">
        <f>Sales_data[[#This Row],[TotalPrice ]]*(1-Sales_data[[#This Row],[Discount]])</f>
        <v>400.63499999999999</v>
      </c>
      <c r="M1295" s="1">
        <f>Sales_data[[#This Row],[Quantity]]*Sales_data[[#This Row],[UnitCost (Assummed)]]</f>
        <v>289.34750000000003</v>
      </c>
      <c r="N1295" s="1">
        <f>Sales_data[[#This Row],[ Sales]]-Sales_data[[#This Row],[COGs]]</f>
        <v>111.28749999999997</v>
      </c>
      <c r="O1295" s="5">
        <f>Sales_data[[#This Row],[TotalPrice ]]-Sales_data[[#This Row],[ Sales]]</f>
        <v>44.514999999999986</v>
      </c>
      <c r="P1295" t="s">
        <v>60</v>
      </c>
      <c r="Q1295" t="s">
        <v>40</v>
      </c>
      <c r="R1295">
        <v>0</v>
      </c>
      <c r="S1295" t="s">
        <v>598</v>
      </c>
      <c r="T1295" t="s">
        <v>599</v>
      </c>
      <c r="U1295" s="1">
        <v>22.42</v>
      </c>
      <c r="V1295" s="2">
        <v>45722</v>
      </c>
      <c r="W1295" s="2">
        <v>45732</v>
      </c>
      <c r="X1295" s="7">
        <f t="shared" si="20"/>
        <v>10</v>
      </c>
      <c r="Y1295" t="s">
        <v>27</v>
      </c>
    </row>
    <row r="1296" spans="1:25" x14ac:dyDescent="0.3">
      <c r="A1296" s="2">
        <v>45724</v>
      </c>
      <c r="B1296" t="s">
        <v>44</v>
      </c>
      <c r="C1296" t="s">
        <v>54</v>
      </c>
      <c r="D1296">
        <v>9</v>
      </c>
      <c r="E1296" s="1">
        <v>8.81</v>
      </c>
      <c r="F1296" s="1">
        <f>Sales_data[[#This Row],[UnitPrice]]*(1-0.35)</f>
        <v>5.7265000000000006</v>
      </c>
      <c r="G1296" t="s">
        <v>55</v>
      </c>
      <c r="H1296" t="s">
        <v>31</v>
      </c>
      <c r="I1296" s="6">
        <v>0.15</v>
      </c>
      <c r="J1296" t="s">
        <v>32</v>
      </c>
      <c r="K1296" s="1">
        <f>Sales_data[[#This Row],[Quantity]]*Sales_data[[#This Row],[UnitPrice]]</f>
        <v>79.290000000000006</v>
      </c>
      <c r="L1296" s="1">
        <f>Sales_data[[#This Row],[TotalPrice ]]*(1-Sales_data[[#This Row],[Discount]])</f>
        <v>67.396500000000003</v>
      </c>
      <c r="M1296" s="1">
        <f>Sales_data[[#This Row],[Quantity]]*Sales_data[[#This Row],[UnitCost (Assummed)]]</f>
        <v>51.538500000000006</v>
      </c>
      <c r="N1296" s="1">
        <f>Sales_data[[#This Row],[ Sales]]-Sales_data[[#This Row],[COGs]]</f>
        <v>15.857999999999997</v>
      </c>
      <c r="O1296" s="5">
        <f>Sales_data[[#This Row],[TotalPrice ]]-Sales_data[[#This Row],[ Sales]]</f>
        <v>11.893500000000003</v>
      </c>
      <c r="P1296" t="s">
        <v>23</v>
      </c>
      <c r="Q1296" t="s">
        <v>34</v>
      </c>
      <c r="R1296">
        <v>0</v>
      </c>
      <c r="S1296" t="s">
        <v>637</v>
      </c>
      <c r="T1296" t="s">
        <v>638</v>
      </c>
      <c r="U1296" s="1">
        <v>42.7</v>
      </c>
      <c r="V1296" s="2">
        <v>45724</v>
      </c>
      <c r="W1296" s="2">
        <v>45734</v>
      </c>
      <c r="X1296" s="7">
        <f t="shared" si="20"/>
        <v>10</v>
      </c>
      <c r="Y1296" t="s">
        <v>49</v>
      </c>
    </row>
    <row r="1297" spans="1:25" x14ac:dyDescent="0.3">
      <c r="A1297" s="2">
        <v>45724</v>
      </c>
      <c r="B1297" t="s">
        <v>28</v>
      </c>
      <c r="C1297" t="s">
        <v>54</v>
      </c>
      <c r="D1297">
        <v>1</v>
      </c>
      <c r="E1297" s="1">
        <v>247.04</v>
      </c>
      <c r="F1297" s="1">
        <f>Sales_data[[#This Row],[UnitPrice]]*(1-0.35)</f>
        <v>160.57599999999999</v>
      </c>
      <c r="G1297" t="s">
        <v>50</v>
      </c>
      <c r="H1297" t="s">
        <v>21</v>
      </c>
      <c r="I1297" s="6">
        <v>0</v>
      </c>
      <c r="J1297" t="s">
        <v>66</v>
      </c>
      <c r="K1297" s="1">
        <f>Sales_data[[#This Row],[Quantity]]*Sales_data[[#This Row],[UnitPrice]]</f>
        <v>247.04</v>
      </c>
      <c r="L1297" s="1">
        <f>Sales_data[[#This Row],[TotalPrice ]]*(1-Sales_data[[#This Row],[Discount]])</f>
        <v>247.04</v>
      </c>
      <c r="M1297" s="1">
        <f>Sales_data[[#This Row],[Quantity]]*Sales_data[[#This Row],[UnitCost (Assummed)]]</f>
        <v>160.57599999999999</v>
      </c>
      <c r="N1297" s="1">
        <f>Sales_data[[#This Row],[ Sales]]-Sales_data[[#This Row],[COGs]]</f>
        <v>86.463999999999999</v>
      </c>
      <c r="O1297" s="5">
        <f>Sales_data[[#This Row],[TotalPrice ]]-Sales_data[[#This Row],[ Sales]]</f>
        <v>0</v>
      </c>
      <c r="P1297" t="s">
        <v>57</v>
      </c>
      <c r="Q1297" t="s">
        <v>24</v>
      </c>
      <c r="R1297">
        <v>0</v>
      </c>
      <c r="S1297" t="s">
        <v>1590</v>
      </c>
      <c r="T1297" t="s">
        <v>1591</v>
      </c>
      <c r="U1297" s="1">
        <v>26.86</v>
      </c>
      <c r="V1297" s="2">
        <v>45724</v>
      </c>
      <c r="W1297" s="2">
        <v>45729</v>
      </c>
      <c r="X1297" s="7">
        <f t="shared" si="20"/>
        <v>5</v>
      </c>
      <c r="Y1297" t="s">
        <v>37</v>
      </c>
    </row>
    <row r="1298" spans="1:25" x14ac:dyDescent="0.3">
      <c r="A1298" s="2">
        <v>45724</v>
      </c>
      <c r="B1298" t="s">
        <v>28</v>
      </c>
      <c r="C1298" t="s">
        <v>54</v>
      </c>
      <c r="D1298">
        <v>16</v>
      </c>
      <c r="E1298" s="1">
        <v>217.74</v>
      </c>
      <c r="F1298" s="1">
        <f>Sales_data[[#This Row],[UnitPrice]]*(1-0.35)</f>
        <v>141.53100000000001</v>
      </c>
      <c r="G1298" t="s">
        <v>30</v>
      </c>
      <c r="H1298" t="s">
        <v>21</v>
      </c>
      <c r="I1298" s="6">
        <v>0.15</v>
      </c>
      <c r="J1298" t="s">
        <v>46</v>
      </c>
      <c r="K1298" s="1">
        <f>Sales_data[[#This Row],[Quantity]]*Sales_data[[#This Row],[UnitPrice]]</f>
        <v>3483.84</v>
      </c>
      <c r="L1298" s="1">
        <f>Sales_data[[#This Row],[TotalPrice ]]*(1-Sales_data[[#This Row],[Discount]])</f>
        <v>2961.2640000000001</v>
      </c>
      <c r="M1298" s="1">
        <f>Sales_data[[#This Row],[Quantity]]*Sales_data[[#This Row],[UnitCost (Assummed)]]</f>
        <v>2264.4960000000001</v>
      </c>
      <c r="N1298" s="1">
        <f>Sales_data[[#This Row],[ Sales]]-Sales_data[[#This Row],[COGs]]</f>
        <v>696.76800000000003</v>
      </c>
      <c r="O1298" s="5">
        <f>Sales_data[[#This Row],[TotalPrice ]]-Sales_data[[#This Row],[ Sales]]</f>
        <v>522.57600000000002</v>
      </c>
      <c r="P1298" t="s">
        <v>63</v>
      </c>
      <c r="Q1298" t="s">
        <v>24</v>
      </c>
      <c r="R1298">
        <v>1</v>
      </c>
      <c r="S1298" t="s">
        <v>1800</v>
      </c>
      <c r="T1298" t="s">
        <v>1801</v>
      </c>
      <c r="U1298" s="1">
        <v>25.11</v>
      </c>
      <c r="V1298" s="2">
        <v>45724</v>
      </c>
      <c r="W1298" s="2">
        <v>45731</v>
      </c>
      <c r="X1298" s="7">
        <f t="shared" si="20"/>
        <v>7</v>
      </c>
      <c r="Y1298" t="s">
        <v>37</v>
      </c>
    </row>
    <row r="1299" spans="1:25" x14ac:dyDescent="0.3">
      <c r="A1299" s="2">
        <v>45724</v>
      </c>
      <c r="B1299" t="s">
        <v>28</v>
      </c>
      <c r="C1299" t="s">
        <v>19</v>
      </c>
      <c r="D1299">
        <v>4</v>
      </c>
      <c r="E1299" s="1">
        <v>24.58</v>
      </c>
      <c r="F1299" s="1">
        <f>Sales_data[[#This Row],[UnitPrice]]*(1-0.35)</f>
        <v>15.977</v>
      </c>
      <c r="G1299" t="s">
        <v>20</v>
      </c>
      <c r="H1299" t="s">
        <v>21</v>
      </c>
      <c r="I1299" s="6">
        <v>0.15</v>
      </c>
      <c r="J1299" t="s">
        <v>51</v>
      </c>
      <c r="K1299" s="1">
        <f>Sales_data[[#This Row],[Quantity]]*Sales_data[[#This Row],[UnitPrice]]</f>
        <v>98.32</v>
      </c>
      <c r="L1299" s="1">
        <f>Sales_data[[#This Row],[TotalPrice ]]*(1-Sales_data[[#This Row],[Discount]])</f>
        <v>83.571999999999989</v>
      </c>
      <c r="M1299" s="1">
        <f>Sales_data[[#This Row],[Quantity]]*Sales_data[[#This Row],[UnitCost (Assummed)]]</f>
        <v>63.908000000000001</v>
      </c>
      <c r="N1299" s="1">
        <f>Sales_data[[#This Row],[ Sales]]-Sales_data[[#This Row],[COGs]]</f>
        <v>19.663999999999987</v>
      </c>
      <c r="O1299" s="5">
        <f>Sales_data[[#This Row],[TotalPrice ]]-Sales_data[[#This Row],[ Sales]]</f>
        <v>14.748000000000005</v>
      </c>
      <c r="P1299" t="s">
        <v>60</v>
      </c>
      <c r="Q1299" t="s">
        <v>40</v>
      </c>
      <c r="R1299">
        <v>0</v>
      </c>
      <c r="S1299" t="s">
        <v>2591</v>
      </c>
      <c r="T1299" t="s">
        <v>2592</v>
      </c>
      <c r="U1299" s="1">
        <v>39.869999999999997</v>
      </c>
      <c r="V1299" s="2">
        <v>45724</v>
      </c>
      <c r="W1299" s="2">
        <v>45733</v>
      </c>
      <c r="X1299" s="7">
        <f t="shared" si="20"/>
        <v>9</v>
      </c>
      <c r="Y1299" t="s">
        <v>37</v>
      </c>
    </row>
    <row r="1300" spans="1:25" x14ac:dyDescent="0.3">
      <c r="A1300" s="2">
        <v>45725</v>
      </c>
      <c r="B1300" t="s">
        <v>28</v>
      </c>
      <c r="C1300" t="s">
        <v>39</v>
      </c>
      <c r="D1300">
        <v>6</v>
      </c>
      <c r="E1300" s="1">
        <v>64.98</v>
      </c>
      <c r="F1300" s="1">
        <f>Sales_data[[#This Row],[UnitPrice]]*(1-0.35)</f>
        <v>42.237000000000002</v>
      </c>
      <c r="G1300" t="s">
        <v>50</v>
      </c>
      <c r="H1300" t="s">
        <v>31</v>
      </c>
      <c r="I1300" s="6">
        <v>0</v>
      </c>
      <c r="J1300" t="s">
        <v>51</v>
      </c>
      <c r="K1300" s="1">
        <f>Sales_data[[#This Row],[Quantity]]*Sales_data[[#This Row],[UnitPrice]]</f>
        <v>389.88</v>
      </c>
      <c r="L1300" s="1">
        <f>Sales_data[[#This Row],[TotalPrice ]]*(1-Sales_data[[#This Row],[Discount]])</f>
        <v>389.88</v>
      </c>
      <c r="M1300" s="1">
        <f>Sales_data[[#This Row],[Quantity]]*Sales_data[[#This Row],[UnitCost (Assummed)]]</f>
        <v>253.42200000000003</v>
      </c>
      <c r="N1300" s="1">
        <f>Sales_data[[#This Row],[ Sales]]-Sales_data[[#This Row],[COGs]]</f>
        <v>136.45799999999997</v>
      </c>
      <c r="O1300" s="5">
        <f>Sales_data[[#This Row],[TotalPrice ]]-Sales_data[[#This Row],[ Sales]]</f>
        <v>0</v>
      </c>
      <c r="P1300" t="s">
        <v>60</v>
      </c>
      <c r="Q1300" t="s">
        <v>40</v>
      </c>
      <c r="R1300">
        <v>0</v>
      </c>
      <c r="S1300" t="s">
        <v>118</v>
      </c>
      <c r="T1300" t="s">
        <v>119</v>
      </c>
      <c r="U1300" s="1">
        <v>21.25</v>
      </c>
      <c r="V1300" s="2">
        <v>45725</v>
      </c>
      <c r="W1300" s="2">
        <v>45731</v>
      </c>
      <c r="X1300" s="7">
        <f t="shared" si="20"/>
        <v>6</v>
      </c>
      <c r="Y1300" t="s">
        <v>37</v>
      </c>
    </row>
    <row r="1301" spans="1:25" x14ac:dyDescent="0.3">
      <c r="A1301" s="2">
        <v>45725</v>
      </c>
      <c r="B1301" t="s">
        <v>38</v>
      </c>
      <c r="C1301" t="s">
        <v>29</v>
      </c>
      <c r="D1301">
        <v>1</v>
      </c>
      <c r="E1301" s="1">
        <v>506.41</v>
      </c>
      <c r="F1301" s="1">
        <f>Sales_data[[#This Row],[UnitPrice]]*(1-0.35)</f>
        <v>329.16650000000004</v>
      </c>
      <c r="G1301" t="s">
        <v>55</v>
      </c>
      <c r="H1301" t="s">
        <v>21</v>
      </c>
      <c r="I1301" s="6">
        <v>0</v>
      </c>
      <c r="J1301" t="s">
        <v>66</v>
      </c>
      <c r="K1301" s="1">
        <f>Sales_data[[#This Row],[Quantity]]*Sales_data[[#This Row],[UnitPrice]]</f>
        <v>506.41</v>
      </c>
      <c r="L1301" s="1">
        <f>Sales_data[[#This Row],[TotalPrice ]]*(1-Sales_data[[#This Row],[Discount]])</f>
        <v>506.41</v>
      </c>
      <c r="M1301" s="1">
        <f>Sales_data[[#This Row],[Quantity]]*Sales_data[[#This Row],[UnitCost (Assummed)]]</f>
        <v>329.16650000000004</v>
      </c>
      <c r="N1301" s="1">
        <f>Sales_data[[#This Row],[ Sales]]-Sales_data[[#This Row],[COGs]]</f>
        <v>177.24349999999998</v>
      </c>
      <c r="O1301" s="5">
        <f>Sales_data[[#This Row],[TotalPrice ]]-Sales_data[[#This Row],[ Sales]]</f>
        <v>0</v>
      </c>
      <c r="P1301" t="s">
        <v>63</v>
      </c>
      <c r="Q1301" t="s">
        <v>2930</v>
      </c>
      <c r="R1301">
        <v>0</v>
      </c>
      <c r="S1301" t="s">
        <v>1411</v>
      </c>
      <c r="T1301" t="s">
        <v>1412</v>
      </c>
      <c r="U1301" s="1">
        <v>17.899999999999999</v>
      </c>
      <c r="V1301" s="2">
        <v>45725</v>
      </c>
      <c r="W1301" s="2">
        <v>45733</v>
      </c>
      <c r="X1301" s="7">
        <f t="shared" si="20"/>
        <v>8</v>
      </c>
      <c r="Y1301" t="s">
        <v>43</v>
      </c>
    </row>
    <row r="1302" spans="1:25" x14ac:dyDescent="0.3">
      <c r="A1302" s="2">
        <v>45726</v>
      </c>
      <c r="B1302" t="s">
        <v>38</v>
      </c>
      <c r="C1302" t="s">
        <v>79</v>
      </c>
      <c r="D1302">
        <v>9</v>
      </c>
      <c r="E1302" s="1">
        <v>507.74</v>
      </c>
      <c r="F1302" s="1">
        <f>Sales_data[[#This Row],[UnitPrice]]*(1-0.35)</f>
        <v>330.03100000000001</v>
      </c>
      <c r="G1302" t="s">
        <v>55</v>
      </c>
      <c r="H1302" t="s">
        <v>31</v>
      </c>
      <c r="I1302" s="6">
        <v>0.15</v>
      </c>
      <c r="J1302" t="s">
        <v>66</v>
      </c>
      <c r="K1302" s="1">
        <f>Sales_data[[#This Row],[Quantity]]*Sales_data[[#This Row],[UnitPrice]]</f>
        <v>4569.66</v>
      </c>
      <c r="L1302" s="1">
        <f>Sales_data[[#This Row],[TotalPrice ]]*(1-Sales_data[[#This Row],[Discount]])</f>
        <v>3884.2109999999998</v>
      </c>
      <c r="M1302" s="1">
        <f>Sales_data[[#This Row],[Quantity]]*Sales_data[[#This Row],[UnitCost (Assummed)]]</f>
        <v>2970.279</v>
      </c>
      <c r="N1302" s="1">
        <f>Sales_data[[#This Row],[ Sales]]-Sales_data[[#This Row],[COGs]]</f>
        <v>913.93199999999979</v>
      </c>
      <c r="O1302" s="5">
        <f>Sales_data[[#This Row],[TotalPrice ]]-Sales_data[[#This Row],[ Sales]]</f>
        <v>685.44900000000007</v>
      </c>
      <c r="P1302" t="s">
        <v>63</v>
      </c>
      <c r="Q1302" t="s">
        <v>24</v>
      </c>
      <c r="R1302">
        <v>1</v>
      </c>
      <c r="S1302" t="s">
        <v>1450</v>
      </c>
      <c r="T1302" t="s">
        <v>1451</v>
      </c>
      <c r="U1302" s="1">
        <v>22.08</v>
      </c>
      <c r="V1302" s="2">
        <v>45726</v>
      </c>
      <c r="W1302" s="2">
        <v>45733</v>
      </c>
      <c r="X1302" s="7">
        <f t="shared" si="20"/>
        <v>7</v>
      </c>
      <c r="Y1302" t="s">
        <v>43</v>
      </c>
    </row>
    <row r="1303" spans="1:25" x14ac:dyDescent="0.3">
      <c r="A1303" s="2">
        <v>45726</v>
      </c>
      <c r="B1303" t="s">
        <v>18</v>
      </c>
      <c r="C1303" t="s">
        <v>45</v>
      </c>
      <c r="D1303">
        <v>16</v>
      </c>
      <c r="E1303" s="1">
        <v>504.36</v>
      </c>
      <c r="F1303" s="1">
        <f>Sales_data[[#This Row],[UnitPrice]]*(1-0.35)</f>
        <v>327.834</v>
      </c>
      <c r="G1303" t="s">
        <v>55</v>
      </c>
      <c r="H1303" t="s">
        <v>21</v>
      </c>
      <c r="I1303" s="6">
        <v>0</v>
      </c>
      <c r="J1303" t="s">
        <v>66</v>
      </c>
      <c r="K1303" s="1">
        <f>Sales_data[[#This Row],[Quantity]]*Sales_data[[#This Row],[UnitPrice]]</f>
        <v>8069.76</v>
      </c>
      <c r="L1303" s="1">
        <f>Sales_data[[#This Row],[TotalPrice ]]*(1-Sales_data[[#This Row],[Discount]])</f>
        <v>8069.76</v>
      </c>
      <c r="M1303" s="1">
        <f>Sales_data[[#This Row],[Quantity]]*Sales_data[[#This Row],[UnitCost (Assummed)]]</f>
        <v>5245.3440000000001</v>
      </c>
      <c r="N1303" s="1">
        <f>Sales_data[[#This Row],[ Sales]]-Sales_data[[#This Row],[COGs]]</f>
        <v>2824.4160000000002</v>
      </c>
      <c r="O1303" s="5">
        <f>Sales_data[[#This Row],[TotalPrice ]]-Sales_data[[#This Row],[ Sales]]</f>
        <v>0</v>
      </c>
      <c r="P1303" t="s">
        <v>60</v>
      </c>
      <c r="Q1303" t="s">
        <v>2930</v>
      </c>
      <c r="R1303">
        <v>1</v>
      </c>
      <c r="S1303" t="s">
        <v>2542</v>
      </c>
      <c r="T1303" t="s">
        <v>560</v>
      </c>
      <c r="U1303" s="1">
        <v>11.67</v>
      </c>
      <c r="V1303" s="2">
        <v>45726</v>
      </c>
      <c r="W1303" s="2">
        <v>45729</v>
      </c>
      <c r="X1303" s="7">
        <f t="shared" si="20"/>
        <v>3</v>
      </c>
      <c r="Y1303" t="s">
        <v>27</v>
      </c>
    </row>
    <row r="1304" spans="1:25" x14ac:dyDescent="0.3">
      <c r="A1304" s="2">
        <v>45727</v>
      </c>
      <c r="B1304" t="s">
        <v>18</v>
      </c>
      <c r="C1304" t="s">
        <v>19</v>
      </c>
      <c r="D1304">
        <v>6</v>
      </c>
      <c r="E1304" s="1">
        <v>138.26</v>
      </c>
      <c r="F1304" s="1">
        <f>Sales_data[[#This Row],[UnitPrice]]*(1-0.35)</f>
        <v>89.869</v>
      </c>
      <c r="G1304" t="s">
        <v>20</v>
      </c>
      <c r="H1304" t="s">
        <v>31</v>
      </c>
      <c r="I1304" s="6">
        <v>0.15</v>
      </c>
      <c r="J1304" t="s">
        <v>22</v>
      </c>
      <c r="K1304" s="1">
        <f>Sales_data[[#This Row],[Quantity]]*Sales_data[[#This Row],[UnitPrice]]</f>
        <v>829.56</v>
      </c>
      <c r="L1304" s="1">
        <f>Sales_data[[#This Row],[TotalPrice ]]*(1-Sales_data[[#This Row],[Discount]])</f>
        <v>705.12599999999998</v>
      </c>
      <c r="M1304" s="1">
        <f>Sales_data[[#This Row],[Quantity]]*Sales_data[[#This Row],[UnitCost (Assummed)]]</f>
        <v>539.21399999999994</v>
      </c>
      <c r="N1304" s="1">
        <f>Sales_data[[#This Row],[ Sales]]-Sales_data[[#This Row],[COGs]]</f>
        <v>165.91200000000003</v>
      </c>
      <c r="O1304" s="5">
        <f>Sales_data[[#This Row],[TotalPrice ]]-Sales_data[[#This Row],[ Sales]]</f>
        <v>124.43399999999997</v>
      </c>
      <c r="P1304" t="s">
        <v>23</v>
      </c>
      <c r="Q1304" t="s">
        <v>2930</v>
      </c>
      <c r="R1304">
        <v>1</v>
      </c>
      <c r="S1304" t="s">
        <v>1076</v>
      </c>
      <c r="T1304" t="s">
        <v>1077</v>
      </c>
      <c r="U1304" s="1">
        <v>31.4</v>
      </c>
      <c r="V1304" s="2">
        <v>45727</v>
      </c>
      <c r="W1304" s="2">
        <v>45729</v>
      </c>
      <c r="X1304" s="7">
        <f t="shared" si="20"/>
        <v>2</v>
      </c>
      <c r="Y1304" t="s">
        <v>27</v>
      </c>
    </row>
    <row r="1305" spans="1:25" x14ac:dyDescent="0.3">
      <c r="A1305" s="2">
        <v>45727</v>
      </c>
      <c r="B1305" t="s">
        <v>44</v>
      </c>
      <c r="C1305" t="s">
        <v>79</v>
      </c>
      <c r="D1305">
        <v>3</v>
      </c>
      <c r="E1305" s="1">
        <v>11.32</v>
      </c>
      <c r="F1305" s="1">
        <f>Sales_data[[#This Row],[UnitPrice]]*(1-0.35)</f>
        <v>7.3580000000000005</v>
      </c>
      <c r="G1305" t="s">
        <v>50</v>
      </c>
      <c r="H1305" t="s">
        <v>31</v>
      </c>
      <c r="I1305" s="6">
        <v>0.05</v>
      </c>
      <c r="J1305" t="s">
        <v>22</v>
      </c>
      <c r="K1305" s="1">
        <f>Sales_data[[#This Row],[Quantity]]*Sales_data[[#This Row],[UnitPrice]]</f>
        <v>33.96</v>
      </c>
      <c r="L1305" s="1">
        <f>Sales_data[[#This Row],[TotalPrice ]]*(1-Sales_data[[#This Row],[Discount]])</f>
        <v>32.262</v>
      </c>
      <c r="M1305" s="1">
        <f>Sales_data[[#This Row],[Quantity]]*Sales_data[[#This Row],[UnitCost (Assummed)]]</f>
        <v>22.074000000000002</v>
      </c>
      <c r="N1305" s="1">
        <f>Sales_data[[#This Row],[ Sales]]-Sales_data[[#This Row],[COGs]]</f>
        <v>10.187999999999999</v>
      </c>
      <c r="O1305" s="5">
        <f>Sales_data[[#This Row],[TotalPrice ]]-Sales_data[[#This Row],[ Sales]]</f>
        <v>1.6980000000000004</v>
      </c>
      <c r="P1305" t="s">
        <v>23</v>
      </c>
      <c r="Q1305" t="s">
        <v>40</v>
      </c>
      <c r="R1305">
        <v>0</v>
      </c>
      <c r="S1305" t="s">
        <v>2626</v>
      </c>
      <c r="T1305" t="s">
        <v>2126</v>
      </c>
      <c r="U1305" s="1">
        <v>16.39</v>
      </c>
      <c r="V1305" s="2">
        <v>45727</v>
      </c>
      <c r="W1305" s="2">
        <v>45730</v>
      </c>
      <c r="X1305" s="7">
        <f t="shared" si="20"/>
        <v>3</v>
      </c>
      <c r="Y1305" t="s">
        <v>49</v>
      </c>
    </row>
    <row r="1306" spans="1:25" x14ac:dyDescent="0.3">
      <c r="A1306" s="2">
        <v>45728</v>
      </c>
      <c r="B1306" t="s">
        <v>18</v>
      </c>
      <c r="C1306" t="s">
        <v>39</v>
      </c>
      <c r="D1306">
        <v>14</v>
      </c>
      <c r="E1306" s="1">
        <v>554.08000000000004</v>
      </c>
      <c r="F1306" s="1">
        <f>Sales_data[[#This Row],[UnitPrice]]*(1-0.35)</f>
        <v>360.15200000000004</v>
      </c>
      <c r="G1306" t="s">
        <v>30</v>
      </c>
      <c r="H1306" t="s">
        <v>31</v>
      </c>
      <c r="I1306" s="6">
        <v>0.05</v>
      </c>
      <c r="J1306" t="s">
        <v>56</v>
      </c>
      <c r="K1306" s="1">
        <f>Sales_data[[#This Row],[Quantity]]*Sales_data[[#This Row],[UnitPrice]]</f>
        <v>7757.1200000000008</v>
      </c>
      <c r="L1306" s="1">
        <f>Sales_data[[#This Row],[TotalPrice ]]*(1-Sales_data[[#This Row],[Discount]])</f>
        <v>7369.2640000000001</v>
      </c>
      <c r="M1306" s="1">
        <f>Sales_data[[#This Row],[Quantity]]*Sales_data[[#This Row],[UnitCost (Assummed)]]</f>
        <v>5042.1280000000006</v>
      </c>
      <c r="N1306" s="1">
        <f>Sales_data[[#This Row],[ Sales]]-Sales_data[[#This Row],[COGs]]</f>
        <v>2327.1359999999995</v>
      </c>
      <c r="O1306" s="5">
        <f>Sales_data[[#This Row],[TotalPrice ]]-Sales_data[[#This Row],[ Sales]]</f>
        <v>387.85600000000068</v>
      </c>
      <c r="P1306" t="s">
        <v>63</v>
      </c>
      <c r="Q1306" t="s">
        <v>2930</v>
      </c>
      <c r="R1306">
        <v>0</v>
      </c>
      <c r="S1306" t="s">
        <v>1553</v>
      </c>
      <c r="T1306" t="s">
        <v>1554</v>
      </c>
      <c r="U1306" s="1">
        <v>36.72</v>
      </c>
      <c r="V1306" s="2">
        <v>45728</v>
      </c>
      <c r="W1306" s="2">
        <v>45737</v>
      </c>
      <c r="X1306" s="7">
        <f t="shared" si="20"/>
        <v>9</v>
      </c>
      <c r="Y1306" t="s">
        <v>27</v>
      </c>
    </row>
    <row r="1307" spans="1:25" x14ac:dyDescent="0.3">
      <c r="A1307" s="2">
        <v>45729</v>
      </c>
      <c r="B1307" t="s">
        <v>69</v>
      </c>
      <c r="C1307" t="s">
        <v>54</v>
      </c>
      <c r="D1307">
        <v>16</v>
      </c>
      <c r="E1307" s="1">
        <v>38.49</v>
      </c>
      <c r="F1307" s="1">
        <f>Sales_data[[#This Row],[UnitPrice]]*(1-0.35)</f>
        <v>25.018500000000003</v>
      </c>
      <c r="G1307" t="s">
        <v>50</v>
      </c>
      <c r="H1307" t="s">
        <v>31</v>
      </c>
      <c r="I1307" s="6">
        <v>0.15</v>
      </c>
      <c r="J1307" t="s">
        <v>51</v>
      </c>
      <c r="K1307" s="1">
        <f>Sales_data[[#This Row],[Quantity]]*Sales_data[[#This Row],[UnitPrice]]</f>
        <v>615.84</v>
      </c>
      <c r="L1307" s="1">
        <f>Sales_data[[#This Row],[TotalPrice ]]*(1-Sales_data[[#This Row],[Discount]])</f>
        <v>523.46400000000006</v>
      </c>
      <c r="M1307" s="1">
        <f>Sales_data[[#This Row],[Quantity]]*Sales_data[[#This Row],[UnitCost (Assummed)]]</f>
        <v>400.29600000000005</v>
      </c>
      <c r="N1307" s="1">
        <f>Sales_data[[#This Row],[ Sales]]-Sales_data[[#This Row],[COGs]]</f>
        <v>123.16800000000001</v>
      </c>
      <c r="O1307" s="5">
        <f>Sales_data[[#This Row],[TotalPrice ]]-Sales_data[[#This Row],[ Sales]]</f>
        <v>92.375999999999976</v>
      </c>
      <c r="P1307" t="s">
        <v>60</v>
      </c>
      <c r="Q1307" t="s">
        <v>34</v>
      </c>
      <c r="R1307">
        <v>0</v>
      </c>
      <c r="S1307" t="s">
        <v>193</v>
      </c>
      <c r="T1307" t="s">
        <v>194</v>
      </c>
      <c r="U1307" s="1">
        <v>8.3800000000000008</v>
      </c>
      <c r="V1307" s="2">
        <v>45729</v>
      </c>
      <c r="W1307" s="2">
        <v>45738</v>
      </c>
      <c r="X1307" s="7">
        <f t="shared" si="20"/>
        <v>9</v>
      </c>
      <c r="Y1307" t="s">
        <v>72</v>
      </c>
    </row>
    <row r="1308" spans="1:25" x14ac:dyDescent="0.3">
      <c r="A1308" s="2">
        <v>45730</v>
      </c>
      <c r="B1308" t="s">
        <v>44</v>
      </c>
      <c r="C1308" t="s">
        <v>45</v>
      </c>
      <c r="D1308">
        <v>10</v>
      </c>
      <c r="E1308" s="1">
        <v>503.07</v>
      </c>
      <c r="F1308" s="1">
        <f>Sales_data[[#This Row],[UnitPrice]]*(1-0.35)</f>
        <v>326.99549999999999</v>
      </c>
      <c r="G1308" t="s">
        <v>50</v>
      </c>
      <c r="H1308" t="s">
        <v>31</v>
      </c>
      <c r="I1308" s="6">
        <v>0</v>
      </c>
      <c r="J1308" t="s">
        <v>66</v>
      </c>
      <c r="K1308" s="1">
        <f>Sales_data[[#This Row],[Quantity]]*Sales_data[[#This Row],[UnitPrice]]</f>
        <v>5030.7</v>
      </c>
      <c r="L1308" s="1">
        <f>Sales_data[[#This Row],[TotalPrice ]]*(1-Sales_data[[#This Row],[Discount]])</f>
        <v>5030.7</v>
      </c>
      <c r="M1308" s="1">
        <f>Sales_data[[#This Row],[Quantity]]*Sales_data[[#This Row],[UnitCost (Assummed)]]</f>
        <v>3269.9549999999999</v>
      </c>
      <c r="N1308" s="1">
        <f>Sales_data[[#This Row],[ Sales]]-Sales_data[[#This Row],[COGs]]</f>
        <v>1760.7449999999999</v>
      </c>
      <c r="O1308" s="5">
        <f>Sales_data[[#This Row],[TotalPrice ]]-Sales_data[[#This Row],[ Sales]]</f>
        <v>0</v>
      </c>
      <c r="P1308" t="s">
        <v>57</v>
      </c>
      <c r="Q1308" t="s">
        <v>24</v>
      </c>
      <c r="R1308">
        <v>0</v>
      </c>
      <c r="S1308" t="s">
        <v>249</v>
      </c>
      <c r="T1308" t="s">
        <v>250</v>
      </c>
      <c r="U1308" s="1">
        <v>44.61</v>
      </c>
      <c r="V1308" s="2">
        <v>45730</v>
      </c>
      <c r="W1308" s="2">
        <v>45735</v>
      </c>
      <c r="X1308" s="7">
        <f t="shared" si="20"/>
        <v>5</v>
      </c>
      <c r="Y1308" t="s">
        <v>49</v>
      </c>
    </row>
    <row r="1309" spans="1:25" x14ac:dyDescent="0.3">
      <c r="A1309" s="2">
        <v>45730</v>
      </c>
      <c r="B1309" t="s">
        <v>18</v>
      </c>
      <c r="C1309" t="s">
        <v>29</v>
      </c>
      <c r="D1309">
        <v>4</v>
      </c>
      <c r="E1309" s="1">
        <v>23.27</v>
      </c>
      <c r="F1309" s="1">
        <f>Sales_data[[#This Row],[UnitPrice]]*(1-0.35)</f>
        <v>15.125500000000001</v>
      </c>
      <c r="G1309" t="s">
        <v>50</v>
      </c>
      <c r="H1309" t="s">
        <v>21</v>
      </c>
      <c r="I1309" s="6">
        <v>0.15</v>
      </c>
      <c r="J1309" t="s">
        <v>56</v>
      </c>
      <c r="K1309" s="1">
        <f>Sales_data[[#This Row],[Quantity]]*Sales_data[[#This Row],[UnitPrice]]</f>
        <v>93.08</v>
      </c>
      <c r="L1309" s="1">
        <f>Sales_data[[#This Row],[TotalPrice ]]*(1-Sales_data[[#This Row],[Discount]])</f>
        <v>79.117999999999995</v>
      </c>
      <c r="M1309" s="1">
        <f>Sales_data[[#This Row],[Quantity]]*Sales_data[[#This Row],[UnitCost (Assummed)]]</f>
        <v>60.502000000000002</v>
      </c>
      <c r="N1309" s="1">
        <f>Sales_data[[#This Row],[ Sales]]-Sales_data[[#This Row],[COGs]]</f>
        <v>18.615999999999993</v>
      </c>
      <c r="O1309" s="5">
        <f>Sales_data[[#This Row],[TotalPrice ]]-Sales_data[[#This Row],[ Sales]]</f>
        <v>13.962000000000003</v>
      </c>
      <c r="P1309" t="s">
        <v>23</v>
      </c>
      <c r="Q1309" t="s">
        <v>34</v>
      </c>
      <c r="R1309">
        <v>0</v>
      </c>
      <c r="S1309" t="s">
        <v>1202</v>
      </c>
      <c r="T1309" t="s">
        <v>1203</v>
      </c>
      <c r="U1309" s="1">
        <v>32.86</v>
      </c>
      <c r="V1309" s="2">
        <v>45730</v>
      </c>
      <c r="W1309" s="2">
        <v>45737</v>
      </c>
      <c r="X1309" s="7">
        <f t="shared" si="20"/>
        <v>7</v>
      </c>
      <c r="Y1309" t="s">
        <v>27</v>
      </c>
    </row>
    <row r="1310" spans="1:25" x14ac:dyDescent="0.3">
      <c r="A1310" s="2">
        <v>45730</v>
      </c>
      <c r="B1310" t="s">
        <v>44</v>
      </c>
      <c r="C1310" t="s">
        <v>130</v>
      </c>
      <c r="D1310">
        <v>10</v>
      </c>
      <c r="E1310" s="1">
        <v>212.1</v>
      </c>
      <c r="F1310" s="1">
        <f>Sales_data[[#This Row],[UnitPrice]]*(1-0.35)</f>
        <v>137.86500000000001</v>
      </c>
      <c r="G1310" t="s">
        <v>20</v>
      </c>
      <c r="H1310" t="s">
        <v>31</v>
      </c>
      <c r="I1310" s="6">
        <v>0.15</v>
      </c>
      <c r="J1310" t="s">
        <v>22</v>
      </c>
      <c r="K1310" s="1">
        <f>Sales_data[[#This Row],[Quantity]]*Sales_data[[#This Row],[UnitPrice]]</f>
        <v>2121</v>
      </c>
      <c r="L1310" s="1">
        <f>Sales_data[[#This Row],[TotalPrice ]]*(1-Sales_data[[#This Row],[Discount]])</f>
        <v>1802.85</v>
      </c>
      <c r="M1310" s="1">
        <f>Sales_data[[#This Row],[Quantity]]*Sales_data[[#This Row],[UnitCost (Assummed)]]</f>
        <v>1378.65</v>
      </c>
      <c r="N1310" s="1">
        <f>Sales_data[[#This Row],[ Sales]]-Sales_data[[#This Row],[COGs]]</f>
        <v>424.19999999999982</v>
      </c>
      <c r="O1310" s="5">
        <f>Sales_data[[#This Row],[TotalPrice ]]-Sales_data[[#This Row],[ Sales]]</f>
        <v>318.15000000000009</v>
      </c>
      <c r="P1310" t="s">
        <v>33</v>
      </c>
      <c r="Q1310" t="s">
        <v>40</v>
      </c>
      <c r="R1310">
        <v>0</v>
      </c>
      <c r="S1310" t="s">
        <v>2876</v>
      </c>
      <c r="T1310" t="s">
        <v>2877</v>
      </c>
      <c r="U1310" s="1">
        <v>47.93</v>
      </c>
      <c r="V1310" s="2">
        <v>45730</v>
      </c>
      <c r="W1310" s="2">
        <v>45738</v>
      </c>
      <c r="X1310" s="7">
        <f t="shared" si="20"/>
        <v>8</v>
      </c>
      <c r="Y1310" t="s">
        <v>49</v>
      </c>
    </row>
    <row r="1311" spans="1:25" x14ac:dyDescent="0.3">
      <c r="A1311" s="2">
        <v>45732</v>
      </c>
      <c r="B1311" t="s">
        <v>38</v>
      </c>
      <c r="C1311" t="s">
        <v>79</v>
      </c>
      <c r="D1311">
        <v>12</v>
      </c>
      <c r="E1311" s="1">
        <v>260.31</v>
      </c>
      <c r="F1311" s="1">
        <f>Sales_data[[#This Row],[UnitPrice]]*(1-0.35)</f>
        <v>169.20150000000001</v>
      </c>
      <c r="G1311" t="s">
        <v>50</v>
      </c>
      <c r="H1311" t="s">
        <v>31</v>
      </c>
      <c r="I1311" s="6">
        <v>0.1</v>
      </c>
      <c r="J1311" t="s">
        <v>66</v>
      </c>
      <c r="K1311" s="1">
        <f>Sales_data[[#This Row],[Quantity]]*Sales_data[[#This Row],[UnitPrice]]</f>
        <v>3123.7200000000003</v>
      </c>
      <c r="L1311" s="1">
        <f>Sales_data[[#This Row],[TotalPrice ]]*(1-Sales_data[[#This Row],[Discount]])</f>
        <v>2811.3480000000004</v>
      </c>
      <c r="M1311" s="1">
        <f>Sales_data[[#This Row],[Quantity]]*Sales_data[[#This Row],[UnitCost (Assummed)]]</f>
        <v>2030.4180000000001</v>
      </c>
      <c r="N1311" s="1">
        <f>Sales_data[[#This Row],[ Sales]]-Sales_data[[#This Row],[COGs]]</f>
        <v>780.93000000000029</v>
      </c>
      <c r="O1311" s="5">
        <f>Sales_data[[#This Row],[TotalPrice ]]-Sales_data[[#This Row],[ Sales]]</f>
        <v>312.37199999999984</v>
      </c>
      <c r="P1311" t="s">
        <v>63</v>
      </c>
      <c r="Q1311" t="s">
        <v>34</v>
      </c>
      <c r="R1311">
        <v>0</v>
      </c>
      <c r="S1311" t="s">
        <v>1534</v>
      </c>
      <c r="T1311" t="s">
        <v>1535</v>
      </c>
      <c r="U1311" s="1">
        <v>14.58</v>
      </c>
      <c r="V1311" s="2">
        <v>45732</v>
      </c>
      <c r="W1311" s="2">
        <v>45740</v>
      </c>
      <c r="X1311" s="7">
        <f t="shared" si="20"/>
        <v>8</v>
      </c>
      <c r="Y1311" t="s">
        <v>43</v>
      </c>
    </row>
    <row r="1312" spans="1:25" x14ac:dyDescent="0.3">
      <c r="A1312" s="2">
        <v>45732</v>
      </c>
      <c r="B1312" t="s">
        <v>18</v>
      </c>
      <c r="C1312" t="s">
        <v>19</v>
      </c>
      <c r="D1312">
        <v>14</v>
      </c>
      <c r="E1312" s="1">
        <v>459.61</v>
      </c>
      <c r="F1312" s="1">
        <f>Sales_data[[#This Row],[UnitPrice]]*(1-0.35)</f>
        <v>298.74650000000003</v>
      </c>
      <c r="G1312" t="s">
        <v>20</v>
      </c>
      <c r="H1312" t="s">
        <v>31</v>
      </c>
      <c r="I1312" s="6">
        <v>0.05</v>
      </c>
      <c r="J1312" t="s">
        <v>46</v>
      </c>
      <c r="K1312" s="1">
        <f>Sales_data[[#This Row],[Quantity]]*Sales_data[[#This Row],[UnitPrice]]</f>
        <v>6434.54</v>
      </c>
      <c r="L1312" s="1">
        <f>Sales_data[[#This Row],[TotalPrice ]]*(1-Sales_data[[#This Row],[Discount]])</f>
        <v>6112.8130000000001</v>
      </c>
      <c r="M1312" s="1">
        <f>Sales_data[[#This Row],[Quantity]]*Sales_data[[#This Row],[UnitCost (Assummed)]]</f>
        <v>4182.451</v>
      </c>
      <c r="N1312" s="1">
        <f>Sales_data[[#This Row],[ Sales]]-Sales_data[[#This Row],[COGs]]</f>
        <v>1930.3620000000001</v>
      </c>
      <c r="O1312" s="5">
        <f>Sales_data[[#This Row],[TotalPrice ]]-Sales_data[[#This Row],[ Sales]]</f>
        <v>321.72699999999986</v>
      </c>
      <c r="P1312" t="s">
        <v>23</v>
      </c>
      <c r="Q1312" t="s">
        <v>2930</v>
      </c>
      <c r="R1312">
        <v>1</v>
      </c>
      <c r="S1312" t="s">
        <v>2238</v>
      </c>
      <c r="T1312" t="s">
        <v>2239</v>
      </c>
      <c r="U1312" s="1">
        <v>43.41</v>
      </c>
      <c r="V1312" s="2">
        <v>45732</v>
      </c>
      <c r="W1312" s="2">
        <v>45742</v>
      </c>
      <c r="X1312" s="7">
        <f t="shared" si="20"/>
        <v>10</v>
      </c>
      <c r="Y1312" t="s">
        <v>27</v>
      </c>
    </row>
    <row r="1313" spans="1:25" x14ac:dyDescent="0.3">
      <c r="A1313" s="2">
        <v>45733</v>
      </c>
      <c r="B1313" t="s">
        <v>69</v>
      </c>
      <c r="C1313" t="s">
        <v>54</v>
      </c>
      <c r="D1313">
        <v>10</v>
      </c>
      <c r="E1313" s="1">
        <v>289.91000000000003</v>
      </c>
      <c r="F1313" s="1">
        <f>Sales_data[[#This Row],[UnitPrice]]*(1-0.35)</f>
        <v>188.44150000000002</v>
      </c>
      <c r="G1313" t="s">
        <v>50</v>
      </c>
      <c r="H1313" t="s">
        <v>31</v>
      </c>
      <c r="I1313" s="6">
        <v>0.1</v>
      </c>
      <c r="J1313" t="s">
        <v>56</v>
      </c>
      <c r="K1313" s="1">
        <f>Sales_data[[#This Row],[Quantity]]*Sales_data[[#This Row],[UnitPrice]]</f>
        <v>2899.1000000000004</v>
      </c>
      <c r="L1313" s="1">
        <f>Sales_data[[#This Row],[TotalPrice ]]*(1-Sales_data[[#This Row],[Discount]])</f>
        <v>2609.1900000000005</v>
      </c>
      <c r="M1313" s="1">
        <f>Sales_data[[#This Row],[Quantity]]*Sales_data[[#This Row],[UnitCost (Assummed)]]</f>
        <v>1884.4150000000002</v>
      </c>
      <c r="N1313" s="1">
        <f>Sales_data[[#This Row],[ Sales]]-Sales_data[[#This Row],[COGs]]</f>
        <v>724.77500000000032</v>
      </c>
      <c r="O1313" s="5">
        <f>Sales_data[[#This Row],[TotalPrice ]]-Sales_data[[#This Row],[ Sales]]</f>
        <v>289.90999999999985</v>
      </c>
      <c r="P1313" t="s">
        <v>63</v>
      </c>
      <c r="Q1313" t="s">
        <v>34</v>
      </c>
      <c r="R1313">
        <v>0</v>
      </c>
      <c r="S1313" t="s">
        <v>641</v>
      </c>
      <c r="T1313" t="s">
        <v>642</v>
      </c>
      <c r="U1313" s="1">
        <v>32.96</v>
      </c>
      <c r="V1313" s="2">
        <v>45733</v>
      </c>
      <c r="W1313" s="2">
        <v>45737</v>
      </c>
      <c r="X1313" s="7">
        <f t="shared" si="20"/>
        <v>4</v>
      </c>
      <c r="Y1313" t="s">
        <v>72</v>
      </c>
    </row>
    <row r="1314" spans="1:25" x14ac:dyDescent="0.3">
      <c r="A1314" s="2">
        <v>45733</v>
      </c>
      <c r="B1314" t="s">
        <v>18</v>
      </c>
      <c r="C1314" t="s">
        <v>39</v>
      </c>
      <c r="D1314">
        <v>14</v>
      </c>
      <c r="E1314" s="1">
        <v>123.04</v>
      </c>
      <c r="F1314" s="1">
        <f>Sales_data[[#This Row],[UnitPrice]]*(1-0.35)</f>
        <v>79.976000000000013</v>
      </c>
      <c r="G1314" t="s">
        <v>30</v>
      </c>
      <c r="H1314" t="s">
        <v>21</v>
      </c>
      <c r="I1314" s="6">
        <v>0.1</v>
      </c>
      <c r="J1314" t="s">
        <v>56</v>
      </c>
      <c r="K1314" s="1">
        <f>Sales_data[[#This Row],[Quantity]]*Sales_data[[#This Row],[UnitPrice]]</f>
        <v>1722.5600000000002</v>
      </c>
      <c r="L1314" s="1">
        <f>Sales_data[[#This Row],[TotalPrice ]]*(1-Sales_data[[#This Row],[Discount]])</f>
        <v>1550.3040000000001</v>
      </c>
      <c r="M1314" s="1">
        <f>Sales_data[[#This Row],[Quantity]]*Sales_data[[#This Row],[UnitCost (Assummed)]]</f>
        <v>1119.6640000000002</v>
      </c>
      <c r="N1314" s="1">
        <f>Sales_data[[#This Row],[ Sales]]-Sales_data[[#This Row],[COGs]]</f>
        <v>430.63999999999987</v>
      </c>
      <c r="O1314" s="5">
        <f>Sales_data[[#This Row],[TotalPrice ]]-Sales_data[[#This Row],[ Sales]]</f>
        <v>172.25600000000009</v>
      </c>
      <c r="P1314" t="s">
        <v>63</v>
      </c>
      <c r="Q1314" t="s">
        <v>40</v>
      </c>
      <c r="R1314">
        <v>1</v>
      </c>
      <c r="S1314" t="s">
        <v>993</v>
      </c>
      <c r="T1314" t="s">
        <v>994</v>
      </c>
      <c r="U1314" s="1">
        <v>43.28</v>
      </c>
      <c r="V1314" s="2">
        <v>45733</v>
      </c>
      <c r="W1314" s="2">
        <v>45742</v>
      </c>
      <c r="X1314" s="7">
        <f t="shared" si="20"/>
        <v>9</v>
      </c>
      <c r="Y1314" t="s">
        <v>27</v>
      </c>
    </row>
    <row r="1315" spans="1:25" x14ac:dyDescent="0.3">
      <c r="A1315" s="2">
        <v>45733</v>
      </c>
      <c r="B1315" t="s">
        <v>38</v>
      </c>
      <c r="C1315" t="s">
        <v>29</v>
      </c>
      <c r="D1315">
        <v>9</v>
      </c>
      <c r="E1315" s="1">
        <v>228.62</v>
      </c>
      <c r="F1315" s="1">
        <f>Sales_data[[#This Row],[UnitPrice]]*(1-0.35)</f>
        <v>148.60300000000001</v>
      </c>
      <c r="G1315" t="s">
        <v>50</v>
      </c>
      <c r="H1315" t="s">
        <v>31</v>
      </c>
      <c r="I1315" s="6">
        <v>0.05</v>
      </c>
      <c r="J1315" t="s">
        <v>22</v>
      </c>
      <c r="K1315" s="1">
        <f>Sales_data[[#This Row],[Quantity]]*Sales_data[[#This Row],[UnitPrice]]</f>
        <v>2057.58</v>
      </c>
      <c r="L1315" s="1">
        <f>Sales_data[[#This Row],[TotalPrice ]]*(1-Sales_data[[#This Row],[Discount]])</f>
        <v>1954.7009999999998</v>
      </c>
      <c r="M1315" s="1">
        <f>Sales_data[[#This Row],[Quantity]]*Sales_data[[#This Row],[UnitCost (Assummed)]]</f>
        <v>1337.4270000000001</v>
      </c>
      <c r="N1315" s="1">
        <f>Sales_data[[#This Row],[ Sales]]-Sales_data[[#This Row],[COGs]]</f>
        <v>617.27399999999966</v>
      </c>
      <c r="O1315" s="5">
        <f>Sales_data[[#This Row],[TotalPrice ]]-Sales_data[[#This Row],[ Sales]]</f>
        <v>102.87900000000013</v>
      </c>
      <c r="P1315" t="s">
        <v>33</v>
      </c>
      <c r="Q1315" t="s">
        <v>34</v>
      </c>
      <c r="R1315">
        <v>0</v>
      </c>
      <c r="S1315" t="s">
        <v>2376</v>
      </c>
      <c r="T1315" t="s">
        <v>2377</v>
      </c>
      <c r="U1315" s="1">
        <v>31.43</v>
      </c>
      <c r="V1315" s="2">
        <v>45733</v>
      </c>
      <c r="W1315" s="2">
        <v>45737</v>
      </c>
      <c r="X1315" s="7">
        <f t="shared" si="20"/>
        <v>4</v>
      </c>
      <c r="Y1315" t="s">
        <v>43</v>
      </c>
    </row>
    <row r="1316" spans="1:25" x14ac:dyDescent="0.3">
      <c r="A1316" s="2">
        <v>45734</v>
      </c>
      <c r="B1316" t="s">
        <v>69</v>
      </c>
      <c r="C1316" t="s">
        <v>45</v>
      </c>
      <c r="D1316">
        <v>2</v>
      </c>
      <c r="E1316" s="1">
        <v>131.13</v>
      </c>
      <c r="F1316" s="1">
        <f>Sales_data[[#This Row],[UnitPrice]]*(1-0.35)</f>
        <v>85.234499999999997</v>
      </c>
      <c r="G1316" t="s">
        <v>20</v>
      </c>
      <c r="H1316" t="s">
        <v>31</v>
      </c>
      <c r="I1316" s="6">
        <v>0.1</v>
      </c>
      <c r="J1316" t="s">
        <v>22</v>
      </c>
      <c r="K1316" s="1">
        <f>Sales_data[[#This Row],[Quantity]]*Sales_data[[#This Row],[UnitPrice]]</f>
        <v>262.26</v>
      </c>
      <c r="L1316" s="1">
        <f>Sales_data[[#This Row],[TotalPrice ]]*(1-Sales_data[[#This Row],[Discount]])</f>
        <v>236.03399999999999</v>
      </c>
      <c r="M1316" s="1">
        <f>Sales_data[[#This Row],[Quantity]]*Sales_data[[#This Row],[UnitCost (Assummed)]]</f>
        <v>170.46899999999999</v>
      </c>
      <c r="N1316" s="1">
        <f>Sales_data[[#This Row],[ Sales]]-Sales_data[[#This Row],[COGs]]</f>
        <v>65.564999999999998</v>
      </c>
      <c r="O1316" s="5">
        <f>Sales_data[[#This Row],[TotalPrice ]]-Sales_data[[#This Row],[ Sales]]</f>
        <v>26.225999999999999</v>
      </c>
      <c r="P1316" t="s">
        <v>60</v>
      </c>
      <c r="Q1316" t="s">
        <v>2930</v>
      </c>
      <c r="R1316">
        <v>0</v>
      </c>
      <c r="S1316" t="s">
        <v>545</v>
      </c>
      <c r="T1316" t="s">
        <v>546</v>
      </c>
      <c r="U1316" s="1">
        <v>14.74</v>
      </c>
      <c r="V1316" s="2">
        <v>45734</v>
      </c>
      <c r="W1316" s="2">
        <v>45740</v>
      </c>
      <c r="X1316" s="7">
        <f t="shared" si="20"/>
        <v>6</v>
      </c>
      <c r="Y1316" t="s">
        <v>72</v>
      </c>
    </row>
    <row r="1317" spans="1:25" x14ac:dyDescent="0.3">
      <c r="A1317" s="2">
        <v>45734</v>
      </c>
      <c r="B1317" t="s">
        <v>38</v>
      </c>
      <c r="C1317" t="s">
        <v>130</v>
      </c>
      <c r="D1317">
        <v>16</v>
      </c>
      <c r="E1317" s="1">
        <v>420.79</v>
      </c>
      <c r="F1317" s="1">
        <f>Sales_data[[#This Row],[UnitPrice]]*(1-0.35)</f>
        <v>273.51350000000002</v>
      </c>
      <c r="G1317" t="s">
        <v>20</v>
      </c>
      <c r="H1317" t="s">
        <v>21</v>
      </c>
      <c r="I1317" s="6">
        <v>0.15</v>
      </c>
      <c r="J1317" t="s">
        <v>51</v>
      </c>
      <c r="K1317" s="1">
        <f>Sales_data[[#This Row],[Quantity]]*Sales_data[[#This Row],[UnitPrice]]</f>
        <v>6732.64</v>
      </c>
      <c r="L1317" s="1">
        <f>Sales_data[[#This Row],[TotalPrice ]]*(1-Sales_data[[#This Row],[Discount]])</f>
        <v>5722.7439999999997</v>
      </c>
      <c r="M1317" s="1">
        <f>Sales_data[[#This Row],[Quantity]]*Sales_data[[#This Row],[UnitCost (Assummed)]]</f>
        <v>4376.2160000000003</v>
      </c>
      <c r="N1317" s="1">
        <f>Sales_data[[#This Row],[ Sales]]-Sales_data[[#This Row],[COGs]]</f>
        <v>1346.5279999999993</v>
      </c>
      <c r="O1317" s="5">
        <f>Sales_data[[#This Row],[TotalPrice ]]-Sales_data[[#This Row],[ Sales]]</f>
        <v>1009.8960000000006</v>
      </c>
      <c r="P1317" t="s">
        <v>63</v>
      </c>
      <c r="Q1317" t="s">
        <v>24</v>
      </c>
      <c r="R1317">
        <v>1</v>
      </c>
      <c r="S1317" t="s">
        <v>760</v>
      </c>
      <c r="T1317" t="s">
        <v>148</v>
      </c>
      <c r="U1317" s="1">
        <v>22.13</v>
      </c>
      <c r="V1317" s="2">
        <v>45734</v>
      </c>
      <c r="W1317" s="2">
        <v>45741</v>
      </c>
      <c r="X1317" s="7">
        <f t="shared" si="20"/>
        <v>7</v>
      </c>
      <c r="Y1317" t="s">
        <v>43</v>
      </c>
    </row>
    <row r="1318" spans="1:25" x14ac:dyDescent="0.3">
      <c r="A1318" s="2">
        <v>45734</v>
      </c>
      <c r="B1318" t="s">
        <v>69</v>
      </c>
      <c r="C1318" t="s">
        <v>79</v>
      </c>
      <c r="D1318">
        <v>4</v>
      </c>
      <c r="E1318" s="1">
        <v>62.46</v>
      </c>
      <c r="F1318" s="1">
        <f>Sales_data[[#This Row],[UnitPrice]]*(1-0.35)</f>
        <v>40.599000000000004</v>
      </c>
      <c r="G1318" t="s">
        <v>55</v>
      </c>
      <c r="H1318" t="s">
        <v>21</v>
      </c>
      <c r="I1318" s="6">
        <v>0.15</v>
      </c>
      <c r="J1318" t="s">
        <v>32</v>
      </c>
      <c r="K1318" s="1">
        <f>Sales_data[[#This Row],[Quantity]]*Sales_data[[#This Row],[UnitPrice]]</f>
        <v>249.84</v>
      </c>
      <c r="L1318" s="1">
        <f>Sales_data[[#This Row],[TotalPrice ]]*(1-Sales_data[[#This Row],[Discount]])</f>
        <v>212.364</v>
      </c>
      <c r="M1318" s="1">
        <f>Sales_data[[#This Row],[Quantity]]*Sales_data[[#This Row],[UnitCost (Assummed)]]</f>
        <v>162.39600000000002</v>
      </c>
      <c r="N1318" s="1">
        <f>Sales_data[[#This Row],[ Sales]]-Sales_data[[#This Row],[COGs]]</f>
        <v>49.967999999999989</v>
      </c>
      <c r="O1318" s="5">
        <f>Sales_data[[#This Row],[TotalPrice ]]-Sales_data[[#This Row],[ Sales]]</f>
        <v>37.475999999999999</v>
      </c>
      <c r="P1318" t="s">
        <v>60</v>
      </c>
      <c r="Q1318" t="s">
        <v>40</v>
      </c>
      <c r="R1318">
        <v>0</v>
      </c>
      <c r="S1318" t="s">
        <v>1292</v>
      </c>
      <c r="T1318" t="s">
        <v>1293</v>
      </c>
      <c r="U1318" s="1">
        <v>31.91</v>
      </c>
      <c r="V1318" s="2">
        <v>45734</v>
      </c>
      <c r="W1318" s="2">
        <v>45742</v>
      </c>
      <c r="X1318" s="7">
        <f t="shared" si="20"/>
        <v>8</v>
      </c>
      <c r="Y1318" t="s">
        <v>72</v>
      </c>
    </row>
    <row r="1319" spans="1:25" x14ac:dyDescent="0.3">
      <c r="A1319" s="2">
        <v>45734</v>
      </c>
      <c r="B1319" t="s">
        <v>44</v>
      </c>
      <c r="C1319" t="s">
        <v>45</v>
      </c>
      <c r="D1319">
        <v>4</v>
      </c>
      <c r="E1319" s="1">
        <v>481.86</v>
      </c>
      <c r="F1319" s="1">
        <f>Sales_data[[#This Row],[UnitPrice]]*(1-0.35)</f>
        <v>313.209</v>
      </c>
      <c r="G1319" t="s">
        <v>20</v>
      </c>
      <c r="H1319" t="s">
        <v>21</v>
      </c>
      <c r="I1319" s="6">
        <v>0</v>
      </c>
      <c r="J1319" t="s">
        <v>66</v>
      </c>
      <c r="K1319" s="1">
        <f>Sales_data[[#This Row],[Quantity]]*Sales_data[[#This Row],[UnitPrice]]</f>
        <v>1927.44</v>
      </c>
      <c r="L1319" s="1">
        <f>Sales_data[[#This Row],[TotalPrice ]]*(1-Sales_data[[#This Row],[Discount]])</f>
        <v>1927.44</v>
      </c>
      <c r="M1319" s="1">
        <f>Sales_data[[#This Row],[Quantity]]*Sales_data[[#This Row],[UnitCost (Assummed)]]</f>
        <v>1252.836</v>
      </c>
      <c r="N1319" s="1">
        <f>Sales_data[[#This Row],[ Sales]]-Sales_data[[#This Row],[COGs]]</f>
        <v>674.60400000000004</v>
      </c>
      <c r="O1319" s="5">
        <f>Sales_data[[#This Row],[TotalPrice ]]-Sales_data[[#This Row],[ Sales]]</f>
        <v>0</v>
      </c>
      <c r="P1319" t="s">
        <v>23</v>
      </c>
      <c r="Q1319" t="s">
        <v>24</v>
      </c>
      <c r="R1319">
        <v>0</v>
      </c>
      <c r="S1319" t="s">
        <v>2712</v>
      </c>
      <c r="T1319" t="s">
        <v>2713</v>
      </c>
      <c r="U1319" s="1">
        <v>21.92</v>
      </c>
      <c r="V1319" s="2">
        <v>45734</v>
      </c>
      <c r="W1319" s="2">
        <v>45739</v>
      </c>
      <c r="X1319" s="7">
        <f t="shared" si="20"/>
        <v>5</v>
      </c>
      <c r="Y1319" t="s">
        <v>49</v>
      </c>
    </row>
    <row r="1320" spans="1:25" x14ac:dyDescent="0.3">
      <c r="A1320" s="2">
        <v>45735</v>
      </c>
      <c r="B1320" t="s">
        <v>44</v>
      </c>
      <c r="C1320" t="s">
        <v>19</v>
      </c>
      <c r="D1320">
        <v>17</v>
      </c>
      <c r="E1320" s="1">
        <v>511.8</v>
      </c>
      <c r="F1320" s="1">
        <f>Sales_data[[#This Row],[UnitPrice]]*(1-0.35)</f>
        <v>332.67</v>
      </c>
      <c r="G1320" t="s">
        <v>20</v>
      </c>
      <c r="H1320" t="s">
        <v>31</v>
      </c>
      <c r="I1320" s="6">
        <v>0.05</v>
      </c>
      <c r="J1320" t="s">
        <v>51</v>
      </c>
      <c r="K1320" s="1">
        <f>Sales_data[[#This Row],[Quantity]]*Sales_data[[#This Row],[UnitPrice]]</f>
        <v>8700.6</v>
      </c>
      <c r="L1320" s="1">
        <f>Sales_data[[#This Row],[TotalPrice ]]*(1-Sales_data[[#This Row],[Discount]])</f>
        <v>8265.57</v>
      </c>
      <c r="M1320" s="1">
        <f>Sales_data[[#This Row],[Quantity]]*Sales_data[[#This Row],[UnitCost (Assummed)]]</f>
        <v>5655.39</v>
      </c>
      <c r="N1320" s="1">
        <f>Sales_data[[#This Row],[ Sales]]-Sales_data[[#This Row],[COGs]]</f>
        <v>2610.1799999999994</v>
      </c>
      <c r="O1320" s="5">
        <f>Sales_data[[#This Row],[TotalPrice ]]-Sales_data[[#This Row],[ Sales]]</f>
        <v>435.03000000000065</v>
      </c>
      <c r="P1320" t="s">
        <v>57</v>
      </c>
      <c r="Q1320" t="s">
        <v>40</v>
      </c>
      <c r="R1320">
        <v>1</v>
      </c>
      <c r="S1320" t="s">
        <v>779</v>
      </c>
      <c r="T1320" t="s">
        <v>780</v>
      </c>
      <c r="U1320" s="1">
        <v>13.33</v>
      </c>
      <c r="V1320" s="2">
        <v>45735</v>
      </c>
      <c r="W1320" s="2">
        <v>45742</v>
      </c>
      <c r="X1320" s="7">
        <f t="shared" si="20"/>
        <v>7</v>
      </c>
      <c r="Y1320" t="s">
        <v>49</v>
      </c>
    </row>
    <row r="1321" spans="1:25" x14ac:dyDescent="0.3">
      <c r="A1321" s="2">
        <v>45735</v>
      </c>
      <c r="B1321" t="s">
        <v>44</v>
      </c>
      <c r="C1321" t="s">
        <v>19</v>
      </c>
      <c r="D1321">
        <v>8</v>
      </c>
      <c r="E1321" s="1">
        <v>141.61000000000001</v>
      </c>
      <c r="F1321" s="1">
        <f>Sales_data[[#This Row],[UnitPrice]]*(1-0.35)</f>
        <v>92.046500000000009</v>
      </c>
      <c r="G1321" t="s">
        <v>20</v>
      </c>
      <c r="H1321" t="s">
        <v>31</v>
      </c>
      <c r="I1321" s="6">
        <v>0.1</v>
      </c>
      <c r="J1321" t="s">
        <v>66</v>
      </c>
      <c r="K1321" s="1">
        <f>Sales_data[[#This Row],[Quantity]]*Sales_data[[#This Row],[UnitPrice]]</f>
        <v>1132.8800000000001</v>
      </c>
      <c r="L1321" s="1">
        <f>Sales_data[[#This Row],[TotalPrice ]]*(1-Sales_data[[#This Row],[Discount]])</f>
        <v>1019.5920000000001</v>
      </c>
      <c r="M1321" s="1">
        <f>Sales_data[[#This Row],[Quantity]]*Sales_data[[#This Row],[UnitCost (Assummed)]]</f>
        <v>736.37200000000007</v>
      </c>
      <c r="N1321" s="1">
        <f>Sales_data[[#This Row],[ Sales]]-Sales_data[[#This Row],[COGs]]</f>
        <v>283.22000000000003</v>
      </c>
      <c r="O1321" s="5">
        <f>Sales_data[[#This Row],[TotalPrice ]]-Sales_data[[#This Row],[ Sales]]</f>
        <v>113.28800000000001</v>
      </c>
      <c r="P1321" t="s">
        <v>33</v>
      </c>
      <c r="Q1321" t="s">
        <v>40</v>
      </c>
      <c r="R1321">
        <v>0</v>
      </c>
      <c r="S1321" t="s">
        <v>2155</v>
      </c>
      <c r="T1321" t="s">
        <v>2156</v>
      </c>
      <c r="U1321" s="1">
        <v>14.02</v>
      </c>
      <c r="V1321" s="2">
        <v>45735</v>
      </c>
      <c r="W1321" s="2">
        <v>45740</v>
      </c>
      <c r="X1321" s="7">
        <f t="shared" si="20"/>
        <v>5</v>
      </c>
      <c r="Y1321" t="s">
        <v>49</v>
      </c>
    </row>
    <row r="1322" spans="1:25" x14ac:dyDescent="0.3">
      <c r="A1322" s="2">
        <v>45736</v>
      </c>
      <c r="B1322" t="s">
        <v>69</v>
      </c>
      <c r="C1322" t="s">
        <v>19</v>
      </c>
      <c r="D1322">
        <v>18</v>
      </c>
      <c r="E1322" s="1">
        <v>493.06</v>
      </c>
      <c r="F1322" s="1">
        <f>Sales_data[[#This Row],[UnitPrice]]*(1-0.35)</f>
        <v>320.48900000000003</v>
      </c>
      <c r="G1322" t="s">
        <v>55</v>
      </c>
      <c r="H1322" t="s">
        <v>21</v>
      </c>
      <c r="I1322" s="6">
        <v>0.05</v>
      </c>
      <c r="J1322" t="s">
        <v>56</v>
      </c>
      <c r="K1322" s="1">
        <f>Sales_data[[#This Row],[Quantity]]*Sales_data[[#This Row],[UnitPrice]]</f>
        <v>8875.08</v>
      </c>
      <c r="L1322" s="1">
        <f>Sales_data[[#This Row],[TotalPrice ]]*(1-Sales_data[[#This Row],[Discount]])</f>
        <v>8431.3259999999991</v>
      </c>
      <c r="M1322" s="1">
        <f>Sales_data[[#This Row],[Quantity]]*Sales_data[[#This Row],[UnitCost (Assummed)]]</f>
        <v>5768.8020000000006</v>
      </c>
      <c r="N1322" s="1">
        <f>Sales_data[[#This Row],[ Sales]]-Sales_data[[#This Row],[COGs]]</f>
        <v>2662.5239999999985</v>
      </c>
      <c r="O1322" s="5">
        <f>Sales_data[[#This Row],[TotalPrice ]]-Sales_data[[#This Row],[ Sales]]</f>
        <v>443.75400000000081</v>
      </c>
      <c r="P1322" t="s">
        <v>63</v>
      </c>
      <c r="Q1322" t="s">
        <v>40</v>
      </c>
      <c r="R1322">
        <v>1</v>
      </c>
      <c r="S1322" t="s">
        <v>495</v>
      </c>
      <c r="T1322" t="s">
        <v>496</v>
      </c>
      <c r="U1322" s="1">
        <v>46.87</v>
      </c>
      <c r="V1322" s="2">
        <v>45736</v>
      </c>
      <c r="W1322" s="2">
        <v>45744</v>
      </c>
      <c r="X1322" s="7">
        <f t="shared" si="20"/>
        <v>8</v>
      </c>
      <c r="Y1322" t="s">
        <v>72</v>
      </c>
    </row>
    <row r="1323" spans="1:25" x14ac:dyDescent="0.3">
      <c r="A1323" s="2">
        <v>45736</v>
      </c>
      <c r="B1323" t="s">
        <v>18</v>
      </c>
      <c r="C1323" t="s">
        <v>39</v>
      </c>
      <c r="D1323">
        <v>3</v>
      </c>
      <c r="E1323" s="1">
        <v>466.64</v>
      </c>
      <c r="F1323" s="1">
        <f>Sales_data[[#This Row],[UnitPrice]]*(1-0.35)</f>
        <v>303.31599999999997</v>
      </c>
      <c r="G1323" t="s">
        <v>30</v>
      </c>
      <c r="H1323" t="s">
        <v>31</v>
      </c>
      <c r="I1323" s="6">
        <v>0.15</v>
      </c>
      <c r="J1323" t="s">
        <v>66</v>
      </c>
      <c r="K1323" s="1">
        <f>Sales_data[[#This Row],[Quantity]]*Sales_data[[#This Row],[UnitPrice]]</f>
        <v>1399.92</v>
      </c>
      <c r="L1323" s="1">
        <f>Sales_data[[#This Row],[TotalPrice ]]*(1-Sales_data[[#This Row],[Discount]])</f>
        <v>1189.932</v>
      </c>
      <c r="M1323" s="1">
        <f>Sales_data[[#This Row],[Quantity]]*Sales_data[[#This Row],[UnitCost (Assummed)]]</f>
        <v>909.94799999999987</v>
      </c>
      <c r="N1323" s="1">
        <f>Sales_data[[#This Row],[ Sales]]-Sales_data[[#This Row],[COGs]]</f>
        <v>279.98400000000015</v>
      </c>
      <c r="O1323" s="5">
        <f>Sales_data[[#This Row],[TotalPrice ]]-Sales_data[[#This Row],[ Sales]]</f>
        <v>209.98800000000006</v>
      </c>
      <c r="P1323" t="s">
        <v>23</v>
      </c>
      <c r="Q1323" t="s">
        <v>24</v>
      </c>
      <c r="R1323">
        <v>0</v>
      </c>
      <c r="S1323" t="s">
        <v>1868</v>
      </c>
      <c r="T1323" t="s">
        <v>1869</v>
      </c>
      <c r="U1323" s="1">
        <v>30.33</v>
      </c>
      <c r="V1323" s="2">
        <v>45736</v>
      </c>
      <c r="W1323" s="2">
        <v>45742</v>
      </c>
      <c r="X1323" s="7">
        <f t="shared" si="20"/>
        <v>6</v>
      </c>
      <c r="Y1323" t="s">
        <v>27</v>
      </c>
    </row>
    <row r="1324" spans="1:25" x14ac:dyDescent="0.3">
      <c r="A1324" s="2">
        <v>45737</v>
      </c>
      <c r="B1324" t="s">
        <v>44</v>
      </c>
      <c r="C1324" t="s">
        <v>45</v>
      </c>
      <c r="D1324">
        <v>9</v>
      </c>
      <c r="E1324" s="1">
        <v>343.21</v>
      </c>
      <c r="F1324" s="1">
        <f>Sales_data[[#This Row],[UnitPrice]]*(1-0.35)</f>
        <v>223.0865</v>
      </c>
      <c r="G1324" t="s">
        <v>30</v>
      </c>
      <c r="H1324" t="s">
        <v>31</v>
      </c>
      <c r="I1324" s="6">
        <v>0.05</v>
      </c>
      <c r="J1324" t="s">
        <v>51</v>
      </c>
      <c r="K1324" s="1">
        <f>Sales_data[[#This Row],[Quantity]]*Sales_data[[#This Row],[UnitPrice]]</f>
        <v>3088.89</v>
      </c>
      <c r="L1324" s="1">
        <f>Sales_data[[#This Row],[TotalPrice ]]*(1-Sales_data[[#This Row],[Discount]])</f>
        <v>2934.4454999999998</v>
      </c>
      <c r="M1324" s="1">
        <f>Sales_data[[#This Row],[Quantity]]*Sales_data[[#This Row],[UnitCost (Assummed)]]</f>
        <v>2007.7784999999999</v>
      </c>
      <c r="N1324" s="1">
        <f>Sales_data[[#This Row],[ Sales]]-Sales_data[[#This Row],[COGs]]</f>
        <v>926.66699999999992</v>
      </c>
      <c r="O1324" s="5">
        <f>Sales_data[[#This Row],[TotalPrice ]]-Sales_data[[#This Row],[ Sales]]</f>
        <v>154.44450000000006</v>
      </c>
      <c r="P1324" t="s">
        <v>60</v>
      </c>
      <c r="Q1324" t="s">
        <v>24</v>
      </c>
      <c r="R1324">
        <v>0</v>
      </c>
      <c r="S1324" t="s">
        <v>126</v>
      </c>
      <c r="T1324" t="s">
        <v>127</v>
      </c>
      <c r="U1324" s="1">
        <v>40.29</v>
      </c>
      <c r="V1324" s="2">
        <v>45737</v>
      </c>
      <c r="W1324" s="2">
        <v>45744</v>
      </c>
      <c r="X1324" s="7">
        <f t="shared" si="20"/>
        <v>7</v>
      </c>
      <c r="Y1324" t="s">
        <v>49</v>
      </c>
    </row>
    <row r="1325" spans="1:25" x14ac:dyDescent="0.3">
      <c r="A1325" s="2">
        <v>45738</v>
      </c>
      <c r="B1325" t="s">
        <v>44</v>
      </c>
      <c r="C1325" t="s">
        <v>45</v>
      </c>
      <c r="D1325">
        <v>3</v>
      </c>
      <c r="E1325" s="1">
        <v>475.39</v>
      </c>
      <c r="F1325" s="1">
        <f>Sales_data[[#This Row],[UnitPrice]]*(1-0.35)</f>
        <v>309.00349999999997</v>
      </c>
      <c r="G1325" t="s">
        <v>20</v>
      </c>
      <c r="H1325" t="s">
        <v>31</v>
      </c>
      <c r="I1325" s="6">
        <v>0.1</v>
      </c>
      <c r="J1325" t="s">
        <v>32</v>
      </c>
      <c r="K1325" s="1">
        <f>Sales_data[[#This Row],[Quantity]]*Sales_data[[#This Row],[UnitPrice]]</f>
        <v>1426.17</v>
      </c>
      <c r="L1325" s="1">
        <f>Sales_data[[#This Row],[TotalPrice ]]*(1-Sales_data[[#This Row],[Discount]])</f>
        <v>1283.5530000000001</v>
      </c>
      <c r="M1325" s="1">
        <f>Sales_data[[#This Row],[Quantity]]*Sales_data[[#This Row],[UnitCost (Assummed)]]</f>
        <v>927.01049999999987</v>
      </c>
      <c r="N1325" s="1">
        <f>Sales_data[[#This Row],[ Sales]]-Sales_data[[#This Row],[COGs]]</f>
        <v>356.54250000000025</v>
      </c>
      <c r="O1325" s="5">
        <f>Sales_data[[#This Row],[TotalPrice ]]-Sales_data[[#This Row],[ Sales]]</f>
        <v>142.61699999999996</v>
      </c>
      <c r="P1325" t="s">
        <v>33</v>
      </c>
      <c r="Q1325" t="s">
        <v>2930</v>
      </c>
      <c r="R1325">
        <v>0</v>
      </c>
      <c r="S1325" t="s">
        <v>179</v>
      </c>
      <c r="T1325" t="s">
        <v>180</v>
      </c>
      <c r="U1325" s="1">
        <v>15.62</v>
      </c>
      <c r="V1325" s="2">
        <v>45738</v>
      </c>
      <c r="W1325" s="2">
        <v>45742</v>
      </c>
      <c r="X1325" s="7">
        <f t="shared" si="20"/>
        <v>4</v>
      </c>
      <c r="Y1325" t="s">
        <v>49</v>
      </c>
    </row>
    <row r="1326" spans="1:25" x14ac:dyDescent="0.3">
      <c r="A1326" s="2">
        <v>45738</v>
      </c>
      <c r="B1326" t="s">
        <v>38</v>
      </c>
      <c r="C1326" t="s">
        <v>79</v>
      </c>
      <c r="D1326">
        <v>5</v>
      </c>
      <c r="E1326" s="1">
        <v>225.99</v>
      </c>
      <c r="F1326" s="1">
        <f>Sales_data[[#This Row],[UnitPrice]]*(1-0.35)</f>
        <v>146.89350000000002</v>
      </c>
      <c r="G1326" t="s">
        <v>50</v>
      </c>
      <c r="H1326" t="s">
        <v>31</v>
      </c>
      <c r="I1326" s="6">
        <v>0</v>
      </c>
      <c r="J1326" t="s">
        <v>22</v>
      </c>
      <c r="K1326" s="1">
        <f>Sales_data[[#This Row],[Quantity]]*Sales_data[[#This Row],[UnitPrice]]</f>
        <v>1129.95</v>
      </c>
      <c r="L1326" s="1">
        <f>Sales_data[[#This Row],[TotalPrice ]]*(1-Sales_data[[#This Row],[Discount]])</f>
        <v>1129.95</v>
      </c>
      <c r="M1326" s="1">
        <f>Sales_data[[#This Row],[Quantity]]*Sales_data[[#This Row],[UnitCost (Assummed)]]</f>
        <v>734.46750000000009</v>
      </c>
      <c r="N1326" s="1">
        <f>Sales_data[[#This Row],[ Sales]]-Sales_data[[#This Row],[COGs]]</f>
        <v>395.48249999999996</v>
      </c>
      <c r="O1326" s="5">
        <f>Sales_data[[#This Row],[TotalPrice ]]-Sales_data[[#This Row],[ Sales]]</f>
        <v>0</v>
      </c>
      <c r="P1326" t="s">
        <v>23</v>
      </c>
      <c r="Q1326" t="s">
        <v>34</v>
      </c>
      <c r="R1326">
        <v>1</v>
      </c>
      <c r="S1326" t="s">
        <v>357</v>
      </c>
      <c r="T1326" t="s">
        <v>358</v>
      </c>
      <c r="U1326" s="1">
        <v>10.88</v>
      </c>
      <c r="V1326" s="2">
        <v>45738</v>
      </c>
      <c r="W1326" s="2">
        <v>45746</v>
      </c>
      <c r="X1326" s="7">
        <f t="shared" si="20"/>
        <v>8</v>
      </c>
      <c r="Y1326" t="s">
        <v>43</v>
      </c>
    </row>
    <row r="1327" spans="1:25" x14ac:dyDescent="0.3">
      <c r="A1327" s="2">
        <v>45738</v>
      </c>
      <c r="B1327" t="s">
        <v>28</v>
      </c>
      <c r="C1327" t="s">
        <v>19</v>
      </c>
      <c r="D1327">
        <v>11</v>
      </c>
      <c r="E1327" s="1">
        <v>29.6</v>
      </c>
      <c r="F1327" s="1">
        <f>Sales_data[[#This Row],[UnitPrice]]*(1-0.35)</f>
        <v>19.240000000000002</v>
      </c>
      <c r="G1327" t="s">
        <v>55</v>
      </c>
      <c r="H1327" t="s">
        <v>31</v>
      </c>
      <c r="I1327" s="6">
        <v>0.15</v>
      </c>
      <c r="J1327" t="s">
        <v>51</v>
      </c>
      <c r="K1327" s="1">
        <f>Sales_data[[#This Row],[Quantity]]*Sales_data[[#This Row],[UnitPrice]]</f>
        <v>325.60000000000002</v>
      </c>
      <c r="L1327" s="1">
        <f>Sales_data[[#This Row],[TotalPrice ]]*(1-Sales_data[[#This Row],[Discount]])</f>
        <v>276.76</v>
      </c>
      <c r="M1327" s="1">
        <f>Sales_data[[#This Row],[Quantity]]*Sales_data[[#This Row],[UnitCost (Assummed)]]</f>
        <v>211.64000000000001</v>
      </c>
      <c r="N1327" s="1">
        <f>Sales_data[[#This Row],[ Sales]]-Sales_data[[#This Row],[COGs]]</f>
        <v>65.119999999999976</v>
      </c>
      <c r="O1327" s="5">
        <f>Sales_data[[#This Row],[TotalPrice ]]-Sales_data[[#This Row],[ Sales]]</f>
        <v>48.840000000000032</v>
      </c>
      <c r="P1327" t="s">
        <v>63</v>
      </c>
      <c r="Q1327" t="s">
        <v>24</v>
      </c>
      <c r="R1327">
        <v>1</v>
      </c>
      <c r="S1327" t="s">
        <v>2583</v>
      </c>
      <c r="T1327" t="s">
        <v>2584</v>
      </c>
      <c r="U1327" s="1">
        <v>34.96</v>
      </c>
      <c r="V1327" s="2">
        <v>45738</v>
      </c>
      <c r="W1327" s="2">
        <v>45741</v>
      </c>
      <c r="X1327" s="7">
        <f t="shared" si="20"/>
        <v>3</v>
      </c>
      <c r="Y1327" t="s">
        <v>37</v>
      </c>
    </row>
    <row r="1328" spans="1:25" x14ac:dyDescent="0.3">
      <c r="A1328" s="2">
        <v>45738</v>
      </c>
      <c r="B1328" t="s">
        <v>44</v>
      </c>
      <c r="C1328" t="s">
        <v>39</v>
      </c>
      <c r="D1328">
        <v>11</v>
      </c>
      <c r="E1328" s="1">
        <v>365.75</v>
      </c>
      <c r="F1328" s="1">
        <f>Sales_data[[#This Row],[UnitPrice]]*(1-0.35)</f>
        <v>237.73750000000001</v>
      </c>
      <c r="G1328" t="s">
        <v>55</v>
      </c>
      <c r="H1328" t="s">
        <v>21</v>
      </c>
      <c r="I1328" s="6">
        <v>0.05</v>
      </c>
      <c r="J1328" t="s">
        <v>66</v>
      </c>
      <c r="K1328" s="1">
        <f>Sales_data[[#This Row],[Quantity]]*Sales_data[[#This Row],[UnitPrice]]</f>
        <v>4023.25</v>
      </c>
      <c r="L1328" s="1">
        <f>Sales_data[[#This Row],[TotalPrice ]]*(1-Sales_data[[#This Row],[Discount]])</f>
        <v>3822.0874999999996</v>
      </c>
      <c r="M1328" s="1">
        <f>Sales_data[[#This Row],[Quantity]]*Sales_data[[#This Row],[UnitCost (Assummed)]]</f>
        <v>2615.1125000000002</v>
      </c>
      <c r="N1328" s="1">
        <f>Sales_data[[#This Row],[ Sales]]-Sales_data[[#This Row],[COGs]]</f>
        <v>1206.9749999999995</v>
      </c>
      <c r="O1328" s="5">
        <f>Sales_data[[#This Row],[TotalPrice ]]-Sales_data[[#This Row],[ Sales]]</f>
        <v>201.16250000000036</v>
      </c>
      <c r="P1328" t="s">
        <v>60</v>
      </c>
      <c r="Q1328" t="s">
        <v>24</v>
      </c>
      <c r="R1328">
        <v>1</v>
      </c>
      <c r="S1328" t="s">
        <v>2720</v>
      </c>
      <c r="T1328" t="s">
        <v>2721</v>
      </c>
      <c r="U1328" s="1">
        <v>8.3699999999999992</v>
      </c>
      <c r="V1328" s="2">
        <v>45738</v>
      </c>
      <c r="W1328" s="2">
        <v>45743</v>
      </c>
      <c r="X1328" s="7">
        <f t="shared" si="20"/>
        <v>5</v>
      </c>
      <c r="Y1328" t="s">
        <v>49</v>
      </c>
    </row>
    <row r="1329" spans="1:25" x14ac:dyDescent="0.3">
      <c r="A1329" s="2">
        <v>45738</v>
      </c>
      <c r="B1329" t="s">
        <v>38</v>
      </c>
      <c r="C1329" t="s">
        <v>79</v>
      </c>
      <c r="D1329">
        <v>4</v>
      </c>
      <c r="E1329" s="1">
        <v>555.02</v>
      </c>
      <c r="F1329" s="1">
        <f>Sales_data[[#This Row],[UnitPrice]]*(1-0.35)</f>
        <v>360.76299999999998</v>
      </c>
      <c r="G1329" t="s">
        <v>20</v>
      </c>
      <c r="H1329" t="s">
        <v>31</v>
      </c>
      <c r="I1329" s="6">
        <v>0.1</v>
      </c>
      <c r="J1329" t="s">
        <v>56</v>
      </c>
      <c r="K1329" s="1">
        <f>Sales_data[[#This Row],[Quantity]]*Sales_data[[#This Row],[UnitPrice]]</f>
        <v>2220.08</v>
      </c>
      <c r="L1329" s="1">
        <f>Sales_data[[#This Row],[TotalPrice ]]*(1-Sales_data[[#This Row],[Discount]])</f>
        <v>1998.0719999999999</v>
      </c>
      <c r="M1329" s="1">
        <f>Sales_data[[#This Row],[Quantity]]*Sales_data[[#This Row],[UnitCost (Assummed)]]</f>
        <v>1443.0519999999999</v>
      </c>
      <c r="N1329" s="1">
        <f>Sales_data[[#This Row],[ Sales]]-Sales_data[[#This Row],[COGs]]</f>
        <v>555.02</v>
      </c>
      <c r="O1329" s="5">
        <f>Sales_data[[#This Row],[TotalPrice ]]-Sales_data[[#This Row],[ Sales]]</f>
        <v>222.00800000000004</v>
      </c>
      <c r="P1329" t="s">
        <v>63</v>
      </c>
      <c r="Q1329" t="s">
        <v>34</v>
      </c>
      <c r="R1329">
        <v>0</v>
      </c>
      <c r="S1329" t="s">
        <v>2771</v>
      </c>
      <c r="T1329" t="s">
        <v>2772</v>
      </c>
      <c r="U1329" s="1">
        <v>45.25</v>
      </c>
      <c r="V1329" s="2">
        <v>45738</v>
      </c>
      <c r="W1329" s="2">
        <v>45743</v>
      </c>
      <c r="X1329" s="7">
        <f t="shared" si="20"/>
        <v>5</v>
      </c>
      <c r="Y1329" t="s">
        <v>43</v>
      </c>
    </row>
    <row r="1330" spans="1:25" x14ac:dyDescent="0.3">
      <c r="A1330" s="2">
        <v>45739</v>
      </c>
      <c r="B1330" t="s">
        <v>44</v>
      </c>
      <c r="C1330" t="s">
        <v>45</v>
      </c>
      <c r="D1330">
        <v>5</v>
      </c>
      <c r="E1330" s="1">
        <v>302.76</v>
      </c>
      <c r="F1330" s="1">
        <f>Sales_data[[#This Row],[UnitPrice]]*(1-0.35)</f>
        <v>196.79400000000001</v>
      </c>
      <c r="G1330" t="s">
        <v>55</v>
      </c>
      <c r="H1330" t="s">
        <v>21</v>
      </c>
      <c r="I1330" s="6">
        <v>0</v>
      </c>
      <c r="J1330" t="s">
        <v>51</v>
      </c>
      <c r="K1330" s="1">
        <f>Sales_data[[#This Row],[Quantity]]*Sales_data[[#This Row],[UnitPrice]]</f>
        <v>1513.8</v>
      </c>
      <c r="L1330" s="1">
        <f>Sales_data[[#This Row],[TotalPrice ]]*(1-Sales_data[[#This Row],[Discount]])</f>
        <v>1513.8</v>
      </c>
      <c r="M1330" s="1">
        <f>Sales_data[[#This Row],[Quantity]]*Sales_data[[#This Row],[UnitCost (Assummed)]]</f>
        <v>983.97</v>
      </c>
      <c r="N1330" s="1">
        <f>Sales_data[[#This Row],[ Sales]]-Sales_data[[#This Row],[COGs]]</f>
        <v>529.82999999999993</v>
      </c>
      <c r="O1330" s="5">
        <f>Sales_data[[#This Row],[TotalPrice ]]-Sales_data[[#This Row],[ Sales]]</f>
        <v>0</v>
      </c>
      <c r="P1330" t="s">
        <v>33</v>
      </c>
      <c r="Q1330" t="s">
        <v>24</v>
      </c>
      <c r="R1330">
        <v>1</v>
      </c>
      <c r="S1330" t="s">
        <v>1937</v>
      </c>
      <c r="T1330" t="s">
        <v>1938</v>
      </c>
      <c r="U1330" s="1">
        <v>46.69</v>
      </c>
      <c r="V1330" s="2">
        <v>45739</v>
      </c>
      <c r="W1330" s="2">
        <v>45745</v>
      </c>
      <c r="X1330" s="7">
        <f t="shared" si="20"/>
        <v>6</v>
      </c>
      <c r="Y1330" t="s">
        <v>49</v>
      </c>
    </row>
    <row r="1331" spans="1:25" x14ac:dyDescent="0.3">
      <c r="A1331" s="2">
        <v>45740</v>
      </c>
      <c r="B1331" t="s">
        <v>38</v>
      </c>
      <c r="C1331" t="s">
        <v>79</v>
      </c>
      <c r="D1331">
        <v>5</v>
      </c>
      <c r="E1331" s="1">
        <v>64.180000000000007</v>
      </c>
      <c r="F1331" s="1">
        <f>Sales_data[[#This Row],[UnitPrice]]*(1-0.35)</f>
        <v>41.717000000000006</v>
      </c>
      <c r="G1331" t="s">
        <v>50</v>
      </c>
      <c r="H1331" t="s">
        <v>31</v>
      </c>
      <c r="I1331" s="6">
        <v>0.1</v>
      </c>
      <c r="J1331" t="s">
        <v>22</v>
      </c>
      <c r="K1331" s="1">
        <f>Sales_data[[#This Row],[Quantity]]*Sales_data[[#This Row],[UnitPrice]]</f>
        <v>320.90000000000003</v>
      </c>
      <c r="L1331" s="1">
        <f>Sales_data[[#This Row],[TotalPrice ]]*(1-Sales_data[[#This Row],[Discount]])</f>
        <v>288.81000000000006</v>
      </c>
      <c r="M1331" s="1">
        <f>Sales_data[[#This Row],[Quantity]]*Sales_data[[#This Row],[UnitCost (Assummed)]]</f>
        <v>208.58500000000004</v>
      </c>
      <c r="N1331" s="1">
        <f>Sales_data[[#This Row],[ Sales]]-Sales_data[[#This Row],[COGs]]</f>
        <v>80.225000000000023</v>
      </c>
      <c r="O1331" s="5">
        <f>Sales_data[[#This Row],[TotalPrice ]]-Sales_data[[#This Row],[ Sales]]</f>
        <v>32.089999999999975</v>
      </c>
      <c r="P1331" t="s">
        <v>33</v>
      </c>
      <c r="Q1331" t="s">
        <v>34</v>
      </c>
      <c r="R1331">
        <v>0</v>
      </c>
      <c r="S1331" t="s">
        <v>2460</v>
      </c>
      <c r="T1331" t="s">
        <v>2461</v>
      </c>
      <c r="U1331" s="1">
        <v>21.17</v>
      </c>
      <c r="V1331" s="2">
        <v>45740</v>
      </c>
      <c r="W1331" s="2">
        <v>45745</v>
      </c>
      <c r="X1331" s="7">
        <f t="shared" si="20"/>
        <v>5</v>
      </c>
      <c r="Y1331" t="s">
        <v>43</v>
      </c>
    </row>
    <row r="1332" spans="1:25" x14ac:dyDescent="0.3">
      <c r="A1332" s="2">
        <v>45741</v>
      </c>
      <c r="B1332" t="s">
        <v>18</v>
      </c>
      <c r="C1332" t="s">
        <v>130</v>
      </c>
      <c r="D1332">
        <v>3</v>
      </c>
      <c r="E1332" s="1">
        <v>378.74</v>
      </c>
      <c r="F1332" s="1">
        <f>Sales_data[[#This Row],[UnitPrice]]*(1-0.35)</f>
        <v>246.18100000000001</v>
      </c>
      <c r="G1332" t="s">
        <v>55</v>
      </c>
      <c r="H1332" t="s">
        <v>21</v>
      </c>
      <c r="I1332" s="6">
        <v>0.15</v>
      </c>
      <c r="J1332" t="s">
        <v>46</v>
      </c>
      <c r="K1332" s="1">
        <f>Sales_data[[#This Row],[Quantity]]*Sales_data[[#This Row],[UnitPrice]]</f>
        <v>1136.22</v>
      </c>
      <c r="L1332" s="1">
        <f>Sales_data[[#This Row],[TotalPrice ]]*(1-Sales_data[[#This Row],[Discount]])</f>
        <v>965.78700000000003</v>
      </c>
      <c r="M1332" s="1">
        <f>Sales_data[[#This Row],[Quantity]]*Sales_data[[#This Row],[UnitCost (Assummed)]]</f>
        <v>738.54300000000001</v>
      </c>
      <c r="N1332" s="1">
        <f>Sales_data[[#This Row],[ Sales]]-Sales_data[[#This Row],[COGs]]</f>
        <v>227.24400000000003</v>
      </c>
      <c r="O1332" s="5">
        <f>Sales_data[[#This Row],[TotalPrice ]]-Sales_data[[#This Row],[ Sales]]</f>
        <v>170.43299999999999</v>
      </c>
      <c r="P1332" t="s">
        <v>23</v>
      </c>
      <c r="Q1332" t="s">
        <v>34</v>
      </c>
      <c r="R1332">
        <v>0</v>
      </c>
      <c r="S1332" t="s">
        <v>742</v>
      </c>
      <c r="T1332" t="s">
        <v>743</v>
      </c>
      <c r="U1332" s="1">
        <v>8.2200000000000006</v>
      </c>
      <c r="V1332" s="2">
        <v>45741</v>
      </c>
      <c r="W1332" s="2">
        <v>45743</v>
      </c>
      <c r="X1332" s="7">
        <f t="shared" si="20"/>
        <v>2</v>
      </c>
      <c r="Y1332" t="s">
        <v>27</v>
      </c>
    </row>
    <row r="1333" spans="1:25" x14ac:dyDescent="0.3">
      <c r="A1333" s="2">
        <v>45741</v>
      </c>
      <c r="B1333" t="s">
        <v>28</v>
      </c>
      <c r="C1333" t="s">
        <v>19</v>
      </c>
      <c r="D1333">
        <v>9</v>
      </c>
      <c r="E1333" s="1">
        <v>454.98</v>
      </c>
      <c r="F1333" s="1">
        <f>Sales_data[[#This Row],[UnitPrice]]*(1-0.35)</f>
        <v>295.73700000000002</v>
      </c>
      <c r="G1333" t="s">
        <v>20</v>
      </c>
      <c r="H1333" t="s">
        <v>21</v>
      </c>
      <c r="I1333" s="6">
        <v>0.15</v>
      </c>
      <c r="J1333" t="s">
        <v>22</v>
      </c>
      <c r="K1333" s="1">
        <f>Sales_data[[#This Row],[Quantity]]*Sales_data[[#This Row],[UnitPrice]]</f>
        <v>4094.82</v>
      </c>
      <c r="L1333" s="1">
        <f>Sales_data[[#This Row],[TotalPrice ]]*(1-Sales_data[[#This Row],[Discount]])</f>
        <v>3480.5970000000002</v>
      </c>
      <c r="M1333" s="1">
        <f>Sales_data[[#This Row],[Quantity]]*Sales_data[[#This Row],[UnitCost (Assummed)]]</f>
        <v>2661.6330000000003</v>
      </c>
      <c r="N1333" s="1">
        <f>Sales_data[[#This Row],[ Sales]]-Sales_data[[#This Row],[COGs]]</f>
        <v>818.96399999999994</v>
      </c>
      <c r="O1333" s="5">
        <f>Sales_data[[#This Row],[TotalPrice ]]-Sales_data[[#This Row],[ Sales]]</f>
        <v>614.22299999999996</v>
      </c>
      <c r="P1333" t="s">
        <v>57</v>
      </c>
      <c r="Q1333" t="s">
        <v>2930</v>
      </c>
      <c r="R1333">
        <v>0</v>
      </c>
      <c r="S1333" t="s">
        <v>2718</v>
      </c>
      <c r="T1333" t="s">
        <v>2719</v>
      </c>
      <c r="U1333" s="1">
        <v>40.76</v>
      </c>
      <c r="V1333" s="2">
        <v>45741</v>
      </c>
      <c r="W1333" s="2">
        <v>45743</v>
      </c>
      <c r="X1333" s="7">
        <f t="shared" si="20"/>
        <v>2</v>
      </c>
      <c r="Y1333" t="s">
        <v>37</v>
      </c>
    </row>
    <row r="1334" spans="1:25" x14ac:dyDescent="0.3">
      <c r="A1334" s="2">
        <v>45742</v>
      </c>
      <c r="B1334" t="s">
        <v>28</v>
      </c>
      <c r="C1334" t="s">
        <v>29</v>
      </c>
      <c r="D1334">
        <v>3</v>
      </c>
      <c r="E1334" s="1">
        <v>159.30000000000001</v>
      </c>
      <c r="F1334" s="1">
        <f>Sales_data[[#This Row],[UnitPrice]]*(1-0.35)</f>
        <v>103.54500000000002</v>
      </c>
      <c r="G1334" t="s">
        <v>20</v>
      </c>
      <c r="H1334" t="s">
        <v>21</v>
      </c>
      <c r="I1334" s="6">
        <v>0.05</v>
      </c>
      <c r="J1334" t="s">
        <v>22</v>
      </c>
      <c r="K1334" s="1">
        <f>Sales_data[[#This Row],[Quantity]]*Sales_data[[#This Row],[UnitPrice]]</f>
        <v>477.90000000000003</v>
      </c>
      <c r="L1334" s="1">
        <f>Sales_data[[#This Row],[TotalPrice ]]*(1-Sales_data[[#This Row],[Discount]])</f>
        <v>454.005</v>
      </c>
      <c r="M1334" s="1">
        <f>Sales_data[[#This Row],[Quantity]]*Sales_data[[#This Row],[UnitCost (Assummed)]]</f>
        <v>310.63500000000005</v>
      </c>
      <c r="N1334" s="1">
        <f>Sales_data[[#This Row],[ Sales]]-Sales_data[[#This Row],[COGs]]</f>
        <v>143.36999999999995</v>
      </c>
      <c r="O1334" s="5">
        <f>Sales_data[[#This Row],[TotalPrice ]]-Sales_data[[#This Row],[ Sales]]</f>
        <v>23.895000000000039</v>
      </c>
      <c r="P1334" t="s">
        <v>57</v>
      </c>
      <c r="Q1334" t="s">
        <v>34</v>
      </c>
      <c r="R1334">
        <v>1</v>
      </c>
      <c r="S1334" t="s">
        <v>1792</v>
      </c>
      <c r="T1334" t="s">
        <v>1793</v>
      </c>
      <c r="U1334" s="1">
        <v>45.34</v>
      </c>
      <c r="V1334" s="2">
        <v>45742</v>
      </c>
      <c r="W1334" s="2">
        <v>45745</v>
      </c>
      <c r="X1334" s="7">
        <f t="shared" si="20"/>
        <v>3</v>
      </c>
      <c r="Y1334" t="s">
        <v>37</v>
      </c>
    </row>
    <row r="1335" spans="1:25" x14ac:dyDescent="0.3">
      <c r="A1335" s="2">
        <v>45742</v>
      </c>
      <c r="B1335" t="s">
        <v>18</v>
      </c>
      <c r="C1335" t="s">
        <v>19</v>
      </c>
      <c r="D1335">
        <v>13</v>
      </c>
      <c r="E1335" s="1">
        <v>138.72</v>
      </c>
      <c r="F1335" s="1">
        <f>Sales_data[[#This Row],[UnitPrice]]*(1-0.35)</f>
        <v>90.168000000000006</v>
      </c>
      <c r="G1335" t="s">
        <v>55</v>
      </c>
      <c r="H1335" t="s">
        <v>21</v>
      </c>
      <c r="I1335" s="6">
        <v>0.15</v>
      </c>
      <c r="J1335" t="s">
        <v>51</v>
      </c>
      <c r="K1335" s="1">
        <f>Sales_data[[#This Row],[Quantity]]*Sales_data[[#This Row],[UnitPrice]]</f>
        <v>1803.36</v>
      </c>
      <c r="L1335" s="1">
        <f>Sales_data[[#This Row],[TotalPrice ]]*(1-Sales_data[[#This Row],[Discount]])</f>
        <v>1532.8559999999998</v>
      </c>
      <c r="M1335" s="1">
        <f>Sales_data[[#This Row],[Quantity]]*Sales_data[[#This Row],[UnitCost (Assummed)]]</f>
        <v>1172.1840000000002</v>
      </c>
      <c r="N1335" s="1">
        <f>Sales_data[[#This Row],[ Sales]]-Sales_data[[#This Row],[COGs]]</f>
        <v>360.67199999999957</v>
      </c>
      <c r="O1335" s="5">
        <f>Sales_data[[#This Row],[TotalPrice ]]-Sales_data[[#This Row],[ Sales]]</f>
        <v>270.50400000000013</v>
      </c>
      <c r="P1335" t="s">
        <v>63</v>
      </c>
      <c r="Q1335" t="s">
        <v>40</v>
      </c>
      <c r="R1335">
        <v>1</v>
      </c>
      <c r="S1335" t="s">
        <v>2782</v>
      </c>
      <c r="T1335" t="s">
        <v>2783</v>
      </c>
      <c r="U1335" s="1">
        <v>17.89</v>
      </c>
      <c r="V1335" s="2">
        <v>45742</v>
      </c>
      <c r="W1335" s="2">
        <v>45744</v>
      </c>
      <c r="X1335" s="7">
        <f t="shared" si="20"/>
        <v>2</v>
      </c>
      <c r="Y1335" t="s">
        <v>27</v>
      </c>
    </row>
    <row r="1336" spans="1:25" x14ac:dyDescent="0.3">
      <c r="A1336" s="2">
        <v>45743</v>
      </c>
      <c r="B1336" t="s">
        <v>18</v>
      </c>
      <c r="C1336" t="s">
        <v>130</v>
      </c>
      <c r="D1336">
        <v>5</v>
      </c>
      <c r="E1336" s="1">
        <v>87.17</v>
      </c>
      <c r="F1336" s="1">
        <f>Sales_data[[#This Row],[UnitPrice]]*(1-0.35)</f>
        <v>56.660500000000006</v>
      </c>
      <c r="G1336" t="s">
        <v>55</v>
      </c>
      <c r="H1336" t="s">
        <v>21</v>
      </c>
      <c r="I1336" s="6">
        <v>0</v>
      </c>
      <c r="J1336" t="s">
        <v>51</v>
      </c>
      <c r="K1336" s="1">
        <f>Sales_data[[#This Row],[Quantity]]*Sales_data[[#This Row],[UnitPrice]]</f>
        <v>435.85</v>
      </c>
      <c r="L1336" s="1">
        <f>Sales_data[[#This Row],[TotalPrice ]]*(1-Sales_data[[#This Row],[Discount]])</f>
        <v>435.85</v>
      </c>
      <c r="M1336" s="1">
        <f>Sales_data[[#This Row],[Quantity]]*Sales_data[[#This Row],[UnitCost (Assummed)]]</f>
        <v>283.30250000000001</v>
      </c>
      <c r="N1336" s="1">
        <f>Sales_data[[#This Row],[ Sales]]-Sales_data[[#This Row],[COGs]]</f>
        <v>152.54750000000001</v>
      </c>
      <c r="O1336" s="5">
        <f>Sales_data[[#This Row],[TotalPrice ]]-Sales_data[[#This Row],[ Sales]]</f>
        <v>0</v>
      </c>
      <c r="P1336" t="s">
        <v>60</v>
      </c>
      <c r="Q1336" t="s">
        <v>2930</v>
      </c>
      <c r="R1336">
        <v>0</v>
      </c>
      <c r="S1336" t="s">
        <v>436</v>
      </c>
      <c r="T1336" t="s">
        <v>437</v>
      </c>
      <c r="U1336" s="1">
        <v>13.01</v>
      </c>
      <c r="V1336" s="2">
        <v>45743</v>
      </c>
      <c r="W1336" s="2">
        <v>45745</v>
      </c>
      <c r="X1336" s="7">
        <f t="shared" si="20"/>
        <v>2</v>
      </c>
      <c r="Y1336" t="s">
        <v>27</v>
      </c>
    </row>
    <row r="1337" spans="1:25" x14ac:dyDescent="0.3">
      <c r="A1337" s="2">
        <v>45743</v>
      </c>
      <c r="B1337" t="s">
        <v>18</v>
      </c>
      <c r="C1337" t="s">
        <v>29</v>
      </c>
      <c r="D1337">
        <v>11</v>
      </c>
      <c r="E1337" s="1">
        <v>548.08000000000004</v>
      </c>
      <c r="F1337" s="1">
        <f>Sales_data[[#This Row],[UnitPrice]]*(1-0.35)</f>
        <v>356.25200000000007</v>
      </c>
      <c r="G1337" t="s">
        <v>55</v>
      </c>
      <c r="H1337" t="s">
        <v>21</v>
      </c>
      <c r="I1337" s="6">
        <v>0.05</v>
      </c>
      <c r="J1337" t="s">
        <v>22</v>
      </c>
      <c r="K1337" s="1">
        <f>Sales_data[[#This Row],[Quantity]]*Sales_data[[#This Row],[UnitPrice]]</f>
        <v>6028.88</v>
      </c>
      <c r="L1337" s="1">
        <f>Sales_data[[#This Row],[TotalPrice ]]*(1-Sales_data[[#This Row],[Discount]])</f>
        <v>5727.4359999999997</v>
      </c>
      <c r="M1337" s="1">
        <f>Sales_data[[#This Row],[Quantity]]*Sales_data[[#This Row],[UnitCost (Assummed)]]</f>
        <v>3918.7720000000008</v>
      </c>
      <c r="N1337" s="1">
        <f>Sales_data[[#This Row],[ Sales]]-Sales_data[[#This Row],[COGs]]</f>
        <v>1808.6639999999989</v>
      </c>
      <c r="O1337" s="5">
        <f>Sales_data[[#This Row],[TotalPrice ]]-Sales_data[[#This Row],[ Sales]]</f>
        <v>301.44400000000041</v>
      </c>
      <c r="P1337" t="s">
        <v>63</v>
      </c>
      <c r="Q1337" t="s">
        <v>2930</v>
      </c>
      <c r="R1337">
        <v>0</v>
      </c>
      <c r="S1337" t="s">
        <v>2857</v>
      </c>
      <c r="T1337" t="s">
        <v>2858</v>
      </c>
      <c r="U1337" s="1">
        <v>25.82</v>
      </c>
      <c r="V1337" s="2">
        <v>45743</v>
      </c>
      <c r="W1337" s="2">
        <v>45753</v>
      </c>
      <c r="X1337" s="7">
        <f t="shared" si="20"/>
        <v>10</v>
      </c>
      <c r="Y1337" t="s">
        <v>27</v>
      </c>
    </row>
    <row r="1338" spans="1:25" x14ac:dyDescent="0.3">
      <c r="A1338" s="2">
        <v>45744</v>
      </c>
      <c r="B1338" t="s">
        <v>28</v>
      </c>
      <c r="C1338" t="s">
        <v>130</v>
      </c>
      <c r="D1338">
        <v>20</v>
      </c>
      <c r="E1338" s="1">
        <v>312.56</v>
      </c>
      <c r="F1338" s="1">
        <f>Sales_data[[#This Row],[UnitPrice]]*(1-0.35)</f>
        <v>203.16400000000002</v>
      </c>
      <c r="G1338" t="s">
        <v>55</v>
      </c>
      <c r="H1338" t="s">
        <v>31</v>
      </c>
      <c r="I1338" s="6">
        <v>0.15</v>
      </c>
      <c r="J1338" t="s">
        <v>46</v>
      </c>
      <c r="K1338" s="1">
        <f>Sales_data[[#This Row],[Quantity]]*Sales_data[[#This Row],[UnitPrice]]</f>
        <v>6251.2</v>
      </c>
      <c r="L1338" s="1">
        <f>Sales_data[[#This Row],[TotalPrice ]]*(1-Sales_data[[#This Row],[Discount]])</f>
        <v>5313.5199999999995</v>
      </c>
      <c r="M1338" s="1">
        <f>Sales_data[[#This Row],[Quantity]]*Sales_data[[#This Row],[UnitCost (Assummed)]]</f>
        <v>4063.28</v>
      </c>
      <c r="N1338" s="1">
        <f>Sales_data[[#This Row],[ Sales]]-Sales_data[[#This Row],[COGs]]</f>
        <v>1250.2399999999993</v>
      </c>
      <c r="O1338" s="5">
        <f>Sales_data[[#This Row],[TotalPrice ]]-Sales_data[[#This Row],[ Sales]]</f>
        <v>937.68000000000029</v>
      </c>
      <c r="P1338" t="s">
        <v>33</v>
      </c>
      <c r="Q1338" t="s">
        <v>40</v>
      </c>
      <c r="R1338">
        <v>0</v>
      </c>
      <c r="S1338" t="s">
        <v>359</v>
      </c>
      <c r="T1338" t="s">
        <v>53</v>
      </c>
      <c r="U1338" s="1">
        <v>47.39</v>
      </c>
      <c r="V1338" s="2">
        <v>45744</v>
      </c>
      <c r="W1338" s="2">
        <v>45746</v>
      </c>
      <c r="X1338" s="7">
        <f t="shared" si="20"/>
        <v>2</v>
      </c>
      <c r="Y1338" t="s">
        <v>37</v>
      </c>
    </row>
    <row r="1339" spans="1:25" x14ac:dyDescent="0.3">
      <c r="A1339" s="2">
        <v>45744</v>
      </c>
      <c r="B1339" t="s">
        <v>38</v>
      </c>
      <c r="C1339" t="s">
        <v>45</v>
      </c>
      <c r="D1339">
        <v>18</v>
      </c>
      <c r="E1339" s="1">
        <v>553.23</v>
      </c>
      <c r="F1339" s="1">
        <f>Sales_data[[#This Row],[UnitPrice]]*(1-0.35)</f>
        <v>359.59950000000003</v>
      </c>
      <c r="G1339" t="s">
        <v>55</v>
      </c>
      <c r="H1339" t="s">
        <v>21</v>
      </c>
      <c r="I1339" s="6">
        <v>0</v>
      </c>
      <c r="J1339" t="s">
        <v>46</v>
      </c>
      <c r="K1339" s="1">
        <f>Sales_data[[#This Row],[Quantity]]*Sales_data[[#This Row],[UnitPrice]]</f>
        <v>9958.14</v>
      </c>
      <c r="L1339" s="1">
        <f>Sales_data[[#This Row],[TotalPrice ]]*(1-Sales_data[[#This Row],[Discount]])</f>
        <v>9958.14</v>
      </c>
      <c r="M1339" s="1">
        <f>Sales_data[[#This Row],[Quantity]]*Sales_data[[#This Row],[UnitCost (Assummed)]]</f>
        <v>6472.7910000000011</v>
      </c>
      <c r="N1339" s="1">
        <f>Sales_data[[#This Row],[ Sales]]-Sales_data[[#This Row],[COGs]]</f>
        <v>3485.3489999999983</v>
      </c>
      <c r="O1339" s="5">
        <f>Sales_data[[#This Row],[TotalPrice ]]-Sales_data[[#This Row],[ Sales]]</f>
        <v>0</v>
      </c>
      <c r="P1339" t="s">
        <v>63</v>
      </c>
      <c r="Q1339" t="s">
        <v>24</v>
      </c>
      <c r="R1339">
        <v>0</v>
      </c>
      <c r="S1339" t="s">
        <v>1172</v>
      </c>
      <c r="T1339" t="s">
        <v>1173</v>
      </c>
      <c r="U1339" s="1">
        <v>31.76</v>
      </c>
      <c r="V1339" s="2">
        <v>45744</v>
      </c>
      <c r="W1339" s="2">
        <v>45748</v>
      </c>
      <c r="X1339" s="7">
        <f t="shared" si="20"/>
        <v>4</v>
      </c>
      <c r="Y1339" t="s">
        <v>43</v>
      </c>
    </row>
    <row r="1340" spans="1:25" x14ac:dyDescent="0.3">
      <c r="A1340" s="2">
        <v>45744</v>
      </c>
      <c r="B1340" t="s">
        <v>44</v>
      </c>
      <c r="C1340" t="s">
        <v>54</v>
      </c>
      <c r="D1340">
        <v>15</v>
      </c>
      <c r="E1340" s="1">
        <v>568.80999999999995</v>
      </c>
      <c r="F1340" s="1">
        <f>Sales_data[[#This Row],[UnitPrice]]*(1-0.35)</f>
        <v>369.72649999999999</v>
      </c>
      <c r="G1340" t="s">
        <v>55</v>
      </c>
      <c r="H1340" t="s">
        <v>31</v>
      </c>
      <c r="I1340" s="6">
        <v>0.1</v>
      </c>
      <c r="J1340" t="s">
        <v>46</v>
      </c>
      <c r="K1340" s="1">
        <f>Sales_data[[#This Row],[Quantity]]*Sales_data[[#This Row],[UnitPrice]]</f>
        <v>8532.15</v>
      </c>
      <c r="L1340" s="1">
        <f>Sales_data[[#This Row],[TotalPrice ]]*(1-Sales_data[[#This Row],[Discount]])</f>
        <v>7678.9349999999995</v>
      </c>
      <c r="M1340" s="1">
        <f>Sales_data[[#This Row],[Quantity]]*Sales_data[[#This Row],[UnitCost (Assummed)]]</f>
        <v>5545.8975</v>
      </c>
      <c r="N1340" s="1">
        <f>Sales_data[[#This Row],[ Sales]]-Sales_data[[#This Row],[COGs]]</f>
        <v>2133.0374999999995</v>
      </c>
      <c r="O1340" s="5">
        <f>Sales_data[[#This Row],[TotalPrice ]]-Sales_data[[#This Row],[ Sales]]</f>
        <v>853.21500000000015</v>
      </c>
      <c r="P1340" t="s">
        <v>33</v>
      </c>
      <c r="Q1340" t="s">
        <v>2930</v>
      </c>
      <c r="R1340">
        <v>0</v>
      </c>
      <c r="S1340" t="s">
        <v>2499</v>
      </c>
      <c r="T1340" t="s">
        <v>2500</v>
      </c>
      <c r="U1340" s="1">
        <v>8.5399999999999991</v>
      </c>
      <c r="V1340" s="2">
        <v>45744</v>
      </c>
      <c r="W1340" s="2">
        <v>45750</v>
      </c>
      <c r="X1340" s="7">
        <f t="shared" si="20"/>
        <v>6</v>
      </c>
      <c r="Y1340" t="s">
        <v>49</v>
      </c>
    </row>
    <row r="1341" spans="1:25" x14ac:dyDescent="0.3">
      <c r="A1341" s="2">
        <v>45745</v>
      </c>
      <c r="B1341" t="s">
        <v>28</v>
      </c>
      <c r="C1341" t="s">
        <v>19</v>
      </c>
      <c r="D1341">
        <v>10</v>
      </c>
      <c r="E1341" s="1">
        <v>277.74</v>
      </c>
      <c r="F1341" s="1">
        <f>Sales_data[[#This Row],[UnitPrice]]*(1-0.35)</f>
        <v>180.53100000000001</v>
      </c>
      <c r="G1341" t="s">
        <v>20</v>
      </c>
      <c r="H1341" t="s">
        <v>31</v>
      </c>
      <c r="I1341" s="6">
        <v>0.15</v>
      </c>
      <c r="J1341" t="s">
        <v>51</v>
      </c>
      <c r="K1341" s="1">
        <f>Sales_data[[#This Row],[Quantity]]*Sales_data[[#This Row],[UnitPrice]]</f>
        <v>2777.4</v>
      </c>
      <c r="L1341" s="1">
        <f>Sales_data[[#This Row],[TotalPrice ]]*(1-Sales_data[[#This Row],[Discount]])</f>
        <v>2360.79</v>
      </c>
      <c r="M1341" s="1">
        <f>Sales_data[[#This Row],[Quantity]]*Sales_data[[#This Row],[UnitCost (Assummed)]]</f>
        <v>1805.31</v>
      </c>
      <c r="N1341" s="1">
        <f>Sales_data[[#This Row],[ Sales]]-Sales_data[[#This Row],[COGs]]</f>
        <v>555.48</v>
      </c>
      <c r="O1341" s="5">
        <f>Sales_data[[#This Row],[TotalPrice ]]-Sales_data[[#This Row],[ Sales]]</f>
        <v>416.61000000000013</v>
      </c>
      <c r="P1341" t="s">
        <v>33</v>
      </c>
      <c r="Q1341" t="s">
        <v>34</v>
      </c>
      <c r="R1341">
        <v>1</v>
      </c>
      <c r="S1341" t="s">
        <v>659</v>
      </c>
      <c r="T1341" t="s">
        <v>660</v>
      </c>
      <c r="U1341" s="1">
        <v>35.020000000000003</v>
      </c>
      <c r="V1341" s="2">
        <v>45745</v>
      </c>
      <c r="W1341" s="2">
        <v>45749</v>
      </c>
      <c r="X1341" s="7">
        <f t="shared" si="20"/>
        <v>4</v>
      </c>
      <c r="Y1341" t="s">
        <v>37</v>
      </c>
    </row>
    <row r="1342" spans="1:25" x14ac:dyDescent="0.3">
      <c r="A1342" s="2">
        <v>45745</v>
      </c>
      <c r="B1342" t="s">
        <v>44</v>
      </c>
      <c r="C1342" t="s">
        <v>54</v>
      </c>
      <c r="D1342">
        <v>11</v>
      </c>
      <c r="E1342" s="1">
        <v>149.66999999999999</v>
      </c>
      <c r="F1342" s="1">
        <f>Sales_data[[#This Row],[UnitPrice]]*(1-0.35)</f>
        <v>97.285499999999999</v>
      </c>
      <c r="G1342" t="s">
        <v>50</v>
      </c>
      <c r="H1342" t="s">
        <v>31</v>
      </c>
      <c r="I1342" s="6">
        <v>0.1</v>
      </c>
      <c r="J1342" t="s">
        <v>22</v>
      </c>
      <c r="K1342" s="1">
        <f>Sales_data[[#This Row],[Quantity]]*Sales_data[[#This Row],[UnitPrice]]</f>
        <v>1646.37</v>
      </c>
      <c r="L1342" s="1">
        <f>Sales_data[[#This Row],[TotalPrice ]]*(1-Sales_data[[#This Row],[Discount]])</f>
        <v>1481.7329999999999</v>
      </c>
      <c r="M1342" s="1">
        <f>Sales_data[[#This Row],[Quantity]]*Sales_data[[#This Row],[UnitCost (Assummed)]]</f>
        <v>1070.1405</v>
      </c>
      <c r="N1342" s="1">
        <f>Sales_data[[#This Row],[ Sales]]-Sales_data[[#This Row],[COGs]]</f>
        <v>411.59249999999997</v>
      </c>
      <c r="O1342" s="5">
        <f>Sales_data[[#This Row],[TotalPrice ]]-Sales_data[[#This Row],[ Sales]]</f>
        <v>164.63699999999994</v>
      </c>
      <c r="P1342" t="s">
        <v>57</v>
      </c>
      <c r="Q1342" t="s">
        <v>2930</v>
      </c>
      <c r="R1342">
        <v>0</v>
      </c>
      <c r="S1342" t="s">
        <v>794</v>
      </c>
      <c r="T1342" t="s">
        <v>795</v>
      </c>
      <c r="U1342" s="1">
        <v>34.130000000000003</v>
      </c>
      <c r="V1342" s="2">
        <v>45745</v>
      </c>
      <c r="W1342" s="2">
        <v>45749</v>
      </c>
      <c r="X1342" s="7">
        <f t="shared" si="20"/>
        <v>4</v>
      </c>
      <c r="Y1342" t="s">
        <v>49</v>
      </c>
    </row>
    <row r="1343" spans="1:25" x14ac:dyDescent="0.3">
      <c r="A1343" s="2">
        <v>45745</v>
      </c>
      <c r="B1343" t="s">
        <v>18</v>
      </c>
      <c r="C1343" t="s">
        <v>79</v>
      </c>
      <c r="D1343">
        <v>18</v>
      </c>
      <c r="E1343" s="1">
        <v>398.26</v>
      </c>
      <c r="F1343" s="1">
        <f>Sales_data[[#This Row],[UnitPrice]]*(1-0.35)</f>
        <v>258.86900000000003</v>
      </c>
      <c r="G1343" t="s">
        <v>20</v>
      </c>
      <c r="H1343" t="s">
        <v>31</v>
      </c>
      <c r="I1343" s="6">
        <v>0.1</v>
      </c>
      <c r="J1343" t="s">
        <v>66</v>
      </c>
      <c r="K1343" s="1">
        <f>Sales_data[[#This Row],[Quantity]]*Sales_data[[#This Row],[UnitPrice]]</f>
        <v>7168.68</v>
      </c>
      <c r="L1343" s="1">
        <f>Sales_data[[#This Row],[TotalPrice ]]*(1-Sales_data[[#This Row],[Discount]])</f>
        <v>6451.8120000000008</v>
      </c>
      <c r="M1343" s="1">
        <f>Sales_data[[#This Row],[Quantity]]*Sales_data[[#This Row],[UnitCost (Assummed)]]</f>
        <v>4659.6420000000007</v>
      </c>
      <c r="N1343" s="1">
        <f>Sales_data[[#This Row],[ Sales]]-Sales_data[[#This Row],[COGs]]</f>
        <v>1792.17</v>
      </c>
      <c r="O1343" s="5">
        <f>Sales_data[[#This Row],[TotalPrice ]]-Sales_data[[#This Row],[ Sales]]</f>
        <v>716.86799999999948</v>
      </c>
      <c r="P1343" t="s">
        <v>60</v>
      </c>
      <c r="Q1343" t="s">
        <v>2930</v>
      </c>
      <c r="R1343">
        <v>0</v>
      </c>
      <c r="S1343" t="s">
        <v>932</v>
      </c>
      <c r="T1343" t="s">
        <v>933</v>
      </c>
      <c r="U1343" s="1">
        <v>16.8</v>
      </c>
      <c r="V1343" s="2">
        <v>45745</v>
      </c>
      <c r="W1343" s="2">
        <v>45751</v>
      </c>
      <c r="X1343" s="7">
        <f t="shared" si="20"/>
        <v>6</v>
      </c>
      <c r="Y1343" t="s">
        <v>27</v>
      </c>
    </row>
    <row r="1344" spans="1:25" x14ac:dyDescent="0.3">
      <c r="A1344" s="2">
        <v>45745</v>
      </c>
      <c r="B1344" t="s">
        <v>69</v>
      </c>
      <c r="C1344" t="s">
        <v>79</v>
      </c>
      <c r="D1344">
        <v>13</v>
      </c>
      <c r="E1344" s="1">
        <v>113.78</v>
      </c>
      <c r="F1344" s="1">
        <f>Sales_data[[#This Row],[UnitPrice]]*(1-0.35)</f>
        <v>73.957000000000008</v>
      </c>
      <c r="G1344" t="s">
        <v>50</v>
      </c>
      <c r="H1344" t="s">
        <v>21</v>
      </c>
      <c r="I1344" s="6">
        <v>0.1</v>
      </c>
      <c r="J1344" t="s">
        <v>22</v>
      </c>
      <c r="K1344" s="1">
        <f>Sales_data[[#This Row],[Quantity]]*Sales_data[[#This Row],[UnitPrice]]</f>
        <v>1479.14</v>
      </c>
      <c r="L1344" s="1">
        <f>Sales_data[[#This Row],[TotalPrice ]]*(1-Sales_data[[#This Row],[Discount]])</f>
        <v>1331.2260000000001</v>
      </c>
      <c r="M1344" s="1">
        <f>Sales_data[[#This Row],[Quantity]]*Sales_data[[#This Row],[UnitCost (Assummed)]]</f>
        <v>961.44100000000014</v>
      </c>
      <c r="N1344" s="1">
        <f>Sales_data[[#This Row],[ Sales]]-Sales_data[[#This Row],[COGs]]</f>
        <v>369.78499999999997</v>
      </c>
      <c r="O1344" s="5">
        <f>Sales_data[[#This Row],[TotalPrice ]]-Sales_data[[#This Row],[ Sales]]</f>
        <v>147.91399999999999</v>
      </c>
      <c r="P1344" t="s">
        <v>23</v>
      </c>
      <c r="Q1344" t="s">
        <v>24</v>
      </c>
      <c r="R1344">
        <v>0</v>
      </c>
      <c r="S1344" t="s">
        <v>2796</v>
      </c>
      <c r="T1344" t="s">
        <v>2797</v>
      </c>
      <c r="U1344" s="1">
        <v>28.07</v>
      </c>
      <c r="V1344" s="2">
        <v>45745</v>
      </c>
      <c r="W1344" s="2">
        <v>45754</v>
      </c>
      <c r="X1344" s="7">
        <f t="shared" si="20"/>
        <v>9</v>
      </c>
      <c r="Y1344" t="s">
        <v>72</v>
      </c>
    </row>
    <row r="1345" spans="1:25" x14ac:dyDescent="0.3">
      <c r="A1345" s="2">
        <v>45746</v>
      </c>
      <c r="B1345" t="s">
        <v>44</v>
      </c>
      <c r="C1345" t="s">
        <v>29</v>
      </c>
      <c r="D1345">
        <v>16</v>
      </c>
      <c r="E1345" s="1">
        <v>460.43</v>
      </c>
      <c r="F1345" s="1">
        <f>Sales_data[[#This Row],[UnitPrice]]*(1-0.35)</f>
        <v>299.27950000000004</v>
      </c>
      <c r="G1345" t="s">
        <v>20</v>
      </c>
      <c r="H1345" t="s">
        <v>21</v>
      </c>
      <c r="I1345" s="6">
        <v>0.15</v>
      </c>
      <c r="J1345" t="s">
        <v>66</v>
      </c>
      <c r="K1345" s="1">
        <f>Sales_data[[#This Row],[Quantity]]*Sales_data[[#This Row],[UnitPrice]]</f>
        <v>7366.88</v>
      </c>
      <c r="L1345" s="1">
        <f>Sales_data[[#This Row],[TotalPrice ]]*(1-Sales_data[[#This Row],[Discount]])</f>
        <v>6261.848</v>
      </c>
      <c r="M1345" s="1">
        <f>Sales_data[[#This Row],[Quantity]]*Sales_data[[#This Row],[UnitCost (Assummed)]]</f>
        <v>4788.4720000000007</v>
      </c>
      <c r="N1345" s="1">
        <f>Sales_data[[#This Row],[ Sales]]-Sales_data[[#This Row],[COGs]]</f>
        <v>1473.3759999999993</v>
      </c>
      <c r="O1345" s="5">
        <f>Sales_data[[#This Row],[TotalPrice ]]-Sales_data[[#This Row],[ Sales]]</f>
        <v>1105.0320000000002</v>
      </c>
      <c r="P1345" t="s">
        <v>23</v>
      </c>
      <c r="Q1345" t="s">
        <v>40</v>
      </c>
      <c r="R1345">
        <v>0</v>
      </c>
      <c r="S1345" t="s">
        <v>942</v>
      </c>
      <c r="T1345" t="s">
        <v>943</v>
      </c>
      <c r="U1345" s="1">
        <v>20.38</v>
      </c>
      <c r="V1345" s="2">
        <v>45746</v>
      </c>
      <c r="W1345" s="2">
        <v>45753</v>
      </c>
      <c r="X1345" s="7">
        <f t="shared" si="20"/>
        <v>7</v>
      </c>
      <c r="Y1345" t="s">
        <v>49</v>
      </c>
    </row>
    <row r="1346" spans="1:25" x14ac:dyDescent="0.3">
      <c r="A1346" s="2">
        <v>45747</v>
      </c>
      <c r="B1346" t="s">
        <v>18</v>
      </c>
      <c r="C1346" t="s">
        <v>130</v>
      </c>
      <c r="D1346">
        <v>15</v>
      </c>
      <c r="E1346" s="1">
        <v>511.88</v>
      </c>
      <c r="F1346" s="1">
        <f>Sales_data[[#This Row],[UnitPrice]]*(1-0.35)</f>
        <v>332.72199999999998</v>
      </c>
      <c r="G1346" t="s">
        <v>50</v>
      </c>
      <c r="H1346" t="s">
        <v>21</v>
      </c>
      <c r="I1346" s="6">
        <v>0.05</v>
      </c>
      <c r="J1346" t="s">
        <v>66</v>
      </c>
      <c r="K1346" s="1">
        <f>Sales_data[[#This Row],[Quantity]]*Sales_data[[#This Row],[UnitPrice]]</f>
        <v>7678.2</v>
      </c>
      <c r="L1346" s="1">
        <f>Sales_data[[#This Row],[TotalPrice ]]*(1-Sales_data[[#This Row],[Discount]])</f>
        <v>7294.2899999999991</v>
      </c>
      <c r="M1346" s="1">
        <f>Sales_data[[#This Row],[Quantity]]*Sales_data[[#This Row],[UnitCost (Assummed)]]</f>
        <v>4990.83</v>
      </c>
      <c r="N1346" s="1">
        <f>Sales_data[[#This Row],[ Sales]]-Sales_data[[#This Row],[COGs]]</f>
        <v>2303.4599999999991</v>
      </c>
      <c r="O1346" s="5">
        <f>Sales_data[[#This Row],[TotalPrice ]]-Sales_data[[#This Row],[ Sales]]</f>
        <v>383.91000000000076</v>
      </c>
      <c r="P1346" t="s">
        <v>63</v>
      </c>
      <c r="Q1346" t="s">
        <v>34</v>
      </c>
      <c r="R1346">
        <v>0</v>
      </c>
      <c r="S1346" t="s">
        <v>816</v>
      </c>
      <c r="T1346" t="s">
        <v>817</v>
      </c>
      <c r="U1346" s="1">
        <v>10.220000000000001</v>
      </c>
      <c r="V1346" s="2">
        <v>45747</v>
      </c>
      <c r="W1346" s="2">
        <v>45756</v>
      </c>
      <c r="X1346" s="7">
        <f t="shared" ref="X1346:X1409" si="21">DATEDIF( V1346,W1346,"d")</f>
        <v>9</v>
      </c>
      <c r="Y1346" t="s">
        <v>27</v>
      </c>
    </row>
    <row r="1347" spans="1:25" x14ac:dyDescent="0.3">
      <c r="A1347" s="2">
        <v>45747</v>
      </c>
      <c r="B1347" t="s">
        <v>28</v>
      </c>
      <c r="C1347" t="s">
        <v>29</v>
      </c>
      <c r="D1347">
        <v>1</v>
      </c>
      <c r="E1347" s="1">
        <v>476</v>
      </c>
      <c r="F1347" s="1">
        <f>Sales_data[[#This Row],[UnitPrice]]*(1-0.35)</f>
        <v>309.40000000000003</v>
      </c>
      <c r="G1347" t="s">
        <v>30</v>
      </c>
      <c r="H1347" t="s">
        <v>21</v>
      </c>
      <c r="I1347" s="6">
        <v>0.15</v>
      </c>
      <c r="J1347" t="s">
        <v>51</v>
      </c>
      <c r="K1347" s="1">
        <f>Sales_data[[#This Row],[Quantity]]*Sales_data[[#This Row],[UnitPrice]]</f>
        <v>476</v>
      </c>
      <c r="L1347" s="1">
        <f>Sales_data[[#This Row],[TotalPrice ]]*(1-Sales_data[[#This Row],[Discount]])</f>
        <v>404.59999999999997</v>
      </c>
      <c r="M1347" s="1">
        <f>Sales_data[[#This Row],[Quantity]]*Sales_data[[#This Row],[UnitCost (Assummed)]]</f>
        <v>309.40000000000003</v>
      </c>
      <c r="N1347" s="1">
        <f>Sales_data[[#This Row],[ Sales]]-Sales_data[[#This Row],[COGs]]</f>
        <v>95.199999999999932</v>
      </c>
      <c r="O1347" s="5">
        <f>Sales_data[[#This Row],[TotalPrice ]]-Sales_data[[#This Row],[ Sales]]</f>
        <v>71.400000000000034</v>
      </c>
      <c r="P1347" t="s">
        <v>63</v>
      </c>
      <c r="Q1347" t="s">
        <v>24</v>
      </c>
      <c r="R1347">
        <v>0</v>
      </c>
      <c r="S1347" t="s">
        <v>1086</v>
      </c>
      <c r="T1347" t="s">
        <v>1087</v>
      </c>
      <c r="U1347" s="1">
        <v>18.95</v>
      </c>
      <c r="V1347" s="2">
        <v>45747</v>
      </c>
      <c r="W1347" s="2">
        <v>45750</v>
      </c>
      <c r="X1347" s="7">
        <f t="shared" si="21"/>
        <v>3</v>
      </c>
      <c r="Y1347" t="s">
        <v>37</v>
      </c>
    </row>
    <row r="1348" spans="1:25" x14ac:dyDescent="0.3">
      <c r="A1348" s="2">
        <v>45748</v>
      </c>
      <c r="B1348" t="s">
        <v>18</v>
      </c>
      <c r="C1348" t="s">
        <v>79</v>
      </c>
      <c r="D1348">
        <v>5</v>
      </c>
      <c r="E1348" s="1">
        <v>31.56</v>
      </c>
      <c r="F1348" s="1">
        <f>Sales_data[[#This Row],[UnitPrice]]*(1-0.35)</f>
        <v>20.513999999999999</v>
      </c>
      <c r="G1348" t="s">
        <v>55</v>
      </c>
      <c r="H1348" t="s">
        <v>31</v>
      </c>
      <c r="I1348" s="6">
        <v>0</v>
      </c>
      <c r="J1348" t="s">
        <v>56</v>
      </c>
      <c r="K1348" s="1">
        <f>Sales_data[[#This Row],[Quantity]]*Sales_data[[#This Row],[UnitPrice]]</f>
        <v>157.79999999999998</v>
      </c>
      <c r="L1348" s="1">
        <f>Sales_data[[#This Row],[TotalPrice ]]*(1-Sales_data[[#This Row],[Discount]])</f>
        <v>157.79999999999998</v>
      </c>
      <c r="M1348" s="1">
        <f>Sales_data[[#This Row],[Quantity]]*Sales_data[[#This Row],[UnitCost (Assummed)]]</f>
        <v>102.57</v>
      </c>
      <c r="N1348" s="1">
        <f>Sales_data[[#This Row],[ Sales]]-Sales_data[[#This Row],[COGs]]</f>
        <v>55.22999999999999</v>
      </c>
      <c r="O1348" s="5">
        <f>Sales_data[[#This Row],[TotalPrice ]]-Sales_data[[#This Row],[ Sales]]</f>
        <v>0</v>
      </c>
      <c r="P1348" t="s">
        <v>23</v>
      </c>
      <c r="Q1348" t="s">
        <v>34</v>
      </c>
      <c r="R1348">
        <v>1</v>
      </c>
      <c r="S1348" t="s">
        <v>418</v>
      </c>
      <c r="T1348" t="s">
        <v>419</v>
      </c>
      <c r="U1348" s="1">
        <v>29.56</v>
      </c>
      <c r="V1348" s="2">
        <v>45748</v>
      </c>
      <c r="W1348" s="2">
        <v>45751</v>
      </c>
      <c r="X1348" s="7">
        <f t="shared" si="21"/>
        <v>3</v>
      </c>
      <c r="Y1348" t="s">
        <v>27</v>
      </c>
    </row>
    <row r="1349" spans="1:25" x14ac:dyDescent="0.3">
      <c r="A1349" s="2">
        <v>45748</v>
      </c>
      <c r="B1349" t="s">
        <v>69</v>
      </c>
      <c r="C1349" t="s">
        <v>130</v>
      </c>
      <c r="D1349">
        <v>8</v>
      </c>
      <c r="E1349" s="1">
        <v>96.19</v>
      </c>
      <c r="F1349" s="1">
        <f>Sales_data[[#This Row],[UnitPrice]]*(1-0.35)</f>
        <v>62.523499999999999</v>
      </c>
      <c r="G1349" t="s">
        <v>30</v>
      </c>
      <c r="H1349" t="s">
        <v>21</v>
      </c>
      <c r="I1349" s="6">
        <v>0.05</v>
      </c>
      <c r="J1349" t="s">
        <v>51</v>
      </c>
      <c r="K1349" s="1">
        <f>Sales_data[[#This Row],[Quantity]]*Sales_data[[#This Row],[UnitPrice]]</f>
        <v>769.52</v>
      </c>
      <c r="L1349" s="1">
        <f>Sales_data[[#This Row],[TotalPrice ]]*(1-Sales_data[[#This Row],[Discount]])</f>
        <v>731.04399999999998</v>
      </c>
      <c r="M1349" s="1">
        <f>Sales_data[[#This Row],[Quantity]]*Sales_data[[#This Row],[UnitCost (Assummed)]]</f>
        <v>500.18799999999999</v>
      </c>
      <c r="N1349" s="1">
        <f>Sales_data[[#This Row],[ Sales]]-Sales_data[[#This Row],[COGs]]</f>
        <v>230.85599999999999</v>
      </c>
      <c r="O1349" s="5">
        <f>Sales_data[[#This Row],[TotalPrice ]]-Sales_data[[#This Row],[ Sales]]</f>
        <v>38.475999999999999</v>
      </c>
      <c r="P1349" t="s">
        <v>60</v>
      </c>
      <c r="Q1349" t="s">
        <v>34</v>
      </c>
      <c r="R1349">
        <v>0</v>
      </c>
      <c r="S1349" t="s">
        <v>515</v>
      </c>
      <c r="T1349" t="s">
        <v>516</v>
      </c>
      <c r="U1349" s="1">
        <v>34.07</v>
      </c>
      <c r="V1349" s="2">
        <v>45748</v>
      </c>
      <c r="W1349" s="2">
        <v>45751</v>
      </c>
      <c r="X1349" s="7">
        <f t="shared" si="21"/>
        <v>3</v>
      </c>
      <c r="Y1349" t="s">
        <v>72</v>
      </c>
    </row>
    <row r="1350" spans="1:25" x14ac:dyDescent="0.3">
      <c r="A1350" s="2">
        <v>45748</v>
      </c>
      <c r="B1350" t="s">
        <v>38</v>
      </c>
      <c r="C1350" t="s">
        <v>54</v>
      </c>
      <c r="D1350">
        <v>4</v>
      </c>
      <c r="E1350" s="1">
        <v>249.98</v>
      </c>
      <c r="F1350" s="1">
        <f>Sales_data[[#This Row],[UnitPrice]]*(1-0.35)</f>
        <v>162.48699999999999</v>
      </c>
      <c r="G1350" t="s">
        <v>50</v>
      </c>
      <c r="H1350" t="s">
        <v>31</v>
      </c>
      <c r="I1350" s="6">
        <v>0.15</v>
      </c>
      <c r="J1350" t="s">
        <v>22</v>
      </c>
      <c r="K1350" s="1">
        <f>Sales_data[[#This Row],[Quantity]]*Sales_data[[#This Row],[UnitPrice]]</f>
        <v>999.92</v>
      </c>
      <c r="L1350" s="1">
        <f>Sales_data[[#This Row],[TotalPrice ]]*(1-Sales_data[[#This Row],[Discount]])</f>
        <v>849.9319999999999</v>
      </c>
      <c r="M1350" s="1">
        <f>Sales_data[[#This Row],[Quantity]]*Sales_data[[#This Row],[UnitCost (Assummed)]]</f>
        <v>649.94799999999998</v>
      </c>
      <c r="N1350" s="1">
        <f>Sales_data[[#This Row],[ Sales]]-Sales_data[[#This Row],[COGs]]</f>
        <v>199.98399999999992</v>
      </c>
      <c r="O1350" s="5">
        <f>Sales_data[[#This Row],[TotalPrice ]]-Sales_data[[#This Row],[ Sales]]</f>
        <v>149.98800000000006</v>
      </c>
      <c r="P1350" t="s">
        <v>60</v>
      </c>
      <c r="Q1350" t="s">
        <v>34</v>
      </c>
      <c r="R1350">
        <v>0</v>
      </c>
      <c r="S1350" t="s">
        <v>1687</v>
      </c>
      <c r="T1350" t="s">
        <v>1688</v>
      </c>
      <c r="U1350" s="1">
        <v>49.08</v>
      </c>
      <c r="V1350" s="2">
        <v>45748</v>
      </c>
      <c r="W1350" s="2">
        <v>45751</v>
      </c>
      <c r="X1350" s="7">
        <f t="shared" si="21"/>
        <v>3</v>
      </c>
      <c r="Y1350" t="s">
        <v>43</v>
      </c>
    </row>
    <row r="1351" spans="1:25" x14ac:dyDescent="0.3">
      <c r="A1351" s="2">
        <v>45749</v>
      </c>
      <c r="B1351" t="s">
        <v>69</v>
      </c>
      <c r="C1351" t="s">
        <v>19</v>
      </c>
      <c r="D1351">
        <v>2</v>
      </c>
      <c r="E1351" s="1">
        <v>580.19000000000005</v>
      </c>
      <c r="F1351" s="1">
        <f>Sales_data[[#This Row],[UnitPrice]]*(1-0.35)</f>
        <v>377.12350000000004</v>
      </c>
      <c r="G1351" t="s">
        <v>20</v>
      </c>
      <c r="H1351" t="s">
        <v>21</v>
      </c>
      <c r="I1351" s="6">
        <v>0.05</v>
      </c>
      <c r="J1351" t="s">
        <v>56</v>
      </c>
      <c r="K1351" s="1">
        <f>Sales_data[[#This Row],[Quantity]]*Sales_data[[#This Row],[UnitPrice]]</f>
        <v>1160.3800000000001</v>
      </c>
      <c r="L1351" s="1">
        <f>Sales_data[[#This Row],[TotalPrice ]]*(1-Sales_data[[#This Row],[Discount]])</f>
        <v>1102.3610000000001</v>
      </c>
      <c r="M1351" s="1">
        <f>Sales_data[[#This Row],[Quantity]]*Sales_data[[#This Row],[UnitCost (Assummed)]]</f>
        <v>754.24700000000007</v>
      </c>
      <c r="N1351" s="1">
        <f>Sales_data[[#This Row],[ Sales]]-Sales_data[[#This Row],[COGs]]</f>
        <v>348.11400000000003</v>
      </c>
      <c r="O1351" s="5">
        <f>Sales_data[[#This Row],[TotalPrice ]]-Sales_data[[#This Row],[ Sales]]</f>
        <v>58.019000000000005</v>
      </c>
      <c r="P1351" t="s">
        <v>60</v>
      </c>
      <c r="Q1351" t="s">
        <v>40</v>
      </c>
      <c r="R1351">
        <v>0</v>
      </c>
      <c r="S1351" t="s">
        <v>464</v>
      </c>
      <c r="T1351" t="s">
        <v>465</v>
      </c>
      <c r="U1351" s="1">
        <v>7.33</v>
      </c>
      <c r="V1351" s="2">
        <v>45749</v>
      </c>
      <c r="W1351" s="2">
        <v>45755</v>
      </c>
      <c r="X1351" s="7">
        <f t="shared" si="21"/>
        <v>6</v>
      </c>
      <c r="Y1351" t="s">
        <v>72</v>
      </c>
    </row>
    <row r="1352" spans="1:25" x14ac:dyDescent="0.3">
      <c r="A1352" s="2">
        <v>45749</v>
      </c>
      <c r="B1352" t="s">
        <v>38</v>
      </c>
      <c r="C1352" t="s">
        <v>130</v>
      </c>
      <c r="D1352">
        <v>12</v>
      </c>
      <c r="E1352" s="1">
        <v>413.45</v>
      </c>
      <c r="F1352" s="1">
        <f>Sales_data[[#This Row],[UnitPrice]]*(1-0.35)</f>
        <v>268.74250000000001</v>
      </c>
      <c r="G1352" t="s">
        <v>55</v>
      </c>
      <c r="H1352" t="s">
        <v>31</v>
      </c>
      <c r="I1352" s="6">
        <v>0.15</v>
      </c>
      <c r="J1352" t="s">
        <v>66</v>
      </c>
      <c r="K1352" s="1">
        <f>Sales_data[[#This Row],[Quantity]]*Sales_data[[#This Row],[UnitPrice]]</f>
        <v>4961.3999999999996</v>
      </c>
      <c r="L1352" s="1">
        <f>Sales_data[[#This Row],[TotalPrice ]]*(1-Sales_data[[#This Row],[Discount]])</f>
        <v>4217.1899999999996</v>
      </c>
      <c r="M1352" s="1">
        <f>Sales_data[[#This Row],[Quantity]]*Sales_data[[#This Row],[UnitCost (Assummed)]]</f>
        <v>3224.91</v>
      </c>
      <c r="N1352" s="1">
        <f>Sales_data[[#This Row],[ Sales]]-Sales_data[[#This Row],[COGs]]</f>
        <v>992.27999999999975</v>
      </c>
      <c r="O1352" s="5">
        <f>Sales_data[[#This Row],[TotalPrice ]]-Sales_data[[#This Row],[ Sales]]</f>
        <v>744.21</v>
      </c>
      <c r="P1352" t="s">
        <v>63</v>
      </c>
      <c r="Q1352" t="s">
        <v>24</v>
      </c>
      <c r="R1352">
        <v>0</v>
      </c>
      <c r="S1352" t="s">
        <v>499</v>
      </c>
      <c r="T1352" t="s">
        <v>500</v>
      </c>
      <c r="U1352" s="1">
        <v>23.25</v>
      </c>
      <c r="V1352" s="2">
        <v>45749</v>
      </c>
      <c r="W1352" s="2">
        <v>45757</v>
      </c>
      <c r="X1352" s="7">
        <f t="shared" si="21"/>
        <v>8</v>
      </c>
      <c r="Y1352" t="s">
        <v>43</v>
      </c>
    </row>
    <row r="1353" spans="1:25" x14ac:dyDescent="0.3">
      <c r="A1353" s="2">
        <v>45749</v>
      </c>
      <c r="B1353" t="s">
        <v>44</v>
      </c>
      <c r="C1353" t="s">
        <v>19</v>
      </c>
      <c r="D1353">
        <v>6</v>
      </c>
      <c r="E1353" s="1">
        <v>416.2</v>
      </c>
      <c r="F1353" s="1">
        <f>Sales_data[[#This Row],[UnitPrice]]*(1-0.35)</f>
        <v>270.53000000000003</v>
      </c>
      <c r="G1353" t="s">
        <v>30</v>
      </c>
      <c r="H1353" t="s">
        <v>21</v>
      </c>
      <c r="I1353" s="6">
        <v>0.05</v>
      </c>
      <c r="J1353" t="s">
        <v>32</v>
      </c>
      <c r="K1353" s="1">
        <f>Sales_data[[#This Row],[Quantity]]*Sales_data[[#This Row],[UnitPrice]]</f>
        <v>2497.1999999999998</v>
      </c>
      <c r="L1353" s="1">
        <f>Sales_data[[#This Row],[TotalPrice ]]*(1-Sales_data[[#This Row],[Discount]])</f>
        <v>2372.3399999999997</v>
      </c>
      <c r="M1353" s="1">
        <f>Sales_data[[#This Row],[Quantity]]*Sales_data[[#This Row],[UnitCost (Assummed)]]</f>
        <v>1623.1800000000003</v>
      </c>
      <c r="N1353" s="1">
        <f>Sales_data[[#This Row],[ Sales]]-Sales_data[[#This Row],[COGs]]</f>
        <v>749.1599999999994</v>
      </c>
      <c r="O1353" s="5">
        <f>Sales_data[[#This Row],[TotalPrice ]]-Sales_data[[#This Row],[ Sales]]</f>
        <v>124.86000000000013</v>
      </c>
      <c r="P1353" t="s">
        <v>63</v>
      </c>
      <c r="Q1353" t="s">
        <v>40</v>
      </c>
      <c r="R1353">
        <v>1</v>
      </c>
      <c r="S1353" t="s">
        <v>2826</v>
      </c>
      <c r="T1353" t="s">
        <v>2827</v>
      </c>
      <c r="U1353" s="1">
        <v>44.14</v>
      </c>
      <c r="V1353" s="2">
        <v>45749</v>
      </c>
      <c r="W1353" s="2">
        <v>45753</v>
      </c>
      <c r="X1353" s="7">
        <f t="shared" si="21"/>
        <v>4</v>
      </c>
      <c r="Y1353" t="s">
        <v>49</v>
      </c>
    </row>
    <row r="1354" spans="1:25" x14ac:dyDescent="0.3">
      <c r="A1354" s="2">
        <v>45750</v>
      </c>
      <c r="B1354" t="s">
        <v>38</v>
      </c>
      <c r="C1354" t="s">
        <v>19</v>
      </c>
      <c r="D1354">
        <v>12</v>
      </c>
      <c r="E1354" s="1">
        <v>276.42</v>
      </c>
      <c r="F1354" s="1">
        <f>Sales_data[[#This Row],[UnitPrice]]*(1-0.35)</f>
        <v>179.67300000000003</v>
      </c>
      <c r="G1354" t="s">
        <v>50</v>
      </c>
      <c r="H1354" t="s">
        <v>31</v>
      </c>
      <c r="I1354" s="6">
        <v>0.15</v>
      </c>
      <c r="J1354" t="s">
        <v>51</v>
      </c>
      <c r="K1354" s="1">
        <f>Sales_data[[#This Row],[Quantity]]*Sales_data[[#This Row],[UnitPrice]]</f>
        <v>3317.04</v>
      </c>
      <c r="L1354" s="1">
        <f>Sales_data[[#This Row],[TotalPrice ]]*(1-Sales_data[[#This Row],[Discount]])</f>
        <v>2819.4839999999999</v>
      </c>
      <c r="M1354" s="1">
        <f>Sales_data[[#This Row],[Quantity]]*Sales_data[[#This Row],[UnitCost (Assummed)]]</f>
        <v>2156.0760000000005</v>
      </c>
      <c r="N1354" s="1">
        <f>Sales_data[[#This Row],[ Sales]]-Sales_data[[#This Row],[COGs]]</f>
        <v>663.40799999999945</v>
      </c>
      <c r="O1354" s="5">
        <f>Sales_data[[#This Row],[TotalPrice ]]-Sales_data[[#This Row],[ Sales]]</f>
        <v>497.55600000000004</v>
      </c>
      <c r="P1354" t="s">
        <v>23</v>
      </c>
      <c r="Q1354" t="s">
        <v>2930</v>
      </c>
      <c r="R1354">
        <v>0</v>
      </c>
      <c r="S1354" t="s">
        <v>1827</v>
      </c>
      <c r="T1354" t="s">
        <v>1828</v>
      </c>
      <c r="U1354" s="1">
        <v>30.57</v>
      </c>
      <c r="V1354" s="2">
        <v>45750</v>
      </c>
      <c r="W1354" s="2">
        <v>45759</v>
      </c>
      <c r="X1354" s="7">
        <f t="shared" si="21"/>
        <v>9</v>
      </c>
      <c r="Y1354" t="s">
        <v>43</v>
      </c>
    </row>
    <row r="1355" spans="1:25" x14ac:dyDescent="0.3">
      <c r="A1355" s="2">
        <v>45752</v>
      </c>
      <c r="B1355" t="s">
        <v>44</v>
      </c>
      <c r="C1355" t="s">
        <v>54</v>
      </c>
      <c r="D1355">
        <v>2</v>
      </c>
      <c r="E1355" s="1">
        <v>231.96</v>
      </c>
      <c r="F1355" s="1">
        <f>Sales_data[[#This Row],[UnitPrice]]*(1-0.35)</f>
        <v>150.774</v>
      </c>
      <c r="G1355" t="s">
        <v>20</v>
      </c>
      <c r="H1355" t="s">
        <v>31</v>
      </c>
      <c r="I1355" s="6">
        <v>0.1</v>
      </c>
      <c r="J1355" t="s">
        <v>32</v>
      </c>
      <c r="K1355" s="1">
        <f>Sales_data[[#This Row],[Quantity]]*Sales_data[[#This Row],[UnitPrice]]</f>
        <v>463.92</v>
      </c>
      <c r="L1355" s="1">
        <f>Sales_data[[#This Row],[TotalPrice ]]*(1-Sales_data[[#This Row],[Discount]])</f>
        <v>417.52800000000002</v>
      </c>
      <c r="M1355" s="1">
        <f>Sales_data[[#This Row],[Quantity]]*Sales_data[[#This Row],[UnitCost (Assummed)]]</f>
        <v>301.548</v>
      </c>
      <c r="N1355" s="1">
        <f>Sales_data[[#This Row],[ Sales]]-Sales_data[[#This Row],[COGs]]</f>
        <v>115.98000000000002</v>
      </c>
      <c r="O1355" s="5">
        <f>Sales_data[[#This Row],[TotalPrice ]]-Sales_data[[#This Row],[ Sales]]</f>
        <v>46.391999999999996</v>
      </c>
      <c r="P1355" t="s">
        <v>60</v>
      </c>
      <c r="Q1355" t="s">
        <v>2930</v>
      </c>
      <c r="R1355">
        <v>1</v>
      </c>
      <c r="S1355" t="s">
        <v>1488</v>
      </c>
      <c r="T1355" t="s">
        <v>1489</v>
      </c>
      <c r="U1355" s="1">
        <v>32.659999999999997</v>
      </c>
      <c r="V1355" s="2">
        <v>45752</v>
      </c>
      <c r="W1355" s="2">
        <v>45761</v>
      </c>
      <c r="X1355" s="7">
        <f t="shared" si="21"/>
        <v>9</v>
      </c>
      <c r="Y1355" t="s">
        <v>49</v>
      </c>
    </row>
    <row r="1356" spans="1:25" x14ac:dyDescent="0.3">
      <c r="A1356" s="2">
        <v>45752</v>
      </c>
      <c r="B1356" t="s">
        <v>69</v>
      </c>
      <c r="C1356" t="s">
        <v>45</v>
      </c>
      <c r="D1356">
        <v>19</v>
      </c>
      <c r="E1356" s="1">
        <v>267.02999999999997</v>
      </c>
      <c r="F1356" s="1">
        <f>Sales_data[[#This Row],[UnitPrice]]*(1-0.35)</f>
        <v>173.56949999999998</v>
      </c>
      <c r="G1356" t="s">
        <v>55</v>
      </c>
      <c r="H1356" t="s">
        <v>21</v>
      </c>
      <c r="I1356" s="6">
        <v>0.15</v>
      </c>
      <c r="J1356" t="s">
        <v>66</v>
      </c>
      <c r="K1356" s="1">
        <f>Sales_data[[#This Row],[Quantity]]*Sales_data[[#This Row],[UnitPrice]]</f>
        <v>5073.57</v>
      </c>
      <c r="L1356" s="1">
        <f>Sales_data[[#This Row],[TotalPrice ]]*(1-Sales_data[[#This Row],[Discount]])</f>
        <v>4312.5344999999998</v>
      </c>
      <c r="M1356" s="1">
        <f>Sales_data[[#This Row],[Quantity]]*Sales_data[[#This Row],[UnitCost (Assummed)]]</f>
        <v>3297.8204999999994</v>
      </c>
      <c r="N1356" s="1">
        <f>Sales_data[[#This Row],[ Sales]]-Sales_data[[#This Row],[COGs]]</f>
        <v>1014.7140000000004</v>
      </c>
      <c r="O1356" s="5">
        <f>Sales_data[[#This Row],[TotalPrice ]]-Sales_data[[#This Row],[ Sales]]</f>
        <v>761.03549999999996</v>
      </c>
      <c r="P1356" t="s">
        <v>23</v>
      </c>
      <c r="Q1356" t="s">
        <v>34</v>
      </c>
      <c r="R1356">
        <v>1</v>
      </c>
      <c r="S1356" t="s">
        <v>1596</v>
      </c>
      <c r="T1356" t="s">
        <v>1597</v>
      </c>
      <c r="U1356" s="1">
        <v>35.82</v>
      </c>
      <c r="V1356" s="2">
        <v>45752</v>
      </c>
      <c r="W1356" s="2">
        <v>45760</v>
      </c>
      <c r="X1356" s="7">
        <f t="shared" si="21"/>
        <v>8</v>
      </c>
      <c r="Y1356" t="s">
        <v>72</v>
      </c>
    </row>
    <row r="1357" spans="1:25" x14ac:dyDescent="0.3">
      <c r="A1357" s="2">
        <v>45752</v>
      </c>
      <c r="B1357" t="s">
        <v>44</v>
      </c>
      <c r="C1357" t="s">
        <v>79</v>
      </c>
      <c r="D1357">
        <v>19</v>
      </c>
      <c r="E1357" s="1">
        <v>350.12</v>
      </c>
      <c r="F1357" s="1">
        <f>Sales_data[[#This Row],[UnitPrice]]*(1-0.35)</f>
        <v>227.578</v>
      </c>
      <c r="G1357" t="s">
        <v>55</v>
      </c>
      <c r="H1357" t="s">
        <v>31</v>
      </c>
      <c r="I1357" s="6">
        <v>0.05</v>
      </c>
      <c r="J1357" t="s">
        <v>32</v>
      </c>
      <c r="K1357" s="1">
        <f>Sales_data[[#This Row],[Quantity]]*Sales_data[[#This Row],[UnitPrice]]</f>
        <v>6652.28</v>
      </c>
      <c r="L1357" s="1">
        <f>Sales_data[[#This Row],[TotalPrice ]]*(1-Sales_data[[#This Row],[Discount]])</f>
        <v>6319.6659999999993</v>
      </c>
      <c r="M1357" s="1">
        <f>Sales_data[[#This Row],[Quantity]]*Sales_data[[#This Row],[UnitCost (Assummed)]]</f>
        <v>4323.982</v>
      </c>
      <c r="N1357" s="1">
        <f>Sales_data[[#This Row],[ Sales]]-Sales_data[[#This Row],[COGs]]</f>
        <v>1995.6839999999993</v>
      </c>
      <c r="O1357" s="5">
        <f>Sales_data[[#This Row],[TotalPrice ]]-Sales_data[[#This Row],[ Sales]]</f>
        <v>332.61400000000049</v>
      </c>
      <c r="P1357" t="s">
        <v>57</v>
      </c>
      <c r="Q1357" t="s">
        <v>24</v>
      </c>
      <c r="R1357">
        <v>0</v>
      </c>
      <c r="S1357" t="s">
        <v>2762</v>
      </c>
      <c r="T1357" t="s">
        <v>1785</v>
      </c>
      <c r="U1357" s="1">
        <v>48.98</v>
      </c>
      <c r="V1357" s="2">
        <v>45752</v>
      </c>
      <c r="W1357" s="2">
        <v>45760</v>
      </c>
      <c r="X1357" s="7">
        <f t="shared" si="21"/>
        <v>8</v>
      </c>
      <c r="Y1357" t="s">
        <v>49</v>
      </c>
    </row>
    <row r="1358" spans="1:25" x14ac:dyDescent="0.3">
      <c r="A1358" s="2">
        <v>45753</v>
      </c>
      <c r="B1358" t="s">
        <v>18</v>
      </c>
      <c r="C1358" t="s">
        <v>39</v>
      </c>
      <c r="D1358">
        <v>3</v>
      </c>
      <c r="E1358" s="1">
        <v>32.07</v>
      </c>
      <c r="F1358" s="1">
        <f>Sales_data[[#This Row],[UnitPrice]]*(1-0.35)</f>
        <v>20.845500000000001</v>
      </c>
      <c r="G1358" t="s">
        <v>55</v>
      </c>
      <c r="H1358" t="s">
        <v>31</v>
      </c>
      <c r="I1358" s="6">
        <v>0.15</v>
      </c>
      <c r="J1358" t="s">
        <v>32</v>
      </c>
      <c r="K1358" s="1">
        <f>Sales_data[[#This Row],[Quantity]]*Sales_data[[#This Row],[UnitPrice]]</f>
        <v>96.210000000000008</v>
      </c>
      <c r="L1358" s="1">
        <f>Sales_data[[#This Row],[TotalPrice ]]*(1-Sales_data[[#This Row],[Discount]])</f>
        <v>81.778500000000008</v>
      </c>
      <c r="M1358" s="1">
        <f>Sales_data[[#This Row],[Quantity]]*Sales_data[[#This Row],[UnitCost (Assummed)]]</f>
        <v>62.536500000000004</v>
      </c>
      <c r="N1358" s="1">
        <f>Sales_data[[#This Row],[ Sales]]-Sales_data[[#This Row],[COGs]]</f>
        <v>19.242000000000004</v>
      </c>
      <c r="O1358" s="5">
        <f>Sales_data[[#This Row],[TotalPrice ]]-Sales_data[[#This Row],[ Sales]]</f>
        <v>14.4315</v>
      </c>
      <c r="P1358" t="s">
        <v>23</v>
      </c>
      <c r="Q1358" t="s">
        <v>40</v>
      </c>
      <c r="R1358">
        <v>1</v>
      </c>
      <c r="S1358" t="s">
        <v>1755</v>
      </c>
      <c r="T1358" t="s">
        <v>1756</v>
      </c>
      <c r="U1358" s="1">
        <v>43.18</v>
      </c>
      <c r="V1358" s="2">
        <v>45753</v>
      </c>
      <c r="W1358" s="2">
        <v>45755</v>
      </c>
      <c r="X1358" s="7">
        <f t="shared" si="21"/>
        <v>2</v>
      </c>
      <c r="Y1358" t="s">
        <v>27</v>
      </c>
    </row>
    <row r="1359" spans="1:25" x14ac:dyDescent="0.3">
      <c r="A1359" s="2">
        <v>45753</v>
      </c>
      <c r="B1359" t="s">
        <v>28</v>
      </c>
      <c r="C1359" t="s">
        <v>79</v>
      </c>
      <c r="D1359">
        <v>9</v>
      </c>
      <c r="E1359" s="1">
        <v>543.57000000000005</v>
      </c>
      <c r="F1359" s="1">
        <f>Sales_data[[#This Row],[UnitPrice]]*(1-0.35)</f>
        <v>353.32050000000004</v>
      </c>
      <c r="G1359" t="s">
        <v>55</v>
      </c>
      <c r="H1359" t="s">
        <v>31</v>
      </c>
      <c r="I1359" s="6">
        <v>0.15</v>
      </c>
      <c r="J1359" t="s">
        <v>56</v>
      </c>
      <c r="K1359" s="1">
        <f>Sales_data[[#This Row],[Quantity]]*Sales_data[[#This Row],[UnitPrice]]</f>
        <v>4892.13</v>
      </c>
      <c r="L1359" s="1">
        <f>Sales_data[[#This Row],[TotalPrice ]]*(1-Sales_data[[#This Row],[Discount]])</f>
        <v>4158.3104999999996</v>
      </c>
      <c r="M1359" s="1">
        <f>Sales_data[[#This Row],[Quantity]]*Sales_data[[#This Row],[UnitCost (Assummed)]]</f>
        <v>3179.8845000000001</v>
      </c>
      <c r="N1359" s="1">
        <f>Sales_data[[#This Row],[ Sales]]-Sales_data[[#This Row],[COGs]]</f>
        <v>978.42599999999948</v>
      </c>
      <c r="O1359" s="5">
        <f>Sales_data[[#This Row],[TotalPrice ]]-Sales_data[[#This Row],[ Sales]]</f>
        <v>733.81950000000052</v>
      </c>
      <c r="P1359" t="s">
        <v>60</v>
      </c>
      <c r="Q1359" t="s">
        <v>34</v>
      </c>
      <c r="R1359">
        <v>0</v>
      </c>
      <c r="S1359" t="s">
        <v>2609</v>
      </c>
      <c r="T1359" t="s">
        <v>2610</v>
      </c>
      <c r="U1359" s="1">
        <v>7.54</v>
      </c>
      <c r="V1359" s="2">
        <v>45753</v>
      </c>
      <c r="W1359" s="2">
        <v>45758</v>
      </c>
      <c r="X1359" s="7">
        <f t="shared" si="21"/>
        <v>5</v>
      </c>
      <c r="Y1359" t="s">
        <v>37</v>
      </c>
    </row>
    <row r="1360" spans="1:25" x14ac:dyDescent="0.3">
      <c r="A1360" s="2">
        <v>45755</v>
      </c>
      <c r="B1360" t="s">
        <v>38</v>
      </c>
      <c r="C1360" t="s">
        <v>45</v>
      </c>
      <c r="D1360">
        <v>7</v>
      </c>
      <c r="E1360" s="1">
        <v>30.79</v>
      </c>
      <c r="F1360" s="1">
        <f>Sales_data[[#This Row],[UnitPrice]]*(1-0.35)</f>
        <v>20.013500000000001</v>
      </c>
      <c r="G1360" t="s">
        <v>50</v>
      </c>
      <c r="H1360" t="s">
        <v>31</v>
      </c>
      <c r="I1360" s="6">
        <v>0.1</v>
      </c>
      <c r="J1360" t="s">
        <v>66</v>
      </c>
      <c r="K1360" s="1">
        <f>Sales_data[[#This Row],[Quantity]]*Sales_data[[#This Row],[UnitPrice]]</f>
        <v>215.53</v>
      </c>
      <c r="L1360" s="1">
        <f>Sales_data[[#This Row],[TotalPrice ]]*(1-Sales_data[[#This Row],[Discount]])</f>
        <v>193.977</v>
      </c>
      <c r="M1360" s="1">
        <f>Sales_data[[#This Row],[Quantity]]*Sales_data[[#This Row],[UnitCost (Assummed)]]</f>
        <v>140.09450000000001</v>
      </c>
      <c r="N1360" s="1">
        <f>Sales_data[[#This Row],[ Sales]]-Sales_data[[#This Row],[COGs]]</f>
        <v>53.882499999999993</v>
      </c>
      <c r="O1360" s="5">
        <f>Sales_data[[#This Row],[TotalPrice ]]-Sales_data[[#This Row],[ Sales]]</f>
        <v>21.552999999999997</v>
      </c>
      <c r="P1360" t="s">
        <v>63</v>
      </c>
      <c r="Q1360" t="s">
        <v>40</v>
      </c>
      <c r="R1360">
        <v>1</v>
      </c>
      <c r="S1360" t="s">
        <v>1093</v>
      </c>
      <c r="T1360" t="s">
        <v>1094</v>
      </c>
      <c r="U1360" s="1">
        <v>11.39</v>
      </c>
      <c r="V1360" s="2">
        <v>45755</v>
      </c>
      <c r="W1360" s="2">
        <v>45763</v>
      </c>
      <c r="X1360" s="7">
        <f t="shared" si="21"/>
        <v>8</v>
      </c>
      <c r="Y1360" t="s">
        <v>43</v>
      </c>
    </row>
    <row r="1361" spans="1:25" x14ac:dyDescent="0.3">
      <c r="A1361" s="2">
        <v>45755</v>
      </c>
      <c r="B1361" t="s">
        <v>44</v>
      </c>
      <c r="C1361" t="s">
        <v>29</v>
      </c>
      <c r="D1361">
        <v>2</v>
      </c>
      <c r="E1361" s="1">
        <v>298.06</v>
      </c>
      <c r="F1361" s="1">
        <f>Sales_data[[#This Row],[UnitPrice]]*(1-0.35)</f>
        <v>193.739</v>
      </c>
      <c r="G1361" t="s">
        <v>20</v>
      </c>
      <c r="H1361" t="s">
        <v>21</v>
      </c>
      <c r="I1361" s="6">
        <v>0</v>
      </c>
      <c r="J1361" t="s">
        <v>32</v>
      </c>
      <c r="K1361" s="1">
        <f>Sales_data[[#This Row],[Quantity]]*Sales_data[[#This Row],[UnitPrice]]</f>
        <v>596.12</v>
      </c>
      <c r="L1361" s="1">
        <f>Sales_data[[#This Row],[TotalPrice ]]*(1-Sales_data[[#This Row],[Discount]])</f>
        <v>596.12</v>
      </c>
      <c r="M1361" s="1">
        <f>Sales_data[[#This Row],[Quantity]]*Sales_data[[#This Row],[UnitCost (Assummed)]]</f>
        <v>387.47800000000001</v>
      </c>
      <c r="N1361" s="1">
        <f>Sales_data[[#This Row],[ Sales]]-Sales_data[[#This Row],[COGs]]</f>
        <v>208.642</v>
      </c>
      <c r="O1361" s="5">
        <f>Sales_data[[#This Row],[TotalPrice ]]-Sales_data[[#This Row],[ Sales]]</f>
        <v>0</v>
      </c>
      <c r="P1361" t="s">
        <v>60</v>
      </c>
      <c r="Q1361" t="s">
        <v>34</v>
      </c>
      <c r="R1361">
        <v>1</v>
      </c>
      <c r="S1361" t="s">
        <v>1517</v>
      </c>
      <c r="T1361" t="s">
        <v>1518</v>
      </c>
      <c r="U1361" s="1">
        <v>35.369999999999997</v>
      </c>
      <c r="V1361" s="2">
        <v>45755</v>
      </c>
      <c r="W1361" s="2">
        <v>45761</v>
      </c>
      <c r="X1361" s="7">
        <f t="shared" si="21"/>
        <v>6</v>
      </c>
      <c r="Y1361" t="s">
        <v>49</v>
      </c>
    </row>
    <row r="1362" spans="1:25" x14ac:dyDescent="0.3">
      <c r="A1362" s="2">
        <v>45755</v>
      </c>
      <c r="B1362" t="s">
        <v>44</v>
      </c>
      <c r="C1362" t="s">
        <v>29</v>
      </c>
      <c r="D1362">
        <v>14</v>
      </c>
      <c r="E1362" s="1">
        <v>299.94</v>
      </c>
      <c r="F1362" s="1">
        <f>Sales_data[[#This Row],[UnitPrice]]*(1-0.35)</f>
        <v>194.96100000000001</v>
      </c>
      <c r="G1362" t="s">
        <v>55</v>
      </c>
      <c r="H1362" t="s">
        <v>31</v>
      </c>
      <c r="I1362" s="6">
        <v>0</v>
      </c>
      <c r="J1362" t="s">
        <v>51</v>
      </c>
      <c r="K1362" s="1">
        <f>Sales_data[[#This Row],[Quantity]]*Sales_data[[#This Row],[UnitPrice]]</f>
        <v>4199.16</v>
      </c>
      <c r="L1362" s="1">
        <f>Sales_data[[#This Row],[TotalPrice ]]*(1-Sales_data[[#This Row],[Discount]])</f>
        <v>4199.16</v>
      </c>
      <c r="M1362" s="1">
        <f>Sales_data[[#This Row],[Quantity]]*Sales_data[[#This Row],[UnitCost (Assummed)]]</f>
        <v>2729.4540000000002</v>
      </c>
      <c r="N1362" s="1">
        <f>Sales_data[[#This Row],[ Sales]]-Sales_data[[#This Row],[COGs]]</f>
        <v>1469.7059999999997</v>
      </c>
      <c r="O1362" s="5">
        <f>Sales_data[[#This Row],[TotalPrice ]]-Sales_data[[#This Row],[ Sales]]</f>
        <v>0</v>
      </c>
      <c r="P1362" t="s">
        <v>33</v>
      </c>
      <c r="Q1362" t="s">
        <v>24</v>
      </c>
      <c r="R1362">
        <v>0</v>
      </c>
      <c r="S1362" t="s">
        <v>1679</v>
      </c>
      <c r="T1362" t="s">
        <v>1680</v>
      </c>
      <c r="U1362" s="1">
        <v>21.04</v>
      </c>
      <c r="V1362" s="2">
        <v>45755</v>
      </c>
      <c r="W1362" s="2">
        <v>45764</v>
      </c>
      <c r="X1362" s="7">
        <f t="shared" si="21"/>
        <v>9</v>
      </c>
      <c r="Y1362" t="s">
        <v>49</v>
      </c>
    </row>
    <row r="1363" spans="1:25" x14ac:dyDescent="0.3">
      <c r="A1363" s="2">
        <v>45756</v>
      </c>
      <c r="B1363" t="s">
        <v>69</v>
      </c>
      <c r="C1363" t="s">
        <v>79</v>
      </c>
      <c r="D1363">
        <v>14</v>
      </c>
      <c r="E1363" s="1">
        <v>484.38</v>
      </c>
      <c r="F1363" s="1">
        <f>Sales_data[[#This Row],[UnitPrice]]*(1-0.35)</f>
        <v>314.84699999999998</v>
      </c>
      <c r="G1363" t="s">
        <v>55</v>
      </c>
      <c r="H1363" t="s">
        <v>31</v>
      </c>
      <c r="I1363" s="6">
        <v>0.05</v>
      </c>
      <c r="J1363" t="s">
        <v>46</v>
      </c>
      <c r="K1363" s="1">
        <f>Sales_data[[#This Row],[Quantity]]*Sales_data[[#This Row],[UnitPrice]]</f>
        <v>6781.32</v>
      </c>
      <c r="L1363" s="1">
        <f>Sales_data[[#This Row],[TotalPrice ]]*(1-Sales_data[[#This Row],[Discount]])</f>
        <v>6442.253999999999</v>
      </c>
      <c r="M1363" s="1">
        <f>Sales_data[[#This Row],[Quantity]]*Sales_data[[#This Row],[UnitCost (Assummed)]]</f>
        <v>4407.8580000000002</v>
      </c>
      <c r="N1363" s="1">
        <f>Sales_data[[#This Row],[ Sales]]-Sales_data[[#This Row],[COGs]]</f>
        <v>2034.3959999999988</v>
      </c>
      <c r="O1363" s="5">
        <f>Sales_data[[#This Row],[TotalPrice ]]-Sales_data[[#This Row],[ Sales]]</f>
        <v>339.06600000000071</v>
      </c>
      <c r="P1363" t="s">
        <v>60</v>
      </c>
      <c r="Q1363" t="s">
        <v>34</v>
      </c>
      <c r="R1363">
        <v>0</v>
      </c>
      <c r="S1363" t="s">
        <v>834</v>
      </c>
      <c r="T1363" t="s">
        <v>835</v>
      </c>
      <c r="U1363" s="1">
        <v>29.24</v>
      </c>
      <c r="V1363" s="2">
        <v>45756</v>
      </c>
      <c r="W1363" s="2">
        <v>45766</v>
      </c>
      <c r="X1363" s="7">
        <f t="shared" si="21"/>
        <v>10</v>
      </c>
      <c r="Y1363" t="s">
        <v>72</v>
      </c>
    </row>
    <row r="1364" spans="1:25" x14ac:dyDescent="0.3">
      <c r="A1364" s="2">
        <v>45756</v>
      </c>
      <c r="B1364" t="s">
        <v>38</v>
      </c>
      <c r="C1364" t="s">
        <v>54</v>
      </c>
      <c r="D1364">
        <v>4</v>
      </c>
      <c r="E1364" s="1">
        <v>518.42999999999995</v>
      </c>
      <c r="F1364" s="1">
        <f>Sales_data[[#This Row],[UnitPrice]]*(1-0.35)</f>
        <v>336.97949999999997</v>
      </c>
      <c r="G1364" t="s">
        <v>30</v>
      </c>
      <c r="H1364" t="s">
        <v>21</v>
      </c>
      <c r="I1364" s="6">
        <v>0</v>
      </c>
      <c r="J1364" t="s">
        <v>32</v>
      </c>
      <c r="K1364" s="1">
        <f>Sales_data[[#This Row],[Quantity]]*Sales_data[[#This Row],[UnitPrice]]</f>
        <v>2073.7199999999998</v>
      </c>
      <c r="L1364" s="1">
        <f>Sales_data[[#This Row],[TotalPrice ]]*(1-Sales_data[[#This Row],[Discount]])</f>
        <v>2073.7199999999998</v>
      </c>
      <c r="M1364" s="1">
        <f>Sales_data[[#This Row],[Quantity]]*Sales_data[[#This Row],[UnitCost (Assummed)]]</f>
        <v>1347.9179999999999</v>
      </c>
      <c r="N1364" s="1">
        <f>Sales_data[[#This Row],[ Sales]]-Sales_data[[#This Row],[COGs]]</f>
        <v>725.80199999999991</v>
      </c>
      <c r="O1364" s="5">
        <f>Sales_data[[#This Row],[TotalPrice ]]-Sales_data[[#This Row],[ Sales]]</f>
        <v>0</v>
      </c>
      <c r="P1364" t="s">
        <v>23</v>
      </c>
      <c r="Q1364" t="s">
        <v>34</v>
      </c>
      <c r="R1364">
        <v>0</v>
      </c>
      <c r="S1364" t="s">
        <v>1853</v>
      </c>
      <c r="T1364" t="s">
        <v>1240</v>
      </c>
      <c r="U1364" s="1">
        <v>30.86</v>
      </c>
      <c r="V1364" s="2">
        <v>45756</v>
      </c>
      <c r="W1364" s="2">
        <v>45761</v>
      </c>
      <c r="X1364" s="7">
        <f t="shared" si="21"/>
        <v>5</v>
      </c>
      <c r="Y1364" t="s">
        <v>43</v>
      </c>
    </row>
    <row r="1365" spans="1:25" x14ac:dyDescent="0.3">
      <c r="A1365" s="2">
        <v>45756</v>
      </c>
      <c r="B1365" t="s">
        <v>38</v>
      </c>
      <c r="C1365" t="s">
        <v>130</v>
      </c>
      <c r="D1365">
        <v>3</v>
      </c>
      <c r="E1365" s="1">
        <v>238.82</v>
      </c>
      <c r="F1365" s="1">
        <f>Sales_data[[#This Row],[UnitPrice]]*(1-0.35)</f>
        <v>155.233</v>
      </c>
      <c r="G1365" t="s">
        <v>50</v>
      </c>
      <c r="H1365" t="s">
        <v>31</v>
      </c>
      <c r="I1365" s="6">
        <v>0.1</v>
      </c>
      <c r="J1365" t="s">
        <v>66</v>
      </c>
      <c r="K1365" s="1">
        <f>Sales_data[[#This Row],[Quantity]]*Sales_data[[#This Row],[UnitPrice]]</f>
        <v>716.46</v>
      </c>
      <c r="L1365" s="1">
        <f>Sales_data[[#This Row],[TotalPrice ]]*(1-Sales_data[[#This Row],[Discount]])</f>
        <v>644.81400000000008</v>
      </c>
      <c r="M1365" s="1">
        <f>Sales_data[[#This Row],[Quantity]]*Sales_data[[#This Row],[UnitCost (Assummed)]]</f>
        <v>465.69900000000001</v>
      </c>
      <c r="N1365" s="1">
        <f>Sales_data[[#This Row],[ Sales]]-Sales_data[[#This Row],[COGs]]</f>
        <v>179.11500000000007</v>
      </c>
      <c r="O1365" s="5">
        <f>Sales_data[[#This Row],[TotalPrice ]]-Sales_data[[#This Row],[ Sales]]</f>
        <v>71.645999999999958</v>
      </c>
      <c r="P1365" t="s">
        <v>33</v>
      </c>
      <c r="Q1365" t="s">
        <v>40</v>
      </c>
      <c r="R1365">
        <v>0</v>
      </c>
      <c r="S1365" t="s">
        <v>2095</v>
      </c>
      <c r="T1365" t="s">
        <v>2096</v>
      </c>
      <c r="U1365" s="1">
        <v>37.07</v>
      </c>
      <c r="V1365" s="2">
        <v>45756</v>
      </c>
      <c r="W1365" s="2">
        <v>45765</v>
      </c>
      <c r="X1365" s="7">
        <f t="shared" si="21"/>
        <v>9</v>
      </c>
      <c r="Y1365" t="s">
        <v>43</v>
      </c>
    </row>
    <row r="1366" spans="1:25" x14ac:dyDescent="0.3">
      <c r="A1366" s="2">
        <v>45756</v>
      </c>
      <c r="B1366" t="s">
        <v>69</v>
      </c>
      <c r="C1366" t="s">
        <v>54</v>
      </c>
      <c r="D1366">
        <v>12</v>
      </c>
      <c r="E1366" s="1">
        <v>312.72000000000003</v>
      </c>
      <c r="F1366" s="1">
        <f>Sales_data[[#This Row],[UnitPrice]]*(1-0.35)</f>
        <v>203.26800000000003</v>
      </c>
      <c r="G1366" t="s">
        <v>50</v>
      </c>
      <c r="H1366" t="s">
        <v>31</v>
      </c>
      <c r="I1366" s="6">
        <v>0</v>
      </c>
      <c r="J1366" t="s">
        <v>22</v>
      </c>
      <c r="K1366" s="1">
        <f>Sales_data[[#This Row],[Quantity]]*Sales_data[[#This Row],[UnitPrice]]</f>
        <v>3752.6400000000003</v>
      </c>
      <c r="L1366" s="1">
        <f>Sales_data[[#This Row],[TotalPrice ]]*(1-Sales_data[[#This Row],[Discount]])</f>
        <v>3752.6400000000003</v>
      </c>
      <c r="M1366" s="1">
        <f>Sales_data[[#This Row],[Quantity]]*Sales_data[[#This Row],[UnitCost (Assummed)]]</f>
        <v>2439.2160000000003</v>
      </c>
      <c r="N1366" s="1">
        <f>Sales_data[[#This Row],[ Sales]]-Sales_data[[#This Row],[COGs]]</f>
        <v>1313.424</v>
      </c>
      <c r="O1366" s="5">
        <f>Sales_data[[#This Row],[TotalPrice ]]-Sales_data[[#This Row],[ Sales]]</f>
        <v>0</v>
      </c>
      <c r="P1366" t="s">
        <v>33</v>
      </c>
      <c r="Q1366" t="s">
        <v>2930</v>
      </c>
      <c r="R1366">
        <v>0</v>
      </c>
      <c r="S1366" t="s">
        <v>2599</v>
      </c>
      <c r="T1366" t="s">
        <v>1007</v>
      </c>
      <c r="U1366" s="1">
        <v>18.46</v>
      </c>
      <c r="V1366" s="2">
        <v>45756</v>
      </c>
      <c r="W1366" s="2">
        <v>45766</v>
      </c>
      <c r="X1366" s="7">
        <f t="shared" si="21"/>
        <v>10</v>
      </c>
      <c r="Y1366" t="s">
        <v>72</v>
      </c>
    </row>
    <row r="1367" spans="1:25" x14ac:dyDescent="0.3">
      <c r="A1367" s="2">
        <v>45757</v>
      </c>
      <c r="B1367" t="s">
        <v>38</v>
      </c>
      <c r="C1367" t="s">
        <v>130</v>
      </c>
      <c r="D1367">
        <v>11</v>
      </c>
      <c r="E1367" s="1">
        <v>204.5</v>
      </c>
      <c r="F1367" s="1">
        <f>Sales_data[[#This Row],[UnitPrice]]*(1-0.35)</f>
        <v>132.92500000000001</v>
      </c>
      <c r="G1367" t="s">
        <v>30</v>
      </c>
      <c r="H1367" t="s">
        <v>31</v>
      </c>
      <c r="I1367" s="6">
        <v>0</v>
      </c>
      <c r="J1367" t="s">
        <v>22</v>
      </c>
      <c r="K1367" s="1">
        <f>Sales_data[[#This Row],[Quantity]]*Sales_data[[#This Row],[UnitPrice]]</f>
        <v>2249.5</v>
      </c>
      <c r="L1367" s="1">
        <f>Sales_data[[#This Row],[TotalPrice ]]*(1-Sales_data[[#This Row],[Discount]])</f>
        <v>2249.5</v>
      </c>
      <c r="M1367" s="1">
        <f>Sales_data[[#This Row],[Quantity]]*Sales_data[[#This Row],[UnitCost (Assummed)]]</f>
        <v>1462.1750000000002</v>
      </c>
      <c r="N1367" s="1">
        <f>Sales_data[[#This Row],[ Sales]]-Sales_data[[#This Row],[COGs]]</f>
        <v>787.32499999999982</v>
      </c>
      <c r="O1367" s="5">
        <f>Sales_data[[#This Row],[TotalPrice ]]-Sales_data[[#This Row],[ Sales]]</f>
        <v>0</v>
      </c>
      <c r="P1367" t="s">
        <v>60</v>
      </c>
      <c r="Q1367" t="s">
        <v>40</v>
      </c>
      <c r="R1367">
        <v>0</v>
      </c>
      <c r="S1367" t="s">
        <v>2035</v>
      </c>
      <c r="T1367" t="s">
        <v>1826</v>
      </c>
      <c r="U1367" s="1">
        <v>13.82</v>
      </c>
      <c r="V1367" s="2">
        <v>45757</v>
      </c>
      <c r="W1367" s="2">
        <v>45767</v>
      </c>
      <c r="X1367" s="7">
        <f t="shared" si="21"/>
        <v>10</v>
      </c>
      <c r="Y1367" t="s">
        <v>43</v>
      </c>
    </row>
    <row r="1368" spans="1:25" x14ac:dyDescent="0.3">
      <c r="A1368" s="2">
        <v>45760</v>
      </c>
      <c r="B1368" t="s">
        <v>18</v>
      </c>
      <c r="C1368" t="s">
        <v>39</v>
      </c>
      <c r="D1368">
        <v>10</v>
      </c>
      <c r="E1368" s="1">
        <v>462.99</v>
      </c>
      <c r="F1368" s="1">
        <f>Sales_data[[#This Row],[UnitPrice]]*(1-0.35)</f>
        <v>300.94350000000003</v>
      </c>
      <c r="G1368" t="s">
        <v>50</v>
      </c>
      <c r="H1368" t="s">
        <v>21</v>
      </c>
      <c r="I1368" s="6">
        <v>0</v>
      </c>
      <c r="J1368" t="s">
        <v>66</v>
      </c>
      <c r="K1368" s="1">
        <f>Sales_data[[#This Row],[Quantity]]*Sales_data[[#This Row],[UnitPrice]]</f>
        <v>4629.8999999999996</v>
      </c>
      <c r="L1368" s="1">
        <f>Sales_data[[#This Row],[TotalPrice ]]*(1-Sales_data[[#This Row],[Discount]])</f>
        <v>4629.8999999999996</v>
      </c>
      <c r="M1368" s="1">
        <f>Sales_data[[#This Row],[Quantity]]*Sales_data[[#This Row],[UnitCost (Assummed)]]</f>
        <v>3009.4350000000004</v>
      </c>
      <c r="N1368" s="1">
        <f>Sales_data[[#This Row],[ Sales]]-Sales_data[[#This Row],[COGs]]</f>
        <v>1620.4649999999992</v>
      </c>
      <c r="O1368" s="5">
        <f>Sales_data[[#This Row],[TotalPrice ]]-Sales_data[[#This Row],[ Sales]]</f>
        <v>0</v>
      </c>
      <c r="P1368" t="s">
        <v>57</v>
      </c>
      <c r="Q1368" t="s">
        <v>40</v>
      </c>
      <c r="R1368">
        <v>0</v>
      </c>
      <c r="S1368" t="s">
        <v>241</v>
      </c>
      <c r="T1368" t="s">
        <v>242</v>
      </c>
      <c r="U1368" s="1">
        <v>5.01</v>
      </c>
      <c r="V1368" s="2">
        <v>45760</v>
      </c>
      <c r="W1368" s="2">
        <v>45762</v>
      </c>
      <c r="X1368" s="7">
        <f t="shared" si="21"/>
        <v>2</v>
      </c>
      <c r="Y1368" t="s">
        <v>27</v>
      </c>
    </row>
    <row r="1369" spans="1:25" x14ac:dyDescent="0.3">
      <c r="A1369" s="2">
        <v>45760</v>
      </c>
      <c r="B1369" t="s">
        <v>28</v>
      </c>
      <c r="C1369" t="s">
        <v>19</v>
      </c>
      <c r="D1369">
        <v>1</v>
      </c>
      <c r="E1369" s="1">
        <v>163.29</v>
      </c>
      <c r="F1369" s="1">
        <f>Sales_data[[#This Row],[UnitPrice]]*(1-0.35)</f>
        <v>106.13849999999999</v>
      </c>
      <c r="G1369" t="s">
        <v>20</v>
      </c>
      <c r="H1369" t="s">
        <v>31</v>
      </c>
      <c r="I1369" s="6">
        <v>0</v>
      </c>
      <c r="J1369" t="s">
        <v>56</v>
      </c>
      <c r="K1369" s="1">
        <f>Sales_data[[#This Row],[Quantity]]*Sales_data[[#This Row],[UnitPrice]]</f>
        <v>163.29</v>
      </c>
      <c r="L1369" s="1">
        <f>Sales_data[[#This Row],[TotalPrice ]]*(1-Sales_data[[#This Row],[Discount]])</f>
        <v>163.29</v>
      </c>
      <c r="M1369" s="1">
        <f>Sales_data[[#This Row],[Quantity]]*Sales_data[[#This Row],[UnitCost (Assummed)]]</f>
        <v>106.13849999999999</v>
      </c>
      <c r="N1369" s="1">
        <f>Sales_data[[#This Row],[ Sales]]-Sales_data[[#This Row],[COGs]]</f>
        <v>57.151499999999999</v>
      </c>
      <c r="O1369" s="5">
        <f>Sales_data[[#This Row],[TotalPrice ]]-Sales_data[[#This Row],[ Sales]]</f>
        <v>0</v>
      </c>
      <c r="P1369" t="s">
        <v>57</v>
      </c>
      <c r="Q1369" t="s">
        <v>40</v>
      </c>
      <c r="R1369">
        <v>0</v>
      </c>
      <c r="S1369" t="s">
        <v>1649</v>
      </c>
      <c r="T1369" t="s">
        <v>1650</v>
      </c>
      <c r="U1369" s="1">
        <v>21.15</v>
      </c>
      <c r="V1369" s="2">
        <v>45760</v>
      </c>
      <c r="W1369" s="2">
        <v>45769</v>
      </c>
      <c r="X1369" s="7">
        <f t="shared" si="21"/>
        <v>9</v>
      </c>
      <c r="Y1369" t="s">
        <v>37</v>
      </c>
    </row>
    <row r="1370" spans="1:25" x14ac:dyDescent="0.3">
      <c r="A1370" s="2">
        <v>45760</v>
      </c>
      <c r="B1370" t="s">
        <v>69</v>
      </c>
      <c r="C1370" t="s">
        <v>54</v>
      </c>
      <c r="D1370">
        <v>2</v>
      </c>
      <c r="E1370" s="1">
        <v>158.99</v>
      </c>
      <c r="F1370" s="1">
        <f>Sales_data[[#This Row],[UnitPrice]]*(1-0.35)</f>
        <v>103.34350000000001</v>
      </c>
      <c r="G1370" t="s">
        <v>30</v>
      </c>
      <c r="H1370" t="s">
        <v>21</v>
      </c>
      <c r="I1370" s="6">
        <v>0</v>
      </c>
      <c r="J1370" t="s">
        <v>66</v>
      </c>
      <c r="K1370" s="1">
        <f>Sales_data[[#This Row],[Quantity]]*Sales_data[[#This Row],[UnitPrice]]</f>
        <v>317.98</v>
      </c>
      <c r="L1370" s="1">
        <f>Sales_data[[#This Row],[TotalPrice ]]*(1-Sales_data[[#This Row],[Discount]])</f>
        <v>317.98</v>
      </c>
      <c r="M1370" s="1">
        <f>Sales_data[[#This Row],[Quantity]]*Sales_data[[#This Row],[UnitCost (Assummed)]]</f>
        <v>206.68700000000001</v>
      </c>
      <c r="N1370" s="1">
        <f>Sales_data[[#This Row],[ Sales]]-Sales_data[[#This Row],[COGs]]</f>
        <v>111.29300000000001</v>
      </c>
      <c r="O1370" s="5">
        <f>Sales_data[[#This Row],[TotalPrice ]]-Sales_data[[#This Row],[ Sales]]</f>
        <v>0</v>
      </c>
      <c r="P1370" t="s">
        <v>23</v>
      </c>
      <c r="Q1370" t="s">
        <v>2930</v>
      </c>
      <c r="R1370">
        <v>0</v>
      </c>
      <c r="S1370" t="s">
        <v>2253</v>
      </c>
      <c r="T1370" t="s">
        <v>2254</v>
      </c>
      <c r="U1370" s="1">
        <v>48.32</v>
      </c>
      <c r="V1370" s="2">
        <v>45760</v>
      </c>
      <c r="W1370" s="2">
        <v>45766</v>
      </c>
      <c r="X1370" s="7">
        <f t="shared" si="21"/>
        <v>6</v>
      </c>
      <c r="Y1370" t="s">
        <v>72</v>
      </c>
    </row>
    <row r="1371" spans="1:25" x14ac:dyDescent="0.3">
      <c r="A1371" s="2">
        <v>45760</v>
      </c>
      <c r="B1371" t="s">
        <v>44</v>
      </c>
      <c r="C1371" t="s">
        <v>19</v>
      </c>
      <c r="D1371">
        <v>20</v>
      </c>
      <c r="E1371" s="1">
        <v>190.39</v>
      </c>
      <c r="F1371" s="1">
        <f>Sales_data[[#This Row],[UnitPrice]]*(1-0.35)</f>
        <v>123.75349999999999</v>
      </c>
      <c r="G1371" t="s">
        <v>20</v>
      </c>
      <c r="H1371" t="s">
        <v>31</v>
      </c>
      <c r="I1371" s="6">
        <v>0.1</v>
      </c>
      <c r="J1371" t="s">
        <v>66</v>
      </c>
      <c r="K1371" s="1">
        <f>Sales_data[[#This Row],[Quantity]]*Sales_data[[#This Row],[UnitPrice]]</f>
        <v>3807.7999999999997</v>
      </c>
      <c r="L1371" s="1">
        <f>Sales_data[[#This Row],[TotalPrice ]]*(1-Sales_data[[#This Row],[Discount]])</f>
        <v>3427.02</v>
      </c>
      <c r="M1371" s="1">
        <f>Sales_data[[#This Row],[Quantity]]*Sales_data[[#This Row],[UnitCost (Assummed)]]</f>
        <v>2475.0699999999997</v>
      </c>
      <c r="N1371" s="1">
        <f>Sales_data[[#This Row],[ Sales]]-Sales_data[[#This Row],[COGs]]</f>
        <v>951.95000000000027</v>
      </c>
      <c r="O1371" s="5">
        <f>Sales_data[[#This Row],[TotalPrice ]]-Sales_data[[#This Row],[ Sales]]</f>
        <v>380.77999999999975</v>
      </c>
      <c r="P1371" t="s">
        <v>33</v>
      </c>
      <c r="Q1371" t="s">
        <v>34</v>
      </c>
      <c r="R1371">
        <v>0</v>
      </c>
      <c r="S1371" t="s">
        <v>2501</v>
      </c>
      <c r="T1371" t="s">
        <v>2502</v>
      </c>
      <c r="U1371" s="1">
        <v>49.93</v>
      </c>
      <c r="V1371" s="2">
        <v>45760</v>
      </c>
      <c r="W1371" s="2">
        <v>45765</v>
      </c>
      <c r="X1371" s="7">
        <f t="shared" si="21"/>
        <v>5</v>
      </c>
      <c r="Y1371" t="s">
        <v>49</v>
      </c>
    </row>
    <row r="1372" spans="1:25" x14ac:dyDescent="0.3">
      <c r="A1372" s="2">
        <v>45761</v>
      </c>
      <c r="B1372" t="s">
        <v>44</v>
      </c>
      <c r="C1372" t="s">
        <v>19</v>
      </c>
      <c r="D1372">
        <v>14</v>
      </c>
      <c r="E1372" s="1">
        <v>285.02999999999997</v>
      </c>
      <c r="F1372" s="1">
        <f>Sales_data[[#This Row],[UnitPrice]]*(1-0.35)</f>
        <v>185.26949999999999</v>
      </c>
      <c r="G1372" t="s">
        <v>20</v>
      </c>
      <c r="H1372" t="s">
        <v>21</v>
      </c>
      <c r="I1372" s="6">
        <v>0.1</v>
      </c>
      <c r="J1372" t="s">
        <v>22</v>
      </c>
      <c r="K1372" s="1">
        <f>Sales_data[[#This Row],[Quantity]]*Sales_data[[#This Row],[UnitPrice]]</f>
        <v>3990.4199999999996</v>
      </c>
      <c r="L1372" s="1">
        <f>Sales_data[[#This Row],[TotalPrice ]]*(1-Sales_data[[#This Row],[Discount]])</f>
        <v>3591.3779999999997</v>
      </c>
      <c r="M1372" s="1">
        <f>Sales_data[[#This Row],[Quantity]]*Sales_data[[#This Row],[UnitCost (Assummed)]]</f>
        <v>2593.7730000000001</v>
      </c>
      <c r="N1372" s="1">
        <f>Sales_data[[#This Row],[ Sales]]-Sales_data[[#This Row],[COGs]]</f>
        <v>997.60499999999956</v>
      </c>
      <c r="O1372" s="5">
        <f>Sales_data[[#This Row],[TotalPrice ]]-Sales_data[[#This Row],[ Sales]]</f>
        <v>399.04199999999992</v>
      </c>
      <c r="P1372" t="s">
        <v>57</v>
      </c>
      <c r="Q1372" t="s">
        <v>34</v>
      </c>
      <c r="R1372">
        <v>0</v>
      </c>
      <c r="S1372" t="s">
        <v>767</v>
      </c>
      <c r="T1372" t="s">
        <v>768</v>
      </c>
      <c r="U1372" s="1">
        <v>41.5</v>
      </c>
      <c r="V1372" s="2">
        <v>45761</v>
      </c>
      <c r="W1372" s="2">
        <v>45764</v>
      </c>
      <c r="X1372" s="7">
        <f t="shared" si="21"/>
        <v>3</v>
      </c>
      <c r="Y1372" t="s">
        <v>49</v>
      </c>
    </row>
    <row r="1373" spans="1:25" x14ac:dyDescent="0.3">
      <c r="A1373" s="2">
        <v>45761</v>
      </c>
      <c r="B1373" t="s">
        <v>38</v>
      </c>
      <c r="C1373" t="s">
        <v>130</v>
      </c>
      <c r="D1373">
        <v>5</v>
      </c>
      <c r="E1373" s="1">
        <v>412.24</v>
      </c>
      <c r="F1373" s="1">
        <f>Sales_data[[#This Row],[UnitPrice]]*(1-0.35)</f>
        <v>267.95600000000002</v>
      </c>
      <c r="G1373" t="s">
        <v>20</v>
      </c>
      <c r="H1373" t="s">
        <v>21</v>
      </c>
      <c r="I1373" s="6">
        <v>0.15</v>
      </c>
      <c r="J1373" t="s">
        <v>51</v>
      </c>
      <c r="K1373" s="1">
        <f>Sales_data[[#This Row],[Quantity]]*Sales_data[[#This Row],[UnitPrice]]</f>
        <v>2061.1999999999998</v>
      </c>
      <c r="L1373" s="1">
        <f>Sales_data[[#This Row],[TotalPrice ]]*(1-Sales_data[[#This Row],[Discount]])</f>
        <v>1752.0199999999998</v>
      </c>
      <c r="M1373" s="1">
        <f>Sales_data[[#This Row],[Quantity]]*Sales_data[[#This Row],[UnitCost (Assummed)]]</f>
        <v>1339.7800000000002</v>
      </c>
      <c r="N1373" s="1">
        <f>Sales_data[[#This Row],[ Sales]]-Sales_data[[#This Row],[COGs]]</f>
        <v>412.23999999999955</v>
      </c>
      <c r="O1373" s="5">
        <f>Sales_data[[#This Row],[TotalPrice ]]-Sales_data[[#This Row],[ Sales]]</f>
        <v>309.18000000000006</v>
      </c>
      <c r="P1373" t="s">
        <v>63</v>
      </c>
      <c r="Q1373" t="s">
        <v>24</v>
      </c>
      <c r="R1373">
        <v>0</v>
      </c>
      <c r="S1373" t="s">
        <v>866</v>
      </c>
      <c r="T1373" t="s">
        <v>465</v>
      </c>
      <c r="U1373" s="1">
        <v>29.31</v>
      </c>
      <c r="V1373" s="2">
        <v>45761</v>
      </c>
      <c r="W1373" s="2">
        <v>45766</v>
      </c>
      <c r="X1373" s="7">
        <f t="shared" si="21"/>
        <v>5</v>
      </c>
      <c r="Y1373" t="s">
        <v>43</v>
      </c>
    </row>
    <row r="1374" spans="1:25" x14ac:dyDescent="0.3">
      <c r="A1374" s="2">
        <v>45762</v>
      </c>
      <c r="B1374" t="s">
        <v>44</v>
      </c>
      <c r="C1374" t="s">
        <v>19</v>
      </c>
      <c r="D1374">
        <v>18</v>
      </c>
      <c r="E1374" s="1">
        <v>209.5</v>
      </c>
      <c r="F1374" s="1">
        <f>Sales_data[[#This Row],[UnitPrice]]*(1-0.35)</f>
        <v>136.17500000000001</v>
      </c>
      <c r="G1374" t="s">
        <v>55</v>
      </c>
      <c r="H1374" t="s">
        <v>21</v>
      </c>
      <c r="I1374" s="6">
        <v>0</v>
      </c>
      <c r="J1374" t="s">
        <v>51</v>
      </c>
      <c r="K1374" s="1">
        <f>Sales_data[[#This Row],[Quantity]]*Sales_data[[#This Row],[UnitPrice]]</f>
        <v>3771</v>
      </c>
      <c r="L1374" s="1">
        <f>Sales_data[[#This Row],[TotalPrice ]]*(1-Sales_data[[#This Row],[Discount]])</f>
        <v>3771</v>
      </c>
      <c r="M1374" s="1">
        <f>Sales_data[[#This Row],[Quantity]]*Sales_data[[#This Row],[UnitCost (Assummed)]]</f>
        <v>2451.15</v>
      </c>
      <c r="N1374" s="1">
        <f>Sales_data[[#This Row],[ Sales]]-Sales_data[[#This Row],[COGs]]</f>
        <v>1319.85</v>
      </c>
      <c r="O1374" s="5">
        <f>Sales_data[[#This Row],[TotalPrice ]]-Sales_data[[#This Row],[ Sales]]</f>
        <v>0</v>
      </c>
      <c r="P1374" t="s">
        <v>57</v>
      </c>
      <c r="Q1374" t="s">
        <v>24</v>
      </c>
      <c r="R1374">
        <v>0</v>
      </c>
      <c r="S1374" t="s">
        <v>285</v>
      </c>
      <c r="T1374" t="s">
        <v>286</v>
      </c>
      <c r="U1374" s="1">
        <v>38.229999999999997</v>
      </c>
      <c r="V1374" s="2">
        <v>45762</v>
      </c>
      <c r="W1374" s="2">
        <v>45770</v>
      </c>
      <c r="X1374" s="7">
        <f t="shared" si="21"/>
        <v>8</v>
      </c>
      <c r="Y1374" t="s">
        <v>49</v>
      </c>
    </row>
    <row r="1375" spans="1:25" x14ac:dyDescent="0.3">
      <c r="A1375" s="2">
        <v>45762</v>
      </c>
      <c r="B1375" t="s">
        <v>44</v>
      </c>
      <c r="C1375" t="s">
        <v>45</v>
      </c>
      <c r="D1375">
        <v>8</v>
      </c>
      <c r="E1375" s="1">
        <v>348.98</v>
      </c>
      <c r="F1375" s="1">
        <f>Sales_data[[#This Row],[UnitPrice]]*(1-0.35)</f>
        <v>226.83700000000002</v>
      </c>
      <c r="G1375" t="s">
        <v>30</v>
      </c>
      <c r="H1375" t="s">
        <v>31</v>
      </c>
      <c r="I1375" s="6">
        <v>0.1</v>
      </c>
      <c r="J1375" t="s">
        <v>46</v>
      </c>
      <c r="K1375" s="1">
        <f>Sales_data[[#This Row],[Quantity]]*Sales_data[[#This Row],[UnitPrice]]</f>
        <v>2791.84</v>
      </c>
      <c r="L1375" s="1">
        <f>Sales_data[[#This Row],[TotalPrice ]]*(1-Sales_data[[#This Row],[Discount]])</f>
        <v>2512.6560000000004</v>
      </c>
      <c r="M1375" s="1">
        <f>Sales_data[[#This Row],[Quantity]]*Sales_data[[#This Row],[UnitCost (Assummed)]]</f>
        <v>1814.6960000000001</v>
      </c>
      <c r="N1375" s="1">
        <f>Sales_data[[#This Row],[ Sales]]-Sales_data[[#This Row],[COGs]]</f>
        <v>697.96000000000026</v>
      </c>
      <c r="O1375" s="5">
        <f>Sales_data[[#This Row],[TotalPrice ]]-Sales_data[[#This Row],[ Sales]]</f>
        <v>279.18399999999974</v>
      </c>
      <c r="P1375" t="s">
        <v>23</v>
      </c>
      <c r="Q1375" t="s">
        <v>24</v>
      </c>
      <c r="R1375">
        <v>0</v>
      </c>
      <c r="S1375" t="s">
        <v>287</v>
      </c>
      <c r="T1375" t="s">
        <v>288</v>
      </c>
      <c r="U1375" s="1">
        <v>19.170000000000002</v>
      </c>
      <c r="V1375" s="2">
        <v>45762</v>
      </c>
      <c r="W1375" s="2">
        <v>45767</v>
      </c>
      <c r="X1375" s="7">
        <f t="shared" si="21"/>
        <v>5</v>
      </c>
      <c r="Y1375" t="s">
        <v>49</v>
      </c>
    </row>
    <row r="1376" spans="1:25" x14ac:dyDescent="0.3">
      <c r="A1376" s="2">
        <v>45763</v>
      </c>
      <c r="B1376" t="s">
        <v>69</v>
      </c>
      <c r="C1376" t="s">
        <v>54</v>
      </c>
      <c r="D1376">
        <v>8</v>
      </c>
      <c r="E1376" s="1">
        <v>583.16999999999996</v>
      </c>
      <c r="F1376" s="1">
        <f>Sales_data[[#This Row],[UnitPrice]]*(1-0.35)</f>
        <v>379.06049999999999</v>
      </c>
      <c r="G1376" t="s">
        <v>55</v>
      </c>
      <c r="H1376" t="s">
        <v>21</v>
      </c>
      <c r="I1376" s="6">
        <v>0.1</v>
      </c>
      <c r="J1376" t="s">
        <v>46</v>
      </c>
      <c r="K1376" s="1">
        <f>Sales_data[[#This Row],[Quantity]]*Sales_data[[#This Row],[UnitPrice]]</f>
        <v>4665.3599999999997</v>
      </c>
      <c r="L1376" s="1">
        <f>Sales_data[[#This Row],[TotalPrice ]]*(1-Sales_data[[#This Row],[Discount]])</f>
        <v>4198.8239999999996</v>
      </c>
      <c r="M1376" s="1">
        <f>Sales_data[[#This Row],[Quantity]]*Sales_data[[#This Row],[UnitCost (Assummed)]]</f>
        <v>3032.4839999999999</v>
      </c>
      <c r="N1376" s="1">
        <f>Sales_data[[#This Row],[ Sales]]-Sales_data[[#This Row],[COGs]]</f>
        <v>1166.3399999999997</v>
      </c>
      <c r="O1376" s="5">
        <f>Sales_data[[#This Row],[TotalPrice ]]-Sales_data[[#This Row],[ Sales]]</f>
        <v>466.53600000000006</v>
      </c>
      <c r="P1376" t="s">
        <v>57</v>
      </c>
      <c r="Q1376" t="s">
        <v>40</v>
      </c>
      <c r="R1376">
        <v>0</v>
      </c>
      <c r="S1376" t="s">
        <v>1255</v>
      </c>
      <c r="T1376" t="s">
        <v>1256</v>
      </c>
      <c r="U1376" s="1">
        <v>49.18</v>
      </c>
      <c r="V1376" s="2">
        <v>45763</v>
      </c>
      <c r="W1376" s="2">
        <v>45767</v>
      </c>
      <c r="X1376" s="7">
        <f t="shared" si="21"/>
        <v>4</v>
      </c>
      <c r="Y1376" t="s">
        <v>72</v>
      </c>
    </row>
    <row r="1377" spans="1:25" x14ac:dyDescent="0.3">
      <c r="A1377" s="2">
        <v>45763</v>
      </c>
      <c r="B1377" t="s">
        <v>69</v>
      </c>
      <c r="C1377" t="s">
        <v>19</v>
      </c>
      <c r="D1377">
        <v>10</v>
      </c>
      <c r="E1377" s="1">
        <v>348.63</v>
      </c>
      <c r="F1377" s="1">
        <f>Sales_data[[#This Row],[UnitPrice]]*(1-0.35)</f>
        <v>226.6095</v>
      </c>
      <c r="G1377" t="s">
        <v>55</v>
      </c>
      <c r="H1377" t="s">
        <v>21</v>
      </c>
      <c r="I1377" s="6">
        <v>0.05</v>
      </c>
      <c r="J1377" t="s">
        <v>56</v>
      </c>
      <c r="K1377" s="1">
        <f>Sales_data[[#This Row],[Quantity]]*Sales_data[[#This Row],[UnitPrice]]</f>
        <v>3486.3</v>
      </c>
      <c r="L1377" s="1">
        <f>Sales_data[[#This Row],[TotalPrice ]]*(1-Sales_data[[#This Row],[Discount]])</f>
        <v>3311.9850000000001</v>
      </c>
      <c r="M1377" s="1">
        <f>Sales_data[[#This Row],[Quantity]]*Sales_data[[#This Row],[UnitCost (Assummed)]]</f>
        <v>2266.0949999999998</v>
      </c>
      <c r="N1377" s="1">
        <f>Sales_data[[#This Row],[ Sales]]-Sales_data[[#This Row],[COGs]]</f>
        <v>1045.8900000000003</v>
      </c>
      <c r="O1377" s="5">
        <f>Sales_data[[#This Row],[TotalPrice ]]-Sales_data[[#This Row],[ Sales]]</f>
        <v>174.31500000000005</v>
      </c>
      <c r="P1377" t="s">
        <v>57</v>
      </c>
      <c r="Q1377" t="s">
        <v>2930</v>
      </c>
      <c r="R1377">
        <v>1</v>
      </c>
      <c r="S1377" t="s">
        <v>2734</v>
      </c>
      <c r="T1377" t="s">
        <v>2735</v>
      </c>
      <c r="U1377" s="1">
        <v>42.79</v>
      </c>
      <c r="V1377" s="2">
        <v>45763</v>
      </c>
      <c r="W1377" s="2">
        <v>45765</v>
      </c>
      <c r="X1377" s="7">
        <f t="shared" si="21"/>
        <v>2</v>
      </c>
      <c r="Y1377" t="s">
        <v>72</v>
      </c>
    </row>
    <row r="1378" spans="1:25" x14ac:dyDescent="0.3">
      <c r="A1378" s="2">
        <v>45763</v>
      </c>
      <c r="B1378" t="s">
        <v>38</v>
      </c>
      <c r="C1378" t="s">
        <v>130</v>
      </c>
      <c r="D1378">
        <v>15</v>
      </c>
      <c r="E1378" s="1">
        <v>99.66</v>
      </c>
      <c r="F1378" s="1">
        <f>Sales_data[[#This Row],[UnitPrice]]*(1-0.35)</f>
        <v>64.778999999999996</v>
      </c>
      <c r="G1378" t="s">
        <v>30</v>
      </c>
      <c r="H1378" t="s">
        <v>21</v>
      </c>
      <c r="I1378" s="6">
        <v>0</v>
      </c>
      <c r="J1378" t="s">
        <v>22</v>
      </c>
      <c r="K1378" s="1">
        <f>Sales_data[[#This Row],[Quantity]]*Sales_data[[#This Row],[UnitPrice]]</f>
        <v>1494.8999999999999</v>
      </c>
      <c r="L1378" s="1">
        <f>Sales_data[[#This Row],[TotalPrice ]]*(1-Sales_data[[#This Row],[Discount]])</f>
        <v>1494.8999999999999</v>
      </c>
      <c r="M1378" s="1">
        <f>Sales_data[[#This Row],[Quantity]]*Sales_data[[#This Row],[UnitCost (Assummed)]]</f>
        <v>971.68499999999995</v>
      </c>
      <c r="N1378" s="1">
        <f>Sales_data[[#This Row],[ Sales]]-Sales_data[[#This Row],[COGs]]</f>
        <v>523.21499999999992</v>
      </c>
      <c r="O1378" s="5">
        <f>Sales_data[[#This Row],[TotalPrice ]]-Sales_data[[#This Row],[ Sales]]</f>
        <v>0</v>
      </c>
      <c r="P1378" t="s">
        <v>63</v>
      </c>
      <c r="Q1378" t="s">
        <v>24</v>
      </c>
      <c r="R1378">
        <v>0</v>
      </c>
      <c r="S1378" t="s">
        <v>2828</v>
      </c>
      <c r="T1378" t="s">
        <v>2829</v>
      </c>
      <c r="U1378" s="1">
        <v>27.55</v>
      </c>
      <c r="V1378" s="2">
        <v>45763</v>
      </c>
      <c r="W1378" s="2">
        <v>45773</v>
      </c>
      <c r="X1378" s="7">
        <f t="shared" si="21"/>
        <v>10</v>
      </c>
      <c r="Y1378" t="s">
        <v>43</v>
      </c>
    </row>
    <row r="1379" spans="1:25" x14ac:dyDescent="0.3">
      <c r="A1379" s="2">
        <v>45764</v>
      </c>
      <c r="B1379" t="s">
        <v>44</v>
      </c>
      <c r="C1379" t="s">
        <v>29</v>
      </c>
      <c r="D1379">
        <v>9</v>
      </c>
      <c r="E1379" s="1">
        <v>207.8</v>
      </c>
      <c r="F1379" s="1">
        <f>Sales_data[[#This Row],[UnitPrice]]*(1-0.35)</f>
        <v>135.07000000000002</v>
      </c>
      <c r="G1379" t="s">
        <v>55</v>
      </c>
      <c r="H1379" t="s">
        <v>31</v>
      </c>
      <c r="I1379" s="6">
        <v>0.1</v>
      </c>
      <c r="J1379" t="s">
        <v>32</v>
      </c>
      <c r="K1379" s="1">
        <f>Sales_data[[#This Row],[Quantity]]*Sales_data[[#This Row],[UnitPrice]]</f>
        <v>1870.2</v>
      </c>
      <c r="L1379" s="1">
        <f>Sales_data[[#This Row],[TotalPrice ]]*(1-Sales_data[[#This Row],[Discount]])</f>
        <v>1683.18</v>
      </c>
      <c r="M1379" s="1">
        <f>Sales_data[[#This Row],[Quantity]]*Sales_data[[#This Row],[UnitCost (Assummed)]]</f>
        <v>1215.6300000000001</v>
      </c>
      <c r="N1379" s="1">
        <f>Sales_data[[#This Row],[ Sales]]-Sales_data[[#This Row],[COGs]]</f>
        <v>467.54999999999995</v>
      </c>
      <c r="O1379" s="5">
        <f>Sales_data[[#This Row],[TotalPrice ]]-Sales_data[[#This Row],[ Sales]]</f>
        <v>187.01999999999998</v>
      </c>
      <c r="P1379" t="s">
        <v>23</v>
      </c>
      <c r="Q1379" t="s">
        <v>40</v>
      </c>
      <c r="R1379">
        <v>0</v>
      </c>
      <c r="S1379" t="s">
        <v>814</v>
      </c>
      <c r="T1379" t="s">
        <v>815</v>
      </c>
      <c r="U1379" s="1">
        <v>16.989999999999998</v>
      </c>
      <c r="V1379" s="2">
        <v>45764</v>
      </c>
      <c r="W1379" s="2">
        <v>45767</v>
      </c>
      <c r="X1379" s="7">
        <f t="shared" si="21"/>
        <v>3</v>
      </c>
      <c r="Y1379" t="s">
        <v>49</v>
      </c>
    </row>
    <row r="1380" spans="1:25" x14ac:dyDescent="0.3">
      <c r="A1380" s="2">
        <v>45764</v>
      </c>
      <c r="B1380" t="s">
        <v>44</v>
      </c>
      <c r="C1380" t="s">
        <v>45</v>
      </c>
      <c r="D1380">
        <v>15</v>
      </c>
      <c r="E1380" s="1">
        <v>242.07</v>
      </c>
      <c r="F1380" s="1">
        <f>Sales_data[[#This Row],[UnitPrice]]*(1-0.35)</f>
        <v>157.34549999999999</v>
      </c>
      <c r="G1380" t="s">
        <v>30</v>
      </c>
      <c r="H1380" t="s">
        <v>21</v>
      </c>
      <c r="I1380" s="6">
        <v>0.15</v>
      </c>
      <c r="J1380" t="s">
        <v>66</v>
      </c>
      <c r="K1380" s="1">
        <f>Sales_data[[#This Row],[Quantity]]*Sales_data[[#This Row],[UnitPrice]]</f>
        <v>3631.0499999999997</v>
      </c>
      <c r="L1380" s="1">
        <f>Sales_data[[#This Row],[TotalPrice ]]*(1-Sales_data[[#This Row],[Discount]])</f>
        <v>3086.3924999999995</v>
      </c>
      <c r="M1380" s="1">
        <f>Sales_data[[#This Row],[Quantity]]*Sales_data[[#This Row],[UnitCost (Assummed)]]</f>
        <v>2360.1824999999999</v>
      </c>
      <c r="N1380" s="1">
        <f>Sales_data[[#This Row],[ Sales]]-Sales_data[[#This Row],[COGs]]</f>
        <v>726.20999999999958</v>
      </c>
      <c r="O1380" s="5">
        <f>Sales_data[[#This Row],[TotalPrice ]]-Sales_data[[#This Row],[ Sales]]</f>
        <v>544.65750000000025</v>
      </c>
      <c r="P1380" t="s">
        <v>57</v>
      </c>
      <c r="Q1380" t="s">
        <v>2930</v>
      </c>
      <c r="R1380">
        <v>0</v>
      </c>
      <c r="S1380" t="s">
        <v>1490</v>
      </c>
      <c r="T1380" t="s">
        <v>1491</v>
      </c>
      <c r="U1380" s="1">
        <v>19.18</v>
      </c>
      <c r="V1380" s="2">
        <v>45764</v>
      </c>
      <c r="W1380" s="2">
        <v>45770</v>
      </c>
      <c r="X1380" s="7">
        <f t="shared" si="21"/>
        <v>6</v>
      </c>
      <c r="Y1380" t="s">
        <v>49</v>
      </c>
    </row>
    <row r="1381" spans="1:25" x14ac:dyDescent="0.3">
      <c r="A1381" s="2">
        <v>45765</v>
      </c>
      <c r="B1381" t="s">
        <v>38</v>
      </c>
      <c r="C1381" t="s">
        <v>19</v>
      </c>
      <c r="D1381">
        <v>20</v>
      </c>
      <c r="E1381" s="1">
        <v>170.49</v>
      </c>
      <c r="F1381" s="1">
        <f>Sales_data[[#This Row],[UnitPrice]]*(1-0.35)</f>
        <v>110.81850000000001</v>
      </c>
      <c r="G1381" t="s">
        <v>30</v>
      </c>
      <c r="H1381" t="s">
        <v>21</v>
      </c>
      <c r="I1381" s="6">
        <v>0</v>
      </c>
      <c r="J1381" t="s">
        <v>56</v>
      </c>
      <c r="K1381" s="1">
        <f>Sales_data[[#This Row],[Quantity]]*Sales_data[[#This Row],[UnitPrice]]</f>
        <v>3409.8</v>
      </c>
      <c r="L1381" s="1">
        <f>Sales_data[[#This Row],[TotalPrice ]]*(1-Sales_data[[#This Row],[Discount]])</f>
        <v>3409.8</v>
      </c>
      <c r="M1381" s="1">
        <f>Sales_data[[#This Row],[Quantity]]*Sales_data[[#This Row],[UnitCost (Assummed)]]</f>
        <v>2216.3700000000003</v>
      </c>
      <c r="N1381" s="1">
        <f>Sales_data[[#This Row],[ Sales]]-Sales_data[[#This Row],[COGs]]</f>
        <v>1193.4299999999998</v>
      </c>
      <c r="O1381" s="5">
        <f>Sales_data[[#This Row],[TotalPrice ]]-Sales_data[[#This Row],[ Sales]]</f>
        <v>0</v>
      </c>
      <c r="P1381" t="s">
        <v>23</v>
      </c>
      <c r="Q1381" t="s">
        <v>24</v>
      </c>
      <c r="R1381">
        <v>0</v>
      </c>
      <c r="S1381" t="s">
        <v>793</v>
      </c>
      <c r="T1381" t="s">
        <v>256</v>
      </c>
      <c r="U1381" s="1">
        <v>19.739999999999998</v>
      </c>
      <c r="V1381" s="2">
        <v>45765</v>
      </c>
      <c r="W1381" s="2">
        <v>45774</v>
      </c>
      <c r="X1381" s="7">
        <f t="shared" si="21"/>
        <v>9</v>
      </c>
      <c r="Y1381" t="s">
        <v>43</v>
      </c>
    </row>
    <row r="1382" spans="1:25" x14ac:dyDescent="0.3">
      <c r="A1382" s="2">
        <v>45765</v>
      </c>
      <c r="B1382" t="s">
        <v>44</v>
      </c>
      <c r="C1382" t="s">
        <v>29</v>
      </c>
      <c r="D1382">
        <v>5</v>
      </c>
      <c r="E1382" s="1">
        <v>504.96</v>
      </c>
      <c r="F1382" s="1">
        <f>Sales_data[[#This Row],[UnitPrice]]*(1-0.35)</f>
        <v>328.22399999999999</v>
      </c>
      <c r="G1382" t="s">
        <v>50</v>
      </c>
      <c r="H1382" t="s">
        <v>31</v>
      </c>
      <c r="I1382" s="6">
        <v>0.05</v>
      </c>
      <c r="J1382" t="s">
        <v>56</v>
      </c>
      <c r="K1382" s="1">
        <f>Sales_data[[#This Row],[Quantity]]*Sales_data[[#This Row],[UnitPrice]]</f>
        <v>2524.7999999999997</v>
      </c>
      <c r="L1382" s="1">
        <f>Sales_data[[#This Row],[TotalPrice ]]*(1-Sales_data[[#This Row],[Discount]])</f>
        <v>2398.5599999999995</v>
      </c>
      <c r="M1382" s="1">
        <f>Sales_data[[#This Row],[Quantity]]*Sales_data[[#This Row],[UnitCost (Assummed)]]</f>
        <v>1641.12</v>
      </c>
      <c r="N1382" s="1">
        <f>Sales_data[[#This Row],[ Sales]]-Sales_data[[#This Row],[COGs]]</f>
        <v>757.4399999999996</v>
      </c>
      <c r="O1382" s="5">
        <f>Sales_data[[#This Row],[TotalPrice ]]-Sales_data[[#This Row],[ Sales]]</f>
        <v>126.24000000000024</v>
      </c>
      <c r="P1382" t="s">
        <v>33</v>
      </c>
      <c r="Q1382" t="s">
        <v>24</v>
      </c>
      <c r="R1382">
        <v>0</v>
      </c>
      <c r="S1382" t="s">
        <v>2534</v>
      </c>
      <c r="T1382" t="s">
        <v>2535</v>
      </c>
      <c r="U1382" s="1">
        <v>22.12</v>
      </c>
      <c r="V1382" s="2">
        <v>45765</v>
      </c>
      <c r="W1382" s="2">
        <v>45767</v>
      </c>
      <c r="X1382" s="7">
        <f t="shared" si="21"/>
        <v>2</v>
      </c>
      <c r="Y1382" t="s">
        <v>49</v>
      </c>
    </row>
    <row r="1383" spans="1:25" x14ac:dyDescent="0.3">
      <c r="A1383" s="2">
        <v>45766</v>
      </c>
      <c r="B1383" t="s">
        <v>44</v>
      </c>
      <c r="C1383" t="s">
        <v>45</v>
      </c>
      <c r="D1383">
        <v>15</v>
      </c>
      <c r="E1383" s="1">
        <v>37.33</v>
      </c>
      <c r="F1383" s="1">
        <f>Sales_data[[#This Row],[UnitPrice]]*(1-0.35)</f>
        <v>24.264499999999998</v>
      </c>
      <c r="G1383" t="s">
        <v>20</v>
      </c>
      <c r="H1383" t="s">
        <v>31</v>
      </c>
      <c r="I1383" s="6">
        <v>0.05</v>
      </c>
      <c r="J1383" t="s">
        <v>51</v>
      </c>
      <c r="K1383" s="1">
        <f>Sales_data[[#This Row],[Quantity]]*Sales_data[[#This Row],[UnitPrice]]</f>
        <v>559.94999999999993</v>
      </c>
      <c r="L1383" s="1">
        <f>Sales_data[[#This Row],[TotalPrice ]]*(1-Sales_data[[#This Row],[Discount]])</f>
        <v>531.95249999999987</v>
      </c>
      <c r="M1383" s="1">
        <f>Sales_data[[#This Row],[Quantity]]*Sales_data[[#This Row],[UnitCost (Assummed)]]</f>
        <v>363.96749999999997</v>
      </c>
      <c r="N1383" s="1">
        <f>Sales_data[[#This Row],[ Sales]]-Sales_data[[#This Row],[COGs]]</f>
        <v>167.9849999999999</v>
      </c>
      <c r="O1383" s="5">
        <f>Sales_data[[#This Row],[TotalPrice ]]-Sales_data[[#This Row],[ Sales]]</f>
        <v>27.997500000000059</v>
      </c>
      <c r="P1383" t="s">
        <v>63</v>
      </c>
      <c r="Q1383" t="s">
        <v>2930</v>
      </c>
      <c r="R1383">
        <v>1</v>
      </c>
      <c r="S1383" t="s">
        <v>279</v>
      </c>
      <c r="T1383" t="s">
        <v>280</v>
      </c>
      <c r="U1383" s="1">
        <v>43.69</v>
      </c>
      <c r="V1383" s="2">
        <v>45766</v>
      </c>
      <c r="W1383" s="2">
        <v>45771</v>
      </c>
      <c r="X1383" s="7">
        <f t="shared" si="21"/>
        <v>5</v>
      </c>
      <c r="Y1383" t="s">
        <v>49</v>
      </c>
    </row>
    <row r="1384" spans="1:25" x14ac:dyDescent="0.3">
      <c r="A1384" s="2">
        <v>45767</v>
      </c>
      <c r="B1384" t="s">
        <v>28</v>
      </c>
      <c r="C1384" t="s">
        <v>19</v>
      </c>
      <c r="D1384">
        <v>5</v>
      </c>
      <c r="E1384" s="1">
        <v>578.91999999999996</v>
      </c>
      <c r="F1384" s="1">
        <f>Sales_data[[#This Row],[UnitPrice]]*(1-0.35)</f>
        <v>376.298</v>
      </c>
      <c r="G1384" t="s">
        <v>30</v>
      </c>
      <c r="H1384" t="s">
        <v>21</v>
      </c>
      <c r="I1384" s="6">
        <v>0</v>
      </c>
      <c r="J1384" t="s">
        <v>66</v>
      </c>
      <c r="K1384" s="1">
        <f>Sales_data[[#This Row],[Quantity]]*Sales_data[[#This Row],[UnitPrice]]</f>
        <v>2894.6</v>
      </c>
      <c r="L1384" s="1">
        <f>Sales_data[[#This Row],[TotalPrice ]]*(1-Sales_data[[#This Row],[Discount]])</f>
        <v>2894.6</v>
      </c>
      <c r="M1384" s="1">
        <f>Sales_data[[#This Row],[Quantity]]*Sales_data[[#This Row],[UnitCost (Assummed)]]</f>
        <v>1881.49</v>
      </c>
      <c r="N1384" s="1">
        <f>Sales_data[[#This Row],[ Sales]]-Sales_data[[#This Row],[COGs]]</f>
        <v>1013.1099999999999</v>
      </c>
      <c r="O1384" s="5">
        <f>Sales_data[[#This Row],[TotalPrice ]]-Sales_data[[#This Row],[ Sales]]</f>
        <v>0</v>
      </c>
      <c r="P1384" t="s">
        <v>57</v>
      </c>
      <c r="Q1384" t="s">
        <v>2930</v>
      </c>
      <c r="R1384">
        <v>1</v>
      </c>
      <c r="S1384" t="s">
        <v>629</v>
      </c>
      <c r="T1384" t="s">
        <v>630</v>
      </c>
      <c r="U1384" s="1">
        <v>44.09</v>
      </c>
      <c r="V1384" s="2">
        <v>45767</v>
      </c>
      <c r="W1384" s="2">
        <v>45775</v>
      </c>
      <c r="X1384" s="7">
        <f t="shared" si="21"/>
        <v>8</v>
      </c>
      <c r="Y1384" t="s">
        <v>37</v>
      </c>
    </row>
    <row r="1385" spans="1:25" x14ac:dyDescent="0.3">
      <c r="A1385" s="2">
        <v>45767</v>
      </c>
      <c r="B1385" t="s">
        <v>18</v>
      </c>
      <c r="C1385" t="s">
        <v>39</v>
      </c>
      <c r="D1385">
        <v>17</v>
      </c>
      <c r="E1385" s="1">
        <v>469.25</v>
      </c>
      <c r="F1385" s="1">
        <f>Sales_data[[#This Row],[UnitPrice]]*(1-0.35)</f>
        <v>305.01249999999999</v>
      </c>
      <c r="G1385" t="s">
        <v>20</v>
      </c>
      <c r="H1385" t="s">
        <v>21</v>
      </c>
      <c r="I1385" s="6">
        <v>0.05</v>
      </c>
      <c r="J1385" t="s">
        <v>66</v>
      </c>
      <c r="K1385" s="1">
        <f>Sales_data[[#This Row],[Quantity]]*Sales_data[[#This Row],[UnitPrice]]</f>
        <v>7977.25</v>
      </c>
      <c r="L1385" s="1">
        <f>Sales_data[[#This Row],[TotalPrice ]]*(1-Sales_data[[#This Row],[Discount]])</f>
        <v>7578.3874999999998</v>
      </c>
      <c r="M1385" s="1">
        <f>Sales_data[[#This Row],[Quantity]]*Sales_data[[#This Row],[UnitCost (Assummed)]]</f>
        <v>5185.2124999999996</v>
      </c>
      <c r="N1385" s="1">
        <f>Sales_data[[#This Row],[ Sales]]-Sales_data[[#This Row],[COGs]]</f>
        <v>2393.1750000000002</v>
      </c>
      <c r="O1385" s="5">
        <f>Sales_data[[#This Row],[TotalPrice ]]-Sales_data[[#This Row],[ Sales]]</f>
        <v>398.86250000000018</v>
      </c>
      <c r="P1385" t="s">
        <v>57</v>
      </c>
      <c r="Q1385" t="s">
        <v>2930</v>
      </c>
      <c r="R1385">
        <v>0</v>
      </c>
      <c r="S1385" t="s">
        <v>1709</v>
      </c>
      <c r="T1385" t="s">
        <v>1710</v>
      </c>
      <c r="U1385" s="1">
        <v>45.76</v>
      </c>
      <c r="V1385" s="2">
        <v>45767</v>
      </c>
      <c r="W1385" s="2">
        <v>45773</v>
      </c>
      <c r="X1385" s="7">
        <f t="shared" si="21"/>
        <v>6</v>
      </c>
      <c r="Y1385" t="s">
        <v>27</v>
      </c>
    </row>
    <row r="1386" spans="1:25" x14ac:dyDescent="0.3">
      <c r="A1386" s="2">
        <v>45768</v>
      </c>
      <c r="B1386" t="s">
        <v>28</v>
      </c>
      <c r="C1386" t="s">
        <v>130</v>
      </c>
      <c r="D1386">
        <v>1</v>
      </c>
      <c r="E1386" s="1">
        <v>130.87</v>
      </c>
      <c r="F1386" s="1">
        <f>Sales_data[[#This Row],[UnitPrice]]*(1-0.35)</f>
        <v>85.0655</v>
      </c>
      <c r="G1386" t="s">
        <v>20</v>
      </c>
      <c r="H1386" t="s">
        <v>31</v>
      </c>
      <c r="I1386" s="6">
        <v>0.05</v>
      </c>
      <c r="J1386" t="s">
        <v>56</v>
      </c>
      <c r="K1386" s="1">
        <f>Sales_data[[#This Row],[Quantity]]*Sales_data[[#This Row],[UnitPrice]]</f>
        <v>130.87</v>
      </c>
      <c r="L1386" s="1">
        <f>Sales_data[[#This Row],[TotalPrice ]]*(1-Sales_data[[#This Row],[Discount]])</f>
        <v>124.3265</v>
      </c>
      <c r="M1386" s="1">
        <f>Sales_data[[#This Row],[Quantity]]*Sales_data[[#This Row],[UnitCost (Assummed)]]</f>
        <v>85.0655</v>
      </c>
      <c r="N1386" s="1">
        <f>Sales_data[[#This Row],[ Sales]]-Sales_data[[#This Row],[COGs]]</f>
        <v>39.260999999999996</v>
      </c>
      <c r="O1386" s="5">
        <f>Sales_data[[#This Row],[TotalPrice ]]-Sales_data[[#This Row],[ Sales]]</f>
        <v>6.5435000000000088</v>
      </c>
      <c r="P1386" t="s">
        <v>23</v>
      </c>
      <c r="Q1386" t="s">
        <v>40</v>
      </c>
      <c r="R1386">
        <v>0</v>
      </c>
      <c r="S1386" t="s">
        <v>1302</v>
      </c>
      <c r="T1386" t="s">
        <v>1303</v>
      </c>
      <c r="U1386" s="1">
        <v>43.21</v>
      </c>
      <c r="V1386" s="2">
        <v>45768</v>
      </c>
      <c r="W1386" s="2">
        <v>45771</v>
      </c>
      <c r="X1386" s="7">
        <f t="shared" si="21"/>
        <v>3</v>
      </c>
      <c r="Y1386" t="s">
        <v>37</v>
      </c>
    </row>
    <row r="1387" spans="1:25" x14ac:dyDescent="0.3">
      <c r="A1387" s="2">
        <v>45769</v>
      </c>
      <c r="B1387" t="s">
        <v>18</v>
      </c>
      <c r="C1387" t="s">
        <v>19</v>
      </c>
      <c r="D1387">
        <v>8</v>
      </c>
      <c r="E1387" s="1">
        <v>283.63</v>
      </c>
      <c r="F1387" s="1">
        <f>Sales_data[[#This Row],[UnitPrice]]*(1-0.35)</f>
        <v>184.3595</v>
      </c>
      <c r="G1387" t="s">
        <v>50</v>
      </c>
      <c r="H1387" t="s">
        <v>21</v>
      </c>
      <c r="I1387" s="6">
        <v>0.1</v>
      </c>
      <c r="J1387" t="s">
        <v>32</v>
      </c>
      <c r="K1387" s="1">
        <f>Sales_data[[#This Row],[Quantity]]*Sales_data[[#This Row],[UnitPrice]]</f>
        <v>2269.04</v>
      </c>
      <c r="L1387" s="1">
        <f>Sales_data[[#This Row],[TotalPrice ]]*(1-Sales_data[[#This Row],[Discount]])</f>
        <v>2042.136</v>
      </c>
      <c r="M1387" s="1">
        <f>Sales_data[[#This Row],[Quantity]]*Sales_data[[#This Row],[UnitCost (Assummed)]]</f>
        <v>1474.876</v>
      </c>
      <c r="N1387" s="1">
        <f>Sales_data[[#This Row],[ Sales]]-Sales_data[[#This Row],[COGs]]</f>
        <v>567.26</v>
      </c>
      <c r="O1387" s="5">
        <f>Sales_data[[#This Row],[TotalPrice ]]-Sales_data[[#This Row],[ Sales]]</f>
        <v>226.904</v>
      </c>
      <c r="P1387" t="s">
        <v>63</v>
      </c>
      <c r="Q1387" t="s">
        <v>34</v>
      </c>
      <c r="R1387">
        <v>0</v>
      </c>
      <c r="S1387" t="s">
        <v>1321</v>
      </c>
      <c r="T1387" t="s">
        <v>1322</v>
      </c>
      <c r="U1387" s="1">
        <v>49.91</v>
      </c>
      <c r="V1387" s="2">
        <v>45769</v>
      </c>
      <c r="W1387" s="2">
        <v>45772</v>
      </c>
      <c r="X1387" s="7">
        <f t="shared" si="21"/>
        <v>3</v>
      </c>
      <c r="Y1387" t="s">
        <v>27</v>
      </c>
    </row>
    <row r="1388" spans="1:25" x14ac:dyDescent="0.3">
      <c r="A1388" s="2">
        <v>45771</v>
      </c>
      <c r="B1388" t="s">
        <v>44</v>
      </c>
      <c r="C1388" t="s">
        <v>39</v>
      </c>
      <c r="D1388">
        <v>16</v>
      </c>
      <c r="E1388" s="1">
        <v>509.71</v>
      </c>
      <c r="F1388" s="1">
        <f>Sales_data[[#This Row],[UnitPrice]]*(1-0.35)</f>
        <v>331.31150000000002</v>
      </c>
      <c r="G1388" t="s">
        <v>50</v>
      </c>
      <c r="H1388" t="s">
        <v>21</v>
      </c>
      <c r="I1388" s="6">
        <v>0.1</v>
      </c>
      <c r="J1388" t="s">
        <v>51</v>
      </c>
      <c r="K1388" s="1">
        <f>Sales_data[[#This Row],[Quantity]]*Sales_data[[#This Row],[UnitPrice]]</f>
        <v>8155.36</v>
      </c>
      <c r="L1388" s="1">
        <f>Sales_data[[#This Row],[TotalPrice ]]*(1-Sales_data[[#This Row],[Discount]])</f>
        <v>7339.8239999999996</v>
      </c>
      <c r="M1388" s="1">
        <f>Sales_data[[#This Row],[Quantity]]*Sales_data[[#This Row],[UnitCost (Assummed)]]</f>
        <v>5300.9840000000004</v>
      </c>
      <c r="N1388" s="1">
        <f>Sales_data[[#This Row],[ Sales]]-Sales_data[[#This Row],[COGs]]</f>
        <v>2038.8399999999992</v>
      </c>
      <c r="O1388" s="5">
        <f>Sales_data[[#This Row],[TotalPrice ]]-Sales_data[[#This Row],[ Sales]]</f>
        <v>815.53600000000006</v>
      </c>
      <c r="P1388" t="s">
        <v>63</v>
      </c>
      <c r="Q1388" t="s">
        <v>2930</v>
      </c>
      <c r="R1388">
        <v>0</v>
      </c>
      <c r="S1388" t="s">
        <v>2549</v>
      </c>
      <c r="T1388" t="s">
        <v>2550</v>
      </c>
      <c r="U1388" s="1">
        <v>41.78</v>
      </c>
      <c r="V1388" s="2">
        <v>45771</v>
      </c>
      <c r="W1388" s="2">
        <v>45780</v>
      </c>
      <c r="X1388" s="7">
        <f t="shared" si="21"/>
        <v>9</v>
      </c>
      <c r="Y1388" t="s">
        <v>49</v>
      </c>
    </row>
    <row r="1389" spans="1:25" x14ac:dyDescent="0.3">
      <c r="A1389" s="2">
        <v>45771</v>
      </c>
      <c r="B1389" t="s">
        <v>69</v>
      </c>
      <c r="C1389" t="s">
        <v>19</v>
      </c>
      <c r="D1389">
        <v>10</v>
      </c>
      <c r="E1389" s="1">
        <v>169.35</v>
      </c>
      <c r="F1389" s="1">
        <f>Sales_data[[#This Row],[UnitPrice]]*(1-0.35)</f>
        <v>110.0775</v>
      </c>
      <c r="G1389" t="s">
        <v>20</v>
      </c>
      <c r="H1389" t="s">
        <v>31</v>
      </c>
      <c r="I1389" s="6">
        <v>0.05</v>
      </c>
      <c r="J1389" t="s">
        <v>32</v>
      </c>
      <c r="K1389" s="1">
        <f>Sales_data[[#This Row],[Quantity]]*Sales_data[[#This Row],[UnitPrice]]</f>
        <v>1693.5</v>
      </c>
      <c r="L1389" s="1">
        <f>Sales_data[[#This Row],[TotalPrice ]]*(1-Sales_data[[#This Row],[Discount]])</f>
        <v>1608.8249999999998</v>
      </c>
      <c r="M1389" s="1">
        <f>Sales_data[[#This Row],[Quantity]]*Sales_data[[#This Row],[UnitCost (Assummed)]]</f>
        <v>1100.7750000000001</v>
      </c>
      <c r="N1389" s="1">
        <f>Sales_data[[#This Row],[ Sales]]-Sales_data[[#This Row],[COGs]]</f>
        <v>508.04999999999973</v>
      </c>
      <c r="O1389" s="5">
        <f>Sales_data[[#This Row],[TotalPrice ]]-Sales_data[[#This Row],[ Sales]]</f>
        <v>84.675000000000182</v>
      </c>
      <c r="P1389" t="s">
        <v>57</v>
      </c>
      <c r="Q1389" t="s">
        <v>40</v>
      </c>
      <c r="R1389">
        <v>0</v>
      </c>
      <c r="S1389" t="s">
        <v>2701</v>
      </c>
      <c r="T1389" t="s">
        <v>2702</v>
      </c>
      <c r="U1389" s="1">
        <v>44.91</v>
      </c>
      <c r="V1389" s="2">
        <v>45771</v>
      </c>
      <c r="W1389" s="2">
        <v>45774</v>
      </c>
      <c r="X1389" s="7">
        <f t="shared" si="21"/>
        <v>3</v>
      </c>
      <c r="Y1389" t="s">
        <v>72</v>
      </c>
    </row>
    <row r="1390" spans="1:25" x14ac:dyDescent="0.3">
      <c r="A1390" s="2">
        <v>45772</v>
      </c>
      <c r="B1390" t="s">
        <v>28</v>
      </c>
      <c r="C1390" t="s">
        <v>45</v>
      </c>
      <c r="D1390">
        <v>12</v>
      </c>
      <c r="E1390" s="1">
        <v>31.72</v>
      </c>
      <c r="F1390" s="1">
        <f>Sales_data[[#This Row],[UnitPrice]]*(1-0.35)</f>
        <v>20.617999999999999</v>
      </c>
      <c r="G1390" t="s">
        <v>20</v>
      </c>
      <c r="H1390" t="s">
        <v>31</v>
      </c>
      <c r="I1390" s="6">
        <v>0</v>
      </c>
      <c r="J1390" t="s">
        <v>32</v>
      </c>
      <c r="K1390" s="1">
        <f>Sales_data[[#This Row],[Quantity]]*Sales_data[[#This Row],[UnitPrice]]</f>
        <v>380.64</v>
      </c>
      <c r="L1390" s="1">
        <f>Sales_data[[#This Row],[TotalPrice ]]*(1-Sales_data[[#This Row],[Discount]])</f>
        <v>380.64</v>
      </c>
      <c r="M1390" s="1">
        <f>Sales_data[[#This Row],[Quantity]]*Sales_data[[#This Row],[UnitCost (Assummed)]]</f>
        <v>247.416</v>
      </c>
      <c r="N1390" s="1">
        <f>Sales_data[[#This Row],[ Sales]]-Sales_data[[#This Row],[COGs]]</f>
        <v>133.22399999999999</v>
      </c>
      <c r="O1390" s="5">
        <f>Sales_data[[#This Row],[TotalPrice ]]-Sales_data[[#This Row],[ Sales]]</f>
        <v>0</v>
      </c>
      <c r="P1390" t="s">
        <v>60</v>
      </c>
      <c r="Q1390" t="s">
        <v>34</v>
      </c>
      <c r="R1390">
        <v>0</v>
      </c>
      <c r="S1390" t="s">
        <v>2245</v>
      </c>
      <c r="T1390" t="s">
        <v>2246</v>
      </c>
      <c r="U1390" s="1">
        <v>30.78</v>
      </c>
      <c r="V1390" s="2">
        <v>45772</v>
      </c>
      <c r="W1390" s="2">
        <v>45780</v>
      </c>
      <c r="X1390" s="7">
        <f t="shared" si="21"/>
        <v>8</v>
      </c>
      <c r="Y1390" t="s">
        <v>37</v>
      </c>
    </row>
    <row r="1391" spans="1:25" x14ac:dyDescent="0.3">
      <c r="A1391" s="2">
        <v>45772</v>
      </c>
      <c r="B1391" t="s">
        <v>69</v>
      </c>
      <c r="C1391" t="s">
        <v>45</v>
      </c>
      <c r="D1391">
        <v>16</v>
      </c>
      <c r="E1391" s="1">
        <v>484.01</v>
      </c>
      <c r="F1391" s="1">
        <f>Sales_data[[#This Row],[UnitPrice]]*(1-0.35)</f>
        <v>314.60649999999998</v>
      </c>
      <c r="G1391" t="s">
        <v>30</v>
      </c>
      <c r="H1391" t="s">
        <v>21</v>
      </c>
      <c r="I1391" s="6">
        <v>0</v>
      </c>
      <c r="J1391" t="s">
        <v>32</v>
      </c>
      <c r="K1391" s="1">
        <f>Sales_data[[#This Row],[Quantity]]*Sales_data[[#This Row],[UnitPrice]]</f>
        <v>7744.16</v>
      </c>
      <c r="L1391" s="1">
        <f>Sales_data[[#This Row],[TotalPrice ]]*(1-Sales_data[[#This Row],[Discount]])</f>
        <v>7744.16</v>
      </c>
      <c r="M1391" s="1">
        <f>Sales_data[[#This Row],[Quantity]]*Sales_data[[#This Row],[UnitCost (Assummed)]]</f>
        <v>5033.7039999999997</v>
      </c>
      <c r="N1391" s="1">
        <f>Sales_data[[#This Row],[ Sales]]-Sales_data[[#This Row],[COGs]]</f>
        <v>2710.4560000000001</v>
      </c>
      <c r="O1391" s="5">
        <f>Sales_data[[#This Row],[TotalPrice ]]-Sales_data[[#This Row],[ Sales]]</f>
        <v>0</v>
      </c>
      <c r="P1391" t="s">
        <v>23</v>
      </c>
      <c r="Q1391" t="s">
        <v>34</v>
      </c>
      <c r="R1391">
        <v>1</v>
      </c>
      <c r="S1391" t="s">
        <v>2851</v>
      </c>
      <c r="T1391" t="s">
        <v>2852</v>
      </c>
      <c r="U1391" s="1">
        <v>9.65</v>
      </c>
      <c r="V1391" s="2">
        <v>45772</v>
      </c>
      <c r="W1391" s="2">
        <v>45778</v>
      </c>
      <c r="X1391" s="7">
        <f t="shared" si="21"/>
        <v>6</v>
      </c>
      <c r="Y1391" t="s">
        <v>72</v>
      </c>
    </row>
    <row r="1392" spans="1:25" x14ac:dyDescent="0.3">
      <c r="A1392" s="2">
        <v>45773</v>
      </c>
      <c r="B1392" t="s">
        <v>44</v>
      </c>
      <c r="C1392" t="s">
        <v>130</v>
      </c>
      <c r="D1392">
        <v>4</v>
      </c>
      <c r="E1392" s="1">
        <v>582.73</v>
      </c>
      <c r="F1392" s="1">
        <f>Sales_data[[#This Row],[UnitPrice]]*(1-0.35)</f>
        <v>378.77450000000005</v>
      </c>
      <c r="G1392" t="s">
        <v>55</v>
      </c>
      <c r="H1392" t="s">
        <v>21</v>
      </c>
      <c r="I1392" s="6">
        <v>0.05</v>
      </c>
      <c r="J1392" t="s">
        <v>51</v>
      </c>
      <c r="K1392" s="1">
        <f>Sales_data[[#This Row],[Quantity]]*Sales_data[[#This Row],[UnitPrice]]</f>
        <v>2330.92</v>
      </c>
      <c r="L1392" s="1">
        <f>Sales_data[[#This Row],[TotalPrice ]]*(1-Sales_data[[#This Row],[Discount]])</f>
        <v>2214.3739999999998</v>
      </c>
      <c r="M1392" s="1">
        <f>Sales_data[[#This Row],[Quantity]]*Sales_data[[#This Row],[UnitCost (Assummed)]]</f>
        <v>1515.0980000000002</v>
      </c>
      <c r="N1392" s="1">
        <f>Sales_data[[#This Row],[ Sales]]-Sales_data[[#This Row],[COGs]]</f>
        <v>699.27599999999961</v>
      </c>
      <c r="O1392" s="5">
        <f>Sales_data[[#This Row],[TotalPrice ]]-Sales_data[[#This Row],[ Sales]]</f>
        <v>116.54600000000028</v>
      </c>
      <c r="P1392" t="s">
        <v>63</v>
      </c>
      <c r="Q1392" t="s">
        <v>40</v>
      </c>
      <c r="R1392">
        <v>0</v>
      </c>
      <c r="S1392" t="s">
        <v>1633</v>
      </c>
      <c r="T1392" t="s">
        <v>1634</v>
      </c>
      <c r="U1392" s="1">
        <v>44.26</v>
      </c>
      <c r="V1392" s="2">
        <v>45773</v>
      </c>
      <c r="W1392" s="2">
        <v>45776</v>
      </c>
      <c r="X1392" s="7">
        <f t="shared" si="21"/>
        <v>3</v>
      </c>
      <c r="Y1392" t="s">
        <v>49</v>
      </c>
    </row>
    <row r="1393" spans="1:25" x14ac:dyDescent="0.3">
      <c r="A1393" s="2">
        <v>45774</v>
      </c>
      <c r="B1393" t="s">
        <v>69</v>
      </c>
      <c r="C1393" t="s">
        <v>19</v>
      </c>
      <c r="D1393">
        <v>2</v>
      </c>
      <c r="E1393" s="1">
        <v>559.63</v>
      </c>
      <c r="F1393" s="1">
        <f>Sales_data[[#This Row],[UnitPrice]]*(1-0.35)</f>
        <v>363.7595</v>
      </c>
      <c r="G1393" t="s">
        <v>20</v>
      </c>
      <c r="H1393" t="s">
        <v>21</v>
      </c>
      <c r="I1393" s="6">
        <v>0.1</v>
      </c>
      <c r="J1393" t="s">
        <v>56</v>
      </c>
      <c r="K1393" s="1">
        <f>Sales_data[[#This Row],[Quantity]]*Sales_data[[#This Row],[UnitPrice]]</f>
        <v>1119.26</v>
      </c>
      <c r="L1393" s="1">
        <f>Sales_data[[#This Row],[TotalPrice ]]*(1-Sales_data[[#This Row],[Discount]])</f>
        <v>1007.3340000000001</v>
      </c>
      <c r="M1393" s="1">
        <f>Sales_data[[#This Row],[Quantity]]*Sales_data[[#This Row],[UnitCost (Assummed)]]</f>
        <v>727.51900000000001</v>
      </c>
      <c r="N1393" s="1">
        <f>Sales_data[[#This Row],[ Sales]]-Sales_data[[#This Row],[COGs]]</f>
        <v>279.81500000000005</v>
      </c>
      <c r="O1393" s="5">
        <f>Sales_data[[#This Row],[TotalPrice ]]-Sales_data[[#This Row],[ Sales]]</f>
        <v>111.92599999999993</v>
      </c>
      <c r="P1393" t="s">
        <v>57</v>
      </c>
      <c r="Q1393" t="s">
        <v>40</v>
      </c>
      <c r="R1393">
        <v>1</v>
      </c>
      <c r="S1393" t="s">
        <v>608</v>
      </c>
      <c r="T1393" t="s">
        <v>609</v>
      </c>
      <c r="U1393" s="1">
        <v>42.34</v>
      </c>
      <c r="V1393" s="2">
        <v>45774</v>
      </c>
      <c r="W1393" s="2">
        <v>45780</v>
      </c>
      <c r="X1393" s="7">
        <f t="shared" si="21"/>
        <v>6</v>
      </c>
      <c r="Y1393" t="s">
        <v>72</v>
      </c>
    </row>
    <row r="1394" spans="1:25" x14ac:dyDescent="0.3">
      <c r="A1394" s="2">
        <v>45774</v>
      </c>
      <c r="B1394" t="s">
        <v>69</v>
      </c>
      <c r="C1394" t="s">
        <v>130</v>
      </c>
      <c r="D1394">
        <v>16</v>
      </c>
      <c r="E1394" s="1">
        <v>329.54</v>
      </c>
      <c r="F1394" s="1">
        <f>Sales_data[[#This Row],[UnitPrice]]*(1-0.35)</f>
        <v>214.20100000000002</v>
      </c>
      <c r="G1394" t="s">
        <v>30</v>
      </c>
      <c r="H1394" t="s">
        <v>21</v>
      </c>
      <c r="I1394" s="6">
        <v>0.15</v>
      </c>
      <c r="J1394" t="s">
        <v>66</v>
      </c>
      <c r="K1394" s="1">
        <f>Sales_data[[#This Row],[Quantity]]*Sales_data[[#This Row],[UnitPrice]]</f>
        <v>5272.64</v>
      </c>
      <c r="L1394" s="1">
        <f>Sales_data[[#This Row],[TotalPrice ]]*(1-Sales_data[[#This Row],[Discount]])</f>
        <v>4481.7440000000006</v>
      </c>
      <c r="M1394" s="1">
        <f>Sales_data[[#This Row],[Quantity]]*Sales_data[[#This Row],[UnitCost (Assummed)]]</f>
        <v>3427.2160000000003</v>
      </c>
      <c r="N1394" s="1">
        <f>Sales_data[[#This Row],[ Sales]]-Sales_data[[#This Row],[COGs]]</f>
        <v>1054.5280000000002</v>
      </c>
      <c r="O1394" s="5">
        <f>Sales_data[[#This Row],[TotalPrice ]]-Sales_data[[#This Row],[ Sales]]</f>
        <v>790.89599999999973</v>
      </c>
      <c r="P1394" t="s">
        <v>60</v>
      </c>
      <c r="Q1394" t="s">
        <v>24</v>
      </c>
      <c r="R1394">
        <v>1</v>
      </c>
      <c r="S1394" t="s">
        <v>623</v>
      </c>
      <c r="T1394" t="s">
        <v>624</v>
      </c>
      <c r="U1394" s="1">
        <v>39.39</v>
      </c>
      <c r="V1394" s="2">
        <v>45774</v>
      </c>
      <c r="W1394" s="2">
        <v>45780</v>
      </c>
      <c r="X1394" s="7">
        <f t="shared" si="21"/>
        <v>6</v>
      </c>
      <c r="Y1394" t="s">
        <v>72</v>
      </c>
    </row>
    <row r="1395" spans="1:25" x14ac:dyDescent="0.3">
      <c r="A1395" s="2">
        <v>45775</v>
      </c>
      <c r="B1395" t="s">
        <v>38</v>
      </c>
      <c r="C1395" t="s">
        <v>19</v>
      </c>
      <c r="D1395">
        <v>6</v>
      </c>
      <c r="E1395" s="1">
        <v>81.96</v>
      </c>
      <c r="F1395" s="1">
        <f>Sales_data[[#This Row],[UnitPrice]]*(1-0.35)</f>
        <v>53.274000000000001</v>
      </c>
      <c r="G1395" t="s">
        <v>55</v>
      </c>
      <c r="H1395" t="s">
        <v>21</v>
      </c>
      <c r="I1395" s="6">
        <v>0.05</v>
      </c>
      <c r="J1395" t="s">
        <v>56</v>
      </c>
      <c r="K1395" s="1">
        <f>Sales_data[[#This Row],[Quantity]]*Sales_data[[#This Row],[UnitPrice]]</f>
        <v>491.76</v>
      </c>
      <c r="L1395" s="1">
        <f>Sales_data[[#This Row],[TotalPrice ]]*(1-Sales_data[[#This Row],[Discount]])</f>
        <v>467.17199999999997</v>
      </c>
      <c r="M1395" s="1">
        <f>Sales_data[[#This Row],[Quantity]]*Sales_data[[#This Row],[UnitCost (Assummed)]]</f>
        <v>319.64400000000001</v>
      </c>
      <c r="N1395" s="1">
        <f>Sales_data[[#This Row],[ Sales]]-Sales_data[[#This Row],[COGs]]</f>
        <v>147.52799999999996</v>
      </c>
      <c r="O1395" s="5">
        <f>Sales_data[[#This Row],[TotalPrice ]]-Sales_data[[#This Row],[ Sales]]</f>
        <v>24.588000000000022</v>
      </c>
      <c r="P1395" t="s">
        <v>57</v>
      </c>
      <c r="Q1395" t="s">
        <v>40</v>
      </c>
      <c r="R1395">
        <v>0</v>
      </c>
      <c r="S1395" t="s">
        <v>1857</v>
      </c>
      <c r="T1395" t="s">
        <v>1858</v>
      </c>
      <c r="U1395" s="1">
        <v>26.43</v>
      </c>
      <c r="V1395" s="2">
        <v>45775</v>
      </c>
      <c r="W1395" s="2">
        <v>45785</v>
      </c>
      <c r="X1395" s="7">
        <f t="shared" si="21"/>
        <v>10</v>
      </c>
      <c r="Y1395" t="s">
        <v>43</v>
      </c>
    </row>
    <row r="1396" spans="1:25" x14ac:dyDescent="0.3">
      <c r="A1396" s="2">
        <v>45777</v>
      </c>
      <c r="B1396" t="s">
        <v>44</v>
      </c>
      <c r="C1396" t="s">
        <v>19</v>
      </c>
      <c r="D1396">
        <v>5</v>
      </c>
      <c r="E1396" s="1">
        <v>563.70000000000005</v>
      </c>
      <c r="F1396" s="1">
        <f>Sales_data[[#This Row],[UnitPrice]]*(1-0.35)</f>
        <v>366.40500000000003</v>
      </c>
      <c r="G1396" t="s">
        <v>30</v>
      </c>
      <c r="H1396" t="s">
        <v>31</v>
      </c>
      <c r="I1396" s="6">
        <v>0</v>
      </c>
      <c r="J1396" t="s">
        <v>66</v>
      </c>
      <c r="K1396" s="1">
        <f>Sales_data[[#This Row],[Quantity]]*Sales_data[[#This Row],[UnitPrice]]</f>
        <v>2818.5</v>
      </c>
      <c r="L1396" s="1">
        <f>Sales_data[[#This Row],[TotalPrice ]]*(1-Sales_data[[#This Row],[Discount]])</f>
        <v>2818.5</v>
      </c>
      <c r="M1396" s="1">
        <f>Sales_data[[#This Row],[Quantity]]*Sales_data[[#This Row],[UnitCost (Assummed)]]</f>
        <v>1832.0250000000001</v>
      </c>
      <c r="N1396" s="1">
        <f>Sales_data[[#This Row],[ Sales]]-Sales_data[[#This Row],[COGs]]</f>
        <v>986.47499999999991</v>
      </c>
      <c r="O1396" s="5">
        <f>Sales_data[[#This Row],[TotalPrice ]]-Sales_data[[#This Row],[ Sales]]</f>
        <v>0</v>
      </c>
      <c r="P1396" t="s">
        <v>23</v>
      </c>
      <c r="Q1396" t="s">
        <v>34</v>
      </c>
      <c r="R1396">
        <v>0</v>
      </c>
      <c r="S1396" t="s">
        <v>1952</v>
      </c>
      <c r="T1396" t="s">
        <v>1953</v>
      </c>
      <c r="U1396" s="1">
        <v>29.28</v>
      </c>
      <c r="V1396" s="2">
        <v>45777</v>
      </c>
      <c r="W1396" s="2">
        <v>45784</v>
      </c>
      <c r="X1396" s="7">
        <f t="shared" si="21"/>
        <v>7</v>
      </c>
      <c r="Y1396" t="s">
        <v>49</v>
      </c>
    </row>
    <row r="1397" spans="1:25" x14ac:dyDescent="0.3">
      <c r="A1397" s="2">
        <v>45779</v>
      </c>
      <c r="B1397" t="s">
        <v>44</v>
      </c>
      <c r="C1397" t="s">
        <v>29</v>
      </c>
      <c r="D1397">
        <v>4</v>
      </c>
      <c r="E1397" s="1">
        <v>368.69</v>
      </c>
      <c r="F1397" s="1">
        <f>Sales_data[[#This Row],[UnitPrice]]*(1-0.35)</f>
        <v>239.64850000000001</v>
      </c>
      <c r="G1397" t="s">
        <v>55</v>
      </c>
      <c r="H1397" t="s">
        <v>21</v>
      </c>
      <c r="I1397" s="6">
        <v>0</v>
      </c>
      <c r="J1397" t="s">
        <v>56</v>
      </c>
      <c r="K1397" s="1">
        <f>Sales_data[[#This Row],[Quantity]]*Sales_data[[#This Row],[UnitPrice]]</f>
        <v>1474.76</v>
      </c>
      <c r="L1397" s="1">
        <f>Sales_data[[#This Row],[TotalPrice ]]*(1-Sales_data[[#This Row],[Discount]])</f>
        <v>1474.76</v>
      </c>
      <c r="M1397" s="1">
        <f>Sales_data[[#This Row],[Quantity]]*Sales_data[[#This Row],[UnitCost (Assummed)]]</f>
        <v>958.59400000000005</v>
      </c>
      <c r="N1397" s="1">
        <f>Sales_data[[#This Row],[ Sales]]-Sales_data[[#This Row],[COGs]]</f>
        <v>516.16599999999994</v>
      </c>
      <c r="O1397" s="5">
        <f>Sales_data[[#This Row],[TotalPrice ]]-Sales_data[[#This Row],[ Sales]]</f>
        <v>0</v>
      </c>
      <c r="P1397" t="s">
        <v>33</v>
      </c>
      <c r="Q1397" t="s">
        <v>40</v>
      </c>
      <c r="R1397">
        <v>0</v>
      </c>
      <c r="S1397" t="s">
        <v>2523</v>
      </c>
      <c r="T1397" t="s">
        <v>2524</v>
      </c>
      <c r="U1397" s="1">
        <v>48.57</v>
      </c>
      <c r="V1397" s="2">
        <v>45779</v>
      </c>
      <c r="W1397" s="2">
        <v>45783</v>
      </c>
      <c r="X1397" s="7">
        <f t="shared" si="21"/>
        <v>4</v>
      </c>
      <c r="Y1397" t="s">
        <v>49</v>
      </c>
    </row>
    <row r="1398" spans="1:25" x14ac:dyDescent="0.3">
      <c r="A1398" s="2">
        <v>45780</v>
      </c>
      <c r="B1398" t="s">
        <v>38</v>
      </c>
      <c r="C1398" t="s">
        <v>39</v>
      </c>
      <c r="D1398">
        <v>13</v>
      </c>
      <c r="E1398" s="1">
        <v>420.68</v>
      </c>
      <c r="F1398" s="1">
        <f>Sales_data[[#This Row],[UnitPrice]]*(1-0.35)</f>
        <v>273.44200000000001</v>
      </c>
      <c r="G1398" t="s">
        <v>55</v>
      </c>
      <c r="H1398" t="s">
        <v>21</v>
      </c>
      <c r="I1398" s="6">
        <v>0.05</v>
      </c>
      <c r="J1398" t="s">
        <v>46</v>
      </c>
      <c r="K1398" s="1">
        <f>Sales_data[[#This Row],[Quantity]]*Sales_data[[#This Row],[UnitPrice]]</f>
        <v>5468.84</v>
      </c>
      <c r="L1398" s="1">
        <f>Sales_data[[#This Row],[TotalPrice ]]*(1-Sales_data[[#This Row],[Discount]])</f>
        <v>5195.3980000000001</v>
      </c>
      <c r="M1398" s="1">
        <f>Sales_data[[#This Row],[Quantity]]*Sales_data[[#This Row],[UnitCost (Assummed)]]</f>
        <v>3554.7460000000001</v>
      </c>
      <c r="N1398" s="1">
        <f>Sales_data[[#This Row],[ Sales]]-Sales_data[[#This Row],[COGs]]</f>
        <v>1640.652</v>
      </c>
      <c r="O1398" s="5">
        <f>Sales_data[[#This Row],[TotalPrice ]]-Sales_data[[#This Row],[ Sales]]</f>
        <v>273.44200000000001</v>
      </c>
      <c r="P1398" t="s">
        <v>23</v>
      </c>
      <c r="Q1398" t="s">
        <v>2930</v>
      </c>
      <c r="R1398">
        <v>0</v>
      </c>
      <c r="S1398" t="s">
        <v>2475</v>
      </c>
      <c r="T1398" t="s">
        <v>2476</v>
      </c>
      <c r="U1398" s="1">
        <v>24.51</v>
      </c>
      <c r="V1398" s="2">
        <v>45780</v>
      </c>
      <c r="W1398" s="2">
        <v>45788</v>
      </c>
      <c r="X1398" s="7">
        <f t="shared" si="21"/>
        <v>8</v>
      </c>
      <c r="Y1398" t="s">
        <v>43</v>
      </c>
    </row>
    <row r="1399" spans="1:25" x14ac:dyDescent="0.3">
      <c r="A1399" s="2">
        <v>45781</v>
      </c>
      <c r="B1399" t="s">
        <v>38</v>
      </c>
      <c r="C1399" t="s">
        <v>19</v>
      </c>
      <c r="D1399">
        <v>8</v>
      </c>
      <c r="E1399" s="1">
        <v>294.51</v>
      </c>
      <c r="F1399" s="1">
        <f>Sales_data[[#This Row],[UnitPrice]]*(1-0.35)</f>
        <v>191.4315</v>
      </c>
      <c r="G1399" t="s">
        <v>30</v>
      </c>
      <c r="H1399" t="s">
        <v>21</v>
      </c>
      <c r="I1399" s="6">
        <v>0.15</v>
      </c>
      <c r="J1399" t="s">
        <v>56</v>
      </c>
      <c r="K1399" s="1">
        <f>Sales_data[[#This Row],[Quantity]]*Sales_data[[#This Row],[UnitPrice]]</f>
        <v>2356.08</v>
      </c>
      <c r="L1399" s="1">
        <f>Sales_data[[#This Row],[TotalPrice ]]*(1-Sales_data[[#This Row],[Discount]])</f>
        <v>2002.6679999999999</v>
      </c>
      <c r="M1399" s="1">
        <f>Sales_data[[#This Row],[Quantity]]*Sales_data[[#This Row],[UnitCost (Assummed)]]</f>
        <v>1531.452</v>
      </c>
      <c r="N1399" s="1">
        <f>Sales_data[[#This Row],[ Sales]]-Sales_data[[#This Row],[COGs]]</f>
        <v>471.21599999999989</v>
      </c>
      <c r="O1399" s="5">
        <f>Sales_data[[#This Row],[TotalPrice ]]-Sales_data[[#This Row],[ Sales]]</f>
        <v>353.41200000000003</v>
      </c>
      <c r="P1399" t="s">
        <v>33</v>
      </c>
      <c r="Q1399" t="s">
        <v>2930</v>
      </c>
      <c r="R1399">
        <v>0</v>
      </c>
      <c r="S1399" t="s">
        <v>752</v>
      </c>
      <c r="T1399" t="s">
        <v>753</v>
      </c>
      <c r="U1399" s="1">
        <v>10.46</v>
      </c>
      <c r="V1399" s="2">
        <v>45781</v>
      </c>
      <c r="W1399" s="2">
        <v>45784</v>
      </c>
      <c r="X1399" s="7">
        <f t="shared" si="21"/>
        <v>3</v>
      </c>
      <c r="Y1399" t="s">
        <v>43</v>
      </c>
    </row>
    <row r="1400" spans="1:25" x14ac:dyDescent="0.3">
      <c r="A1400" s="2">
        <v>45781</v>
      </c>
      <c r="B1400" t="s">
        <v>38</v>
      </c>
      <c r="C1400" t="s">
        <v>39</v>
      </c>
      <c r="D1400">
        <v>6</v>
      </c>
      <c r="E1400" s="1">
        <v>249.09</v>
      </c>
      <c r="F1400" s="1">
        <f>Sales_data[[#This Row],[UnitPrice]]*(1-0.35)</f>
        <v>161.9085</v>
      </c>
      <c r="G1400" t="s">
        <v>20</v>
      </c>
      <c r="H1400" t="s">
        <v>31</v>
      </c>
      <c r="I1400" s="6">
        <v>0.05</v>
      </c>
      <c r="J1400" t="s">
        <v>46</v>
      </c>
      <c r="K1400" s="1">
        <f>Sales_data[[#This Row],[Quantity]]*Sales_data[[#This Row],[UnitPrice]]</f>
        <v>1494.54</v>
      </c>
      <c r="L1400" s="1">
        <f>Sales_data[[#This Row],[TotalPrice ]]*(1-Sales_data[[#This Row],[Discount]])</f>
        <v>1419.8129999999999</v>
      </c>
      <c r="M1400" s="1">
        <f>Sales_data[[#This Row],[Quantity]]*Sales_data[[#This Row],[UnitCost (Assummed)]]</f>
        <v>971.45100000000002</v>
      </c>
      <c r="N1400" s="1">
        <f>Sales_data[[#This Row],[ Sales]]-Sales_data[[#This Row],[COGs]]</f>
        <v>448.36199999999985</v>
      </c>
      <c r="O1400" s="5">
        <f>Sales_data[[#This Row],[TotalPrice ]]-Sales_data[[#This Row],[ Sales]]</f>
        <v>74.727000000000089</v>
      </c>
      <c r="P1400" t="s">
        <v>63</v>
      </c>
      <c r="Q1400" t="s">
        <v>2930</v>
      </c>
      <c r="R1400">
        <v>0</v>
      </c>
      <c r="S1400" t="s">
        <v>1298</v>
      </c>
      <c r="T1400" t="s">
        <v>1299</v>
      </c>
      <c r="U1400" s="1">
        <v>20.38</v>
      </c>
      <c r="V1400" s="2">
        <v>45781</v>
      </c>
      <c r="W1400" s="2">
        <v>45787</v>
      </c>
      <c r="X1400" s="7">
        <f t="shared" si="21"/>
        <v>6</v>
      </c>
      <c r="Y1400" t="s">
        <v>43</v>
      </c>
    </row>
    <row r="1401" spans="1:25" x14ac:dyDescent="0.3">
      <c r="A1401" s="2">
        <v>45782</v>
      </c>
      <c r="B1401" t="s">
        <v>38</v>
      </c>
      <c r="C1401" t="s">
        <v>39</v>
      </c>
      <c r="D1401">
        <v>9</v>
      </c>
      <c r="E1401" s="1">
        <v>292.45999999999998</v>
      </c>
      <c r="F1401" s="1">
        <f>Sales_data[[#This Row],[UnitPrice]]*(1-0.35)</f>
        <v>190.09899999999999</v>
      </c>
      <c r="G1401" t="s">
        <v>30</v>
      </c>
      <c r="H1401" t="s">
        <v>21</v>
      </c>
      <c r="I1401" s="6">
        <v>0.05</v>
      </c>
      <c r="J1401" t="s">
        <v>51</v>
      </c>
      <c r="K1401" s="1">
        <f>Sales_data[[#This Row],[Quantity]]*Sales_data[[#This Row],[UnitPrice]]</f>
        <v>2632.14</v>
      </c>
      <c r="L1401" s="1">
        <f>Sales_data[[#This Row],[TotalPrice ]]*(1-Sales_data[[#This Row],[Discount]])</f>
        <v>2500.5329999999999</v>
      </c>
      <c r="M1401" s="1">
        <f>Sales_data[[#This Row],[Quantity]]*Sales_data[[#This Row],[UnitCost (Assummed)]]</f>
        <v>1710.8909999999998</v>
      </c>
      <c r="N1401" s="1">
        <f>Sales_data[[#This Row],[ Sales]]-Sales_data[[#This Row],[COGs]]</f>
        <v>789.64200000000005</v>
      </c>
      <c r="O1401" s="5">
        <f>Sales_data[[#This Row],[TotalPrice ]]-Sales_data[[#This Row],[ Sales]]</f>
        <v>131.60699999999997</v>
      </c>
      <c r="P1401" t="s">
        <v>57</v>
      </c>
      <c r="Q1401" t="s">
        <v>2930</v>
      </c>
      <c r="R1401">
        <v>0</v>
      </c>
      <c r="S1401" t="s">
        <v>1419</v>
      </c>
      <c r="T1401" t="s">
        <v>1420</v>
      </c>
      <c r="U1401" s="1">
        <v>34.26</v>
      </c>
      <c r="V1401" s="2">
        <v>45782</v>
      </c>
      <c r="W1401" s="2">
        <v>45791</v>
      </c>
      <c r="X1401" s="7">
        <f t="shared" si="21"/>
        <v>9</v>
      </c>
      <c r="Y1401" t="s">
        <v>43</v>
      </c>
    </row>
    <row r="1402" spans="1:25" x14ac:dyDescent="0.3">
      <c r="A1402" s="2">
        <v>45782</v>
      </c>
      <c r="B1402" t="s">
        <v>38</v>
      </c>
      <c r="C1402" t="s">
        <v>54</v>
      </c>
      <c r="D1402">
        <v>1</v>
      </c>
      <c r="E1402" s="1">
        <v>21.75</v>
      </c>
      <c r="F1402" s="1">
        <f>Sales_data[[#This Row],[UnitPrice]]*(1-0.35)</f>
        <v>14.137500000000001</v>
      </c>
      <c r="G1402" t="s">
        <v>50</v>
      </c>
      <c r="H1402" t="s">
        <v>31</v>
      </c>
      <c r="I1402" s="6">
        <v>0</v>
      </c>
      <c r="J1402" t="s">
        <v>32</v>
      </c>
      <c r="K1402" s="1">
        <f>Sales_data[[#This Row],[Quantity]]*Sales_data[[#This Row],[UnitPrice]]</f>
        <v>21.75</v>
      </c>
      <c r="L1402" s="1">
        <f>Sales_data[[#This Row],[TotalPrice ]]*(1-Sales_data[[#This Row],[Discount]])</f>
        <v>21.75</v>
      </c>
      <c r="M1402" s="1">
        <f>Sales_data[[#This Row],[Quantity]]*Sales_data[[#This Row],[UnitCost (Assummed)]]</f>
        <v>14.137500000000001</v>
      </c>
      <c r="N1402" s="1">
        <f>Sales_data[[#This Row],[ Sales]]-Sales_data[[#This Row],[COGs]]</f>
        <v>7.6124999999999989</v>
      </c>
      <c r="O1402" s="5">
        <f>Sales_data[[#This Row],[TotalPrice ]]-Sales_data[[#This Row],[ Sales]]</f>
        <v>0</v>
      </c>
      <c r="P1402" t="s">
        <v>63</v>
      </c>
      <c r="Q1402" t="s">
        <v>24</v>
      </c>
      <c r="R1402">
        <v>0</v>
      </c>
      <c r="S1402" t="s">
        <v>2663</v>
      </c>
      <c r="T1402" t="s">
        <v>2664</v>
      </c>
      <c r="U1402" s="1">
        <v>7.35</v>
      </c>
      <c r="V1402" s="2">
        <v>45782</v>
      </c>
      <c r="W1402" s="2">
        <v>45791</v>
      </c>
      <c r="X1402" s="7">
        <f t="shared" si="21"/>
        <v>9</v>
      </c>
      <c r="Y1402" t="s">
        <v>43</v>
      </c>
    </row>
    <row r="1403" spans="1:25" x14ac:dyDescent="0.3">
      <c r="A1403" s="2">
        <v>45783</v>
      </c>
      <c r="B1403" t="s">
        <v>28</v>
      </c>
      <c r="C1403" t="s">
        <v>54</v>
      </c>
      <c r="D1403">
        <v>9</v>
      </c>
      <c r="E1403" s="1">
        <v>124.17</v>
      </c>
      <c r="F1403" s="1">
        <f>Sales_data[[#This Row],[UnitPrice]]*(1-0.35)</f>
        <v>80.71050000000001</v>
      </c>
      <c r="G1403" t="s">
        <v>50</v>
      </c>
      <c r="H1403" t="s">
        <v>21</v>
      </c>
      <c r="I1403" s="6">
        <v>0</v>
      </c>
      <c r="J1403" t="s">
        <v>22</v>
      </c>
      <c r="K1403" s="1">
        <f>Sales_data[[#This Row],[Quantity]]*Sales_data[[#This Row],[UnitPrice]]</f>
        <v>1117.53</v>
      </c>
      <c r="L1403" s="1">
        <f>Sales_data[[#This Row],[TotalPrice ]]*(1-Sales_data[[#This Row],[Discount]])</f>
        <v>1117.53</v>
      </c>
      <c r="M1403" s="1">
        <f>Sales_data[[#This Row],[Quantity]]*Sales_data[[#This Row],[UnitCost (Assummed)]]</f>
        <v>726.39450000000011</v>
      </c>
      <c r="N1403" s="1">
        <f>Sales_data[[#This Row],[ Sales]]-Sales_data[[#This Row],[COGs]]</f>
        <v>391.13549999999987</v>
      </c>
      <c r="O1403" s="5">
        <f>Sales_data[[#This Row],[TotalPrice ]]-Sales_data[[#This Row],[ Sales]]</f>
        <v>0</v>
      </c>
      <c r="P1403" t="s">
        <v>60</v>
      </c>
      <c r="Q1403" t="s">
        <v>40</v>
      </c>
      <c r="R1403">
        <v>0</v>
      </c>
      <c r="S1403" t="s">
        <v>709</v>
      </c>
      <c r="T1403" t="s">
        <v>710</v>
      </c>
      <c r="U1403" s="1">
        <v>13.31</v>
      </c>
      <c r="V1403" s="2">
        <v>45783</v>
      </c>
      <c r="W1403" s="2">
        <v>45787</v>
      </c>
      <c r="X1403" s="7">
        <f t="shared" si="21"/>
        <v>4</v>
      </c>
      <c r="Y1403" t="s">
        <v>37</v>
      </c>
    </row>
    <row r="1404" spans="1:25" x14ac:dyDescent="0.3">
      <c r="A1404" s="2">
        <v>45783</v>
      </c>
      <c r="B1404" t="s">
        <v>44</v>
      </c>
      <c r="C1404" t="s">
        <v>79</v>
      </c>
      <c r="D1404">
        <v>7</v>
      </c>
      <c r="E1404" s="1">
        <v>319.58999999999997</v>
      </c>
      <c r="F1404" s="1">
        <f>Sales_data[[#This Row],[UnitPrice]]*(1-0.35)</f>
        <v>207.73349999999999</v>
      </c>
      <c r="G1404" t="s">
        <v>50</v>
      </c>
      <c r="H1404" t="s">
        <v>21</v>
      </c>
      <c r="I1404" s="6">
        <v>0.15</v>
      </c>
      <c r="J1404" t="s">
        <v>51</v>
      </c>
      <c r="K1404" s="1">
        <f>Sales_data[[#This Row],[Quantity]]*Sales_data[[#This Row],[UnitPrice]]</f>
        <v>2237.1299999999997</v>
      </c>
      <c r="L1404" s="1">
        <f>Sales_data[[#This Row],[TotalPrice ]]*(1-Sales_data[[#This Row],[Discount]])</f>
        <v>1901.5604999999996</v>
      </c>
      <c r="M1404" s="1">
        <f>Sales_data[[#This Row],[Quantity]]*Sales_data[[#This Row],[UnitCost (Assummed)]]</f>
        <v>1454.1344999999999</v>
      </c>
      <c r="N1404" s="1">
        <f>Sales_data[[#This Row],[ Sales]]-Sales_data[[#This Row],[COGs]]</f>
        <v>447.4259999999997</v>
      </c>
      <c r="O1404" s="5">
        <f>Sales_data[[#This Row],[TotalPrice ]]-Sales_data[[#This Row],[ Sales]]</f>
        <v>335.56950000000006</v>
      </c>
      <c r="P1404" t="s">
        <v>33</v>
      </c>
      <c r="Q1404" t="s">
        <v>40</v>
      </c>
      <c r="R1404">
        <v>1</v>
      </c>
      <c r="S1404" t="s">
        <v>910</v>
      </c>
      <c r="T1404" t="s">
        <v>911</v>
      </c>
      <c r="U1404" s="1">
        <v>8.4700000000000006</v>
      </c>
      <c r="V1404" s="2">
        <v>45783</v>
      </c>
      <c r="W1404" s="2">
        <v>45786</v>
      </c>
      <c r="X1404" s="7">
        <f t="shared" si="21"/>
        <v>3</v>
      </c>
      <c r="Y1404" t="s">
        <v>49</v>
      </c>
    </row>
    <row r="1405" spans="1:25" x14ac:dyDescent="0.3">
      <c r="A1405" s="2">
        <v>45783</v>
      </c>
      <c r="B1405" t="s">
        <v>38</v>
      </c>
      <c r="C1405" t="s">
        <v>19</v>
      </c>
      <c r="D1405">
        <v>15</v>
      </c>
      <c r="E1405" s="1">
        <v>281.73</v>
      </c>
      <c r="F1405" s="1">
        <f>Sales_data[[#This Row],[UnitPrice]]*(1-0.35)</f>
        <v>183.12450000000001</v>
      </c>
      <c r="G1405" t="s">
        <v>20</v>
      </c>
      <c r="H1405" t="s">
        <v>21</v>
      </c>
      <c r="I1405" s="6">
        <v>0.1</v>
      </c>
      <c r="J1405" t="s">
        <v>66</v>
      </c>
      <c r="K1405" s="1">
        <f>Sales_data[[#This Row],[Quantity]]*Sales_data[[#This Row],[UnitPrice]]</f>
        <v>4225.9500000000007</v>
      </c>
      <c r="L1405" s="1">
        <f>Sales_data[[#This Row],[TotalPrice ]]*(1-Sales_data[[#This Row],[Discount]])</f>
        <v>3803.3550000000009</v>
      </c>
      <c r="M1405" s="1">
        <f>Sales_data[[#This Row],[Quantity]]*Sales_data[[#This Row],[UnitCost (Assummed)]]</f>
        <v>2746.8675000000003</v>
      </c>
      <c r="N1405" s="1">
        <f>Sales_data[[#This Row],[ Sales]]-Sales_data[[#This Row],[COGs]]</f>
        <v>1056.4875000000006</v>
      </c>
      <c r="O1405" s="5">
        <f>Sales_data[[#This Row],[TotalPrice ]]-Sales_data[[#This Row],[ Sales]]</f>
        <v>422.5949999999998</v>
      </c>
      <c r="P1405" t="s">
        <v>57</v>
      </c>
      <c r="Q1405" t="s">
        <v>40</v>
      </c>
      <c r="R1405">
        <v>0</v>
      </c>
      <c r="S1405" t="s">
        <v>1470</v>
      </c>
      <c r="T1405" t="s">
        <v>1471</v>
      </c>
      <c r="U1405" s="1">
        <v>36.869999999999997</v>
      </c>
      <c r="V1405" s="2">
        <v>45783</v>
      </c>
      <c r="W1405" s="2">
        <v>45787</v>
      </c>
      <c r="X1405" s="7">
        <f t="shared" si="21"/>
        <v>4</v>
      </c>
      <c r="Y1405" t="s">
        <v>43</v>
      </c>
    </row>
    <row r="1406" spans="1:25" x14ac:dyDescent="0.3">
      <c r="A1406" s="2">
        <v>45783</v>
      </c>
      <c r="B1406" t="s">
        <v>18</v>
      </c>
      <c r="C1406" t="s">
        <v>54</v>
      </c>
      <c r="D1406">
        <v>16</v>
      </c>
      <c r="E1406" s="1">
        <v>426.65</v>
      </c>
      <c r="F1406" s="1">
        <f>Sales_data[[#This Row],[UnitPrice]]*(1-0.35)</f>
        <v>277.32249999999999</v>
      </c>
      <c r="G1406" t="s">
        <v>30</v>
      </c>
      <c r="H1406" t="s">
        <v>31</v>
      </c>
      <c r="I1406" s="6">
        <v>0.1</v>
      </c>
      <c r="J1406" t="s">
        <v>56</v>
      </c>
      <c r="K1406" s="1">
        <f>Sales_data[[#This Row],[Quantity]]*Sales_data[[#This Row],[UnitPrice]]</f>
        <v>6826.4</v>
      </c>
      <c r="L1406" s="1">
        <f>Sales_data[[#This Row],[TotalPrice ]]*(1-Sales_data[[#This Row],[Discount]])</f>
        <v>6143.76</v>
      </c>
      <c r="M1406" s="1">
        <f>Sales_data[[#This Row],[Quantity]]*Sales_data[[#This Row],[UnitCost (Assummed)]]</f>
        <v>4437.16</v>
      </c>
      <c r="N1406" s="1">
        <f>Sales_data[[#This Row],[ Sales]]-Sales_data[[#This Row],[COGs]]</f>
        <v>1706.6000000000004</v>
      </c>
      <c r="O1406" s="5">
        <f>Sales_data[[#This Row],[TotalPrice ]]-Sales_data[[#This Row],[ Sales]]</f>
        <v>682.63999999999942</v>
      </c>
      <c r="P1406" t="s">
        <v>33</v>
      </c>
      <c r="Q1406" t="s">
        <v>2930</v>
      </c>
      <c r="R1406">
        <v>0</v>
      </c>
      <c r="S1406" t="s">
        <v>2166</v>
      </c>
      <c r="T1406" t="s">
        <v>2167</v>
      </c>
      <c r="U1406" s="1">
        <v>10.199999999999999</v>
      </c>
      <c r="V1406" s="2">
        <v>45783</v>
      </c>
      <c r="W1406" s="2">
        <v>45792</v>
      </c>
      <c r="X1406" s="7">
        <f t="shared" si="21"/>
        <v>9</v>
      </c>
      <c r="Y1406" t="s">
        <v>27</v>
      </c>
    </row>
    <row r="1407" spans="1:25" x14ac:dyDescent="0.3">
      <c r="A1407" s="2">
        <v>45784</v>
      </c>
      <c r="B1407" t="s">
        <v>69</v>
      </c>
      <c r="C1407" t="s">
        <v>29</v>
      </c>
      <c r="D1407">
        <v>14</v>
      </c>
      <c r="E1407" s="1">
        <v>142.05000000000001</v>
      </c>
      <c r="F1407" s="1">
        <f>Sales_data[[#This Row],[UnitPrice]]*(1-0.35)</f>
        <v>92.33250000000001</v>
      </c>
      <c r="G1407" t="s">
        <v>55</v>
      </c>
      <c r="H1407" t="s">
        <v>31</v>
      </c>
      <c r="I1407" s="6">
        <v>0.05</v>
      </c>
      <c r="J1407" t="s">
        <v>46</v>
      </c>
      <c r="K1407" s="1">
        <f>Sales_data[[#This Row],[Quantity]]*Sales_data[[#This Row],[UnitPrice]]</f>
        <v>1988.7000000000003</v>
      </c>
      <c r="L1407" s="1">
        <f>Sales_data[[#This Row],[TotalPrice ]]*(1-Sales_data[[#This Row],[Discount]])</f>
        <v>1889.2650000000001</v>
      </c>
      <c r="M1407" s="1">
        <f>Sales_data[[#This Row],[Quantity]]*Sales_data[[#This Row],[UnitCost (Assummed)]]</f>
        <v>1292.6550000000002</v>
      </c>
      <c r="N1407" s="1">
        <f>Sales_data[[#This Row],[ Sales]]-Sales_data[[#This Row],[COGs]]</f>
        <v>596.6099999999999</v>
      </c>
      <c r="O1407" s="5">
        <f>Sales_data[[#This Row],[TotalPrice ]]-Sales_data[[#This Row],[ Sales]]</f>
        <v>99.435000000000173</v>
      </c>
      <c r="P1407" t="s">
        <v>33</v>
      </c>
      <c r="Q1407" t="s">
        <v>34</v>
      </c>
      <c r="R1407">
        <v>0</v>
      </c>
      <c r="S1407" t="s">
        <v>2540</v>
      </c>
      <c r="T1407" t="s">
        <v>2541</v>
      </c>
      <c r="U1407" s="1">
        <v>33.65</v>
      </c>
      <c r="V1407" s="2">
        <v>45784</v>
      </c>
      <c r="W1407" s="2">
        <v>45790</v>
      </c>
      <c r="X1407" s="7">
        <f t="shared" si="21"/>
        <v>6</v>
      </c>
      <c r="Y1407" t="s">
        <v>72</v>
      </c>
    </row>
    <row r="1408" spans="1:25" x14ac:dyDescent="0.3">
      <c r="A1408" s="2">
        <v>45784</v>
      </c>
      <c r="B1408" t="s">
        <v>18</v>
      </c>
      <c r="C1408" t="s">
        <v>19</v>
      </c>
      <c r="D1408">
        <v>1</v>
      </c>
      <c r="E1408" s="1">
        <v>421.26</v>
      </c>
      <c r="F1408" s="1">
        <f>Sales_data[[#This Row],[UnitPrice]]*(1-0.35)</f>
        <v>273.81900000000002</v>
      </c>
      <c r="G1408" t="s">
        <v>55</v>
      </c>
      <c r="H1408" t="s">
        <v>31</v>
      </c>
      <c r="I1408" s="6">
        <v>0.1</v>
      </c>
      <c r="J1408" t="s">
        <v>22</v>
      </c>
      <c r="K1408" s="1">
        <f>Sales_data[[#This Row],[Quantity]]*Sales_data[[#This Row],[UnitPrice]]</f>
        <v>421.26</v>
      </c>
      <c r="L1408" s="1">
        <f>Sales_data[[#This Row],[TotalPrice ]]*(1-Sales_data[[#This Row],[Discount]])</f>
        <v>379.13400000000001</v>
      </c>
      <c r="M1408" s="1">
        <f>Sales_data[[#This Row],[Quantity]]*Sales_data[[#This Row],[UnitCost (Assummed)]]</f>
        <v>273.81900000000002</v>
      </c>
      <c r="N1408" s="1">
        <f>Sales_data[[#This Row],[ Sales]]-Sales_data[[#This Row],[COGs]]</f>
        <v>105.315</v>
      </c>
      <c r="O1408" s="5">
        <f>Sales_data[[#This Row],[TotalPrice ]]-Sales_data[[#This Row],[ Sales]]</f>
        <v>42.125999999999976</v>
      </c>
      <c r="P1408" t="s">
        <v>60</v>
      </c>
      <c r="Q1408" t="s">
        <v>24</v>
      </c>
      <c r="R1408">
        <v>0</v>
      </c>
      <c r="S1408" t="s">
        <v>2769</v>
      </c>
      <c r="T1408" t="s">
        <v>2770</v>
      </c>
      <c r="U1408" s="1">
        <v>36.340000000000003</v>
      </c>
      <c r="V1408" s="2">
        <v>45784</v>
      </c>
      <c r="W1408" s="2">
        <v>45792</v>
      </c>
      <c r="X1408" s="7">
        <f t="shared" si="21"/>
        <v>8</v>
      </c>
      <c r="Y1408" t="s">
        <v>27</v>
      </c>
    </row>
    <row r="1409" spans="1:25" x14ac:dyDescent="0.3">
      <c r="A1409" s="2">
        <v>45785</v>
      </c>
      <c r="B1409" t="s">
        <v>38</v>
      </c>
      <c r="C1409" t="s">
        <v>54</v>
      </c>
      <c r="D1409">
        <v>4</v>
      </c>
      <c r="E1409" s="1">
        <v>559.72</v>
      </c>
      <c r="F1409" s="1">
        <f>Sales_data[[#This Row],[UnitPrice]]*(1-0.35)</f>
        <v>363.81800000000004</v>
      </c>
      <c r="G1409" t="s">
        <v>55</v>
      </c>
      <c r="H1409" t="s">
        <v>31</v>
      </c>
      <c r="I1409" s="6">
        <v>0.15</v>
      </c>
      <c r="J1409" t="s">
        <v>56</v>
      </c>
      <c r="K1409" s="1">
        <f>Sales_data[[#This Row],[Quantity]]*Sales_data[[#This Row],[UnitPrice]]</f>
        <v>2238.88</v>
      </c>
      <c r="L1409" s="1">
        <f>Sales_data[[#This Row],[TotalPrice ]]*(1-Sales_data[[#This Row],[Discount]])</f>
        <v>1903.048</v>
      </c>
      <c r="M1409" s="1">
        <f>Sales_data[[#This Row],[Quantity]]*Sales_data[[#This Row],[UnitCost (Assummed)]]</f>
        <v>1455.2720000000002</v>
      </c>
      <c r="N1409" s="1">
        <f>Sales_data[[#This Row],[ Sales]]-Sales_data[[#This Row],[COGs]]</f>
        <v>447.77599999999984</v>
      </c>
      <c r="O1409" s="5">
        <f>Sales_data[[#This Row],[TotalPrice ]]-Sales_data[[#This Row],[ Sales]]</f>
        <v>335.83200000000011</v>
      </c>
      <c r="P1409" t="s">
        <v>23</v>
      </c>
      <c r="Q1409" t="s">
        <v>34</v>
      </c>
      <c r="R1409">
        <v>0</v>
      </c>
      <c r="S1409" t="s">
        <v>122</v>
      </c>
      <c r="T1409" t="s">
        <v>123</v>
      </c>
      <c r="U1409" s="1">
        <v>41.91</v>
      </c>
      <c r="V1409" s="2">
        <v>45785</v>
      </c>
      <c r="W1409" s="2">
        <v>45789</v>
      </c>
      <c r="X1409" s="7">
        <f t="shared" si="21"/>
        <v>4</v>
      </c>
      <c r="Y1409" t="s">
        <v>43</v>
      </c>
    </row>
    <row r="1410" spans="1:25" x14ac:dyDescent="0.3">
      <c r="A1410" s="2">
        <v>45785</v>
      </c>
      <c r="B1410" t="s">
        <v>28</v>
      </c>
      <c r="C1410" t="s">
        <v>45</v>
      </c>
      <c r="D1410">
        <v>11</v>
      </c>
      <c r="E1410" s="1">
        <v>585.45000000000005</v>
      </c>
      <c r="F1410" s="1">
        <f>Sales_data[[#This Row],[UnitPrice]]*(1-0.35)</f>
        <v>380.54250000000002</v>
      </c>
      <c r="G1410" t="s">
        <v>55</v>
      </c>
      <c r="H1410" t="s">
        <v>21</v>
      </c>
      <c r="I1410" s="6">
        <v>0.1</v>
      </c>
      <c r="J1410" t="s">
        <v>32</v>
      </c>
      <c r="K1410" s="1">
        <f>Sales_data[[#This Row],[Quantity]]*Sales_data[[#This Row],[UnitPrice]]</f>
        <v>6439.9500000000007</v>
      </c>
      <c r="L1410" s="1">
        <f>Sales_data[[#This Row],[TotalPrice ]]*(1-Sales_data[[#This Row],[Discount]])</f>
        <v>5795.9550000000008</v>
      </c>
      <c r="M1410" s="1">
        <f>Sales_data[[#This Row],[Quantity]]*Sales_data[[#This Row],[UnitCost (Assummed)]]</f>
        <v>4185.9675000000007</v>
      </c>
      <c r="N1410" s="1">
        <f>Sales_data[[#This Row],[ Sales]]-Sales_data[[#This Row],[COGs]]</f>
        <v>1609.9875000000002</v>
      </c>
      <c r="O1410" s="5">
        <f>Sales_data[[#This Row],[TotalPrice ]]-Sales_data[[#This Row],[ Sales]]</f>
        <v>643.99499999999989</v>
      </c>
      <c r="P1410" t="s">
        <v>57</v>
      </c>
      <c r="Q1410" t="s">
        <v>40</v>
      </c>
      <c r="R1410">
        <v>0</v>
      </c>
      <c r="S1410" t="s">
        <v>1983</v>
      </c>
      <c r="T1410" t="s">
        <v>1984</v>
      </c>
      <c r="U1410" s="1">
        <v>36.590000000000003</v>
      </c>
      <c r="V1410" s="2">
        <v>45785</v>
      </c>
      <c r="W1410" s="2">
        <v>45789</v>
      </c>
      <c r="X1410" s="7">
        <f t="shared" ref="X1410:X1473" si="22">DATEDIF( V1410,W1410,"d")</f>
        <v>4</v>
      </c>
      <c r="Y1410" t="s">
        <v>37</v>
      </c>
    </row>
    <row r="1411" spans="1:25" x14ac:dyDescent="0.3">
      <c r="A1411" s="2">
        <v>45786</v>
      </c>
      <c r="B1411" t="s">
        <v>44</v>
      </c>
      <c r="C1411" t="s">
        <v>29</v>
      </c>
      <c r="D1411">
        <v>20</v>
      </c>
      <c r="E1411" s="1">
        <v>324.55</v>
      </c>
      <c r="F1411" s="1">
        <f>Sales_data[[#This Row],[UnitPrice]]*(1-0.35)</f>
        <v>210.95750000000001</v>
      </c>
      <c r="G1411" t="s">
        <v>20</v>
      </c>
      <c r="H1411" t="s">
        <v>21</v>
      </c>
      <c r="I1411" s="6">
        <v>0.05</v>
      </c>
      <c r="J1411" t="s">
        <v>22</v>
      </c>
      <c r="K1411" s="1">
        <f>Sales_data[[#This Row],[Quantity]]*Sales_data[[#This Row],[UnitPrice]]</f>
        <v>6491</v>
      </c>
      <c r="L1411" s="1">
        <f>Sales_data[[#This Row],[TotalPrice ]]*(1-Sales_data[[#This Row],[Discount]])</f>
        <v>6166.45</v>
      </c>
      <c r="M1411" s="1">
        <f>Sales_data[[#This Row],[Quantity]]*Sales_data[[#This Row],[UnitCost (Assummed)]]</f>
        <v>4219.1500000000005</v>
      </c>
      <c r="N1411" s="1">
        <f>Sales_data[[#This Row],[ Sales]]-Sales_data[[#This Row],[COGs]]</f>
        <v>1947.2999999999993</v>
      </c>
      <c r="O1411" s="5">
        <f>Sales_data[[#This Row],[TotalPrice ]]-Sales_data[[#This Row],[ Sales]]</f>
        <v>324.55000000000018</v>
      </c>
      <c r="P1411" t="s">
        <v>57</v>
      </c>
      <c r="Q1411" t="s">
        <v>40</v>
      </c>
      <c r="R1411">
        <v>1</v>
      </c>
      <c r="S1411" t="s">
        <v>1817</v>
      </c>
      <c r="T1411" t="s">
        <v>1818</v>
      </c>
      <c r="U1411" s="1">
        <v>21.21</v>
      </c>
      <c r="V1411" s="2">
        <v>45786</v>
      </c>
      <c r="W1411" s="2">
        <v>45790</v>
      </c>
      <c r="X1411" s="7">
        <f t="shared" si="22"/>
        <v>4</v>
      </c>
      <c r="Y1411" t="s">
        <v>49</v>
      </c>
    </row>
    <row r="1412" spans="1:25" x14ac:dyDescent="0.3">
      <c r="A1412" s="2">
        <v>45786</v>
      </c>
      <c r="B1412" t="s">
        <v>38</v>
      </c>
      <c r="C1412" t="s">
        <v>39</v>
      </c>
      <c r="D1412">
        <v>4</v>
      </c>
      <c r="E1412" s="1">
        <v>242.8</v>
      </c>
      <c r="F1412" s="1">
        <f>Sales_data[[#This Row],[UnitPrice]]*(1-0.35)</f>
        <v>157.82000000000002</v>
      </c>
      <c r="G1412" t="s">
        <v>55</v>
      </c>
      <c r="H1412" t="s">
        <v>21</v>
      </c>
      <c r="I1412" s="6">
        <v>0.05</v>
      </c>
      <c r="J1412" t="s">
        <v>56</v>
      </c>
      <c r="K1412" s="1">
        <f>Sales_data[[#This Row],[Quantity]]*Sales_data[[#This Row],[UnitPrice]]</f>
        <v>971.2</v>
      </c>
      <c r="L1412" s="1">
        <f>Sales_data[[#This Row],[TotalPrice ]]*(1-Sales_data[[#This Row],[Discount]])</f>
        <v>922.64</v>
      </c>
      <c r="M1412" s="1">
        <f>Sales_data[[#This Row],[Quantity]]*Sales_data[[#This Row],[UnitCost (Assummed)]]</f>
        <v>631.28000000000009</v>
      </c>
      <c r="N1412" s="1">
        <f>Sales_data[[#This Row],[ Sales]]-Sales_data[[#This Row],[COGs]]</f>
        <v>291.3599999999999</v>
      </c>
      <c r="O1412" s="5">
        <f>Sales_data[[#This Row],[TotalPrice ]]-Sales_data[[#This Row],[ Sales]]</f>
        <v>48.560000000000059</v>
      </c>
      <c r="P1412" t="s">
        <v>60</v>
      </c>
      <c r="Q1412" t="s">
        <v>24</v>
      </c>
      <c r="R1412">
        <v>0</v>
      </c>
      <c r="S1412" t="s">
        <v>2045</v>
      </c>
      <c r="T1412" t="s">
        <v>2046</v>
      </c>
      <c r="U1412" s="1">
        <v>30.03</v>
      </c>
      <c r="V1412" s="2">
        <v>45786</v>
      </c>
      <c r="W1412" s="2">
        <v>45795</v>
      </c>
      <c r="X1412" s="7">
        <f t="shared" si="22"/>
        <v>9</v>
      </c>
      <c r="Y1412" t="s">
        <v>43</v>
      </c>
    </row>
    <row r="1413" spans="1:25" x14ac:dyDescent="0.3">
      <c r="A1413" s="2">
        <v>45786</v>
      </c>
      <c r="B1413" t="s">
        <v>44</v>
      </c>
      <c r="C1413" t="s">
        <v>45</v>
      </c>
      <c r="D1413">
        <v>3</v>
      </c>
      <c r="E1413" s="1">
        <v>371.21</v>
      </c>
      <c r="F1413" s="1">
        <f>Sales_data[[#This Row],[UnitPrice]]*(1-0.35)</f>
        <v>241.28649999999999</v>
      </c>
      <c r="G1413" t="s">
        <v>50</v>
      </c>
      <c r="H1413" t="s">
        <v>21</v>
      </c>
      <c r="I1413" s="6">
        <v>0.1</v>
      </c>
      <c r="J1413" t="s">
        <v>22</v>
      </c>
      <c r="K1413" s="1">
        <f>Sales_data[[#This Row],[Quantity]]*Sales_data[[#This Row],[UnitPrice]]</f>
        <v>1113.6299999999999</v>
      </c>
      <c r="L1413" s="1">
        <f>Sales_data[[#This Row],[TotalPrice ]]*(1-Sales_data[[#This Row],[Discount]])</f>
        <v>1002.2669999999999</v>
      </c>
      <c r="M1413" s="1">
        <f>Sales_data[[#This Row],[Quantity]]*Sales_data[[#This Row],[UnitCost (Assummed)]]</f>
        <v>723.85950000000003</v>
      </c>
      <c r="N1413" s="1">
        <f>Sales_data[[#This Row],[ Sales]]-Sales_data[[#This Row],[COGs]]</f>
        <v>278.40749999999991</v>
      </c>
      <c r="O1413" s="5">
        <f>Sales_data[[#This Row],[TotalPrice ]]-Sales_data[[#This Row],[ Sales]]</f>
        <v>111.36299999999994</v>
      </c>
      <c r="P1413" t="s">
        <v>33</v>
      </c>
      <c r="Q1413" t="s">
        <v>34</v>
      </c>
      <c r="R1413">
        <v>0</v>
      </c>
      <c r="S1413" t="s">
        <v>2163</v>
      </c>
      <c r="T1413" t="s">
        <v>2164</v>
      </c>
      <c r="U1413" s="1">
        <v>20.02</v>
      </c>
      <c r="V1413" s="2">
        <v>45786</v>
      </c>
      <c r="W1413" s="2">
        <v>45795</v>
      </c>
      <c r="X1413" s="7">
        <f t="shared" si="22"/>
        <v>9</v>
      </c>
      <c r="Y1413" t="s">
        <v>49</v>
      </c>
    </row>
    <row r="1414" spans="1:25" x14ac:dyDescent="0.3">
      <c r="A1414" s="2">
        <v>45786</v>
      </c>
      <c r="B1414" t="s">
        <v>69</v>
      </c>
      <c r="C1414" t="s">
        <v>45</v>
      </c>
      <c r="D1414">
        <v>13</v>
      </c>
      <c r="E1414" s="1">
        <v>221.39</v>
      </c>
      <c r="F1414" s="1">
        <f>Sales_data[[#This Row],[UnitPrice]]*(1-0.35)</f>
        <v>143.90350000000001</v>
      </c>
      <c r="G1414" t="s">
        <v>55</v>
      </c>
      <c r="H1414" t="s">
        <v>21</v>
      </c>
      <c r="I1414" s="6">
        <v>0</v>
      </c>
      <c r="J1414" t="s">
        <v>46</v>
      </c>
      <c r="K1414" s="1">
        <f>Sales_data[[#This Row],[Quantity]]*Sales_data[[#This Row],[UnitPrice]]</f>
        <v>2878.0699999999997</v>
      </c>
      <c r="L1414" s="1">
        <f>Sales_data[[#This Row],[TotalPrice ]]*(1-Sales_data[[#This Row],[Discount]])</f>
        <v>2878.0699999999997</v>
      </c>
      <c r="M1414" s="1">
        <f>Sales_data[[#This Row],[Quantity]]*Sales_data[[#This Row],[UnitCost (Assummed)]]</f>
        <v>1870.7455</v>
      </c>
      <c r="N1414" s="1">
        <f>Sales_data[[#This Row],[ Sales]]-Sales_data[[#This Row],[COGs]]</f>
        <v>1007.3244999999997</v>
      </c>
      <c r="O1414" s="5">
        <f>Sales_data[[#This Row],[TotalPrice ]]-Sales_data[[#This Row],[ Sales]]</f>
        <v>0</v>
      </c>
      <c r="P1414" t="s">
        <v>60</v>
      </c>
      <c r="Q1414" t="s">
        <v>24</v>
      </c>
      <c r="R1414">
        <v>1</v>
      </c>
      <c r="S1414" t="s">
        <v>2925</v>
      </c>
      <c r="T1414" t="s">
        <v>1396</v>
      </c>
      <c r="U1414" s="1">
        <v>21.05</v>
      </c>
      <c r="V1414" s="2">
        <v>45786</v>
      </c>
      <c r="W1414" s="2">
        <v>45790</v>
      </c>
      <c r="X1414" s="7">
        <f t="shared" si="22"/>
        <v>4</v>
      </c>
      <c r="Y1414" t="s">
        <v>72</v>
      </c>
    </row>
    <row r="1415" spans="1:25" x14ac:dyDescent="0.3">
      <c r="A1415" s="2">
        <v>45788</v>
      </c>
      <c r="B1415" t="s">
        <v>69</v>
      </c>
      <c r="C1415" t="s">
        <v>45</v>
      </c>
      <c r="D1415">
        <v>17</v>
      </c>
      <c r="E1415" s="1">
        <v>162.96</v>
      </c>
      <c r="F1415" s="1">
        <f>Sales_data[[#This Row],[UnitPrice]]*(1-0.35)</f>
        <v>105.92400000000001</v>
      </c>
      <c r="G1415" t="s">
        <v>30</v>
      </c>
      <c r="H1415" t="s">
        <v>21</v>
      </c>
      <c r="I1415" s="6">
        <v>0.05</v>
      </c>
      <c r="J1415" t="s">
        <v>22</v>
      </c>
      <c r="K1415" s="1">
        <f>Sales_data[[#This Row],[Quantity]]*Sales_data[[#This Row],[UnitPrice]]</f>
        <v>2770.32</v>
      </c>
      <c r="L1415" s="1">
        <f>Sales_data[[#This Row],[TotalPrice ]]*(1-Sales_data[[#This Row],[Discount]])</f>
        <v>2631.8040000000001</v>
      </c>
      <c r="M1415" s="1">
        <f>Sales_data[[#This Row],[Quantity]]*Sales_data[[#This Row],[UnitCost (Assummed)]]</f>
        <v>1800.7080000000001</v>
      </c>
      <c r="N1415" s="1">
        <f>Sales_data[[#This Row],[ Sales]]-Sales_data[[#This Row],[COGs]]</f>
        <v>831.096</v>
      </c>
      <c r="O1415" s="5">
        <f>Sales_data[[#This Row],[TotalPrice ]]-Sales_data[[#This Row],[ Sales]]</f>
        <v>138.51600000000008</v>
      </c>
      <c r="P1415" t="s">
        <v>33</v>
      </c>
      <c r="Q1415" t="s">
        <v>24</v>
      </c>
      <c r="R1415">
        <v>0</v>
      </c>
      <c r="S1415" t="s">
        <v>84</v>
      </c>
      <c r="T1415" t="s">
        <v>85</v>
      </c>
      <c r="U1415" s="1">
        <v>8.11</v>
      </c>
      <c r="V1415" s="2">
        <v>45788</v>
      </c>
      <c r="W1415" s="2">
        <v>45794</v>
      </c>
      <c r="X1415" s="7">
        <f t="shared" si="22"/>
        <v>6</v>
      </c>
      <c r="Y1415" t="s">
        <v>72</v>
      </c>
    </row>
    <row r="1416" spans="1:25" x14ac:dyDescent="0.3">
      <c r="A1416" s="2">
        <v>45788</v>
      </c>
      <c r="B1416" t="s">
        <v>44</v>
      </c>
      <c r="C1416" t="s">
        <v>45</v>
      </c>
      <c r="D1416">
        <v>15</v>
      </c>
      <c r="E1416" s="1">
        <v>210.94</v>
      </c>
      <c r="F1416" s="1">
        <f>Sales_data[[#This Row],[UnitPrice]]*(1-0.35)</f>
        <v>137.11099999999999</v>
      </c>
      <c r="G1416" t="s">
        <v>50</v>
      </c>
      <c r="H1416" t="s">
        <v>21</v>
      </c>
      <c r="I1416" s="6">
        <v>0.05</v>
      </c>
      <c r="J1416" t="s">
        <v>46</v>
      </c>
      <c r="K1416" s="1">
        <f>Sales_data[[#This Row],[Quantity]]*Sales_data[[#This Row],[UnitPrice]]</f>
        <v>3164.1</v>
      </c>
      <c r="L1416" s="1">
        <f>Sales_data[[#This Row],[TotalPrice ]]*(1-Sales_data[[#This Row],[Discount]])</f>
        <v>3005.895</v>
      </c>
      <c r="M1416" s="1">
        <f>Sales_data[[#This Row],[Quantity]]*Sales_data[[#This Row],[UnitCost (Assummed)]]</f>
        <v>2056.665</v>
      </c>
      <c r="N1416" s="1">
        <f>Sales_data[[#This Row],[ Sales]]-Sales_data[[#This Row],[COGs]]</f>
        <v>949.23</v>
      </c>
      <c r="O1416" s="5">
        <f>Sales_data[[#This Row],[TotalPrice ]]-Sales_data[[#This Row],[ Sales]]</f>
        <v>158.20499999999993</v>
      </c>
      <c r="P1416" t="s">
        <v>23</v>
      </c>
      <c r="Q1416" t="s">
        <v>34</v>
      </c>
      <c r="R1416">
        <v>0</v>
      </c>
      <c r="S1416" t="s">
        <v>351</v>
      </c>
      <c r="T1416" t="s">
        <v>352</v>
      </c>
      <c r="U1416" s="1">
        <v>10.91</v>
      </c>
      <c r="V1416" s="2">
        <v>45788</v>
      </c>
      <c r="W1416" s="2">
        <v>45798</v>
      </c>
      <c r="X1416" s="7">
        <f t="shared" si="22"/>
        <v>10</v>
      </c>
      <c r="Y1416" t="s">
        <v>49</v>
      </c>
    </row>
    <row r="1417" spans="1:25" x14ac:dyDescent="0.3">
      <c r="A1417" s="2">
        <v>45788</v>
      </c>
      <c r="B1417" t="s">
        <v>44</v>
      </c>
      <c r="C1417" t="s">
        <v>54</v>
      </c>
      <c r="D1417">
        <v>5</v>
      </c>
      <c r="E1417" s="1">
        <v>136.13</v>
      </c>
      <c r="F1417" s="1">
        <f>Sales_data[[#This Row],[UnitPrice]]*(1-0.35)</f>
        <v>88.484499999999997</v>
      </c>
      <c r="G1417" t="s">
        <v>50</v>
      </c>
      <c r="H1417" t="s">
        <v>31</v>
      </c>
      <c r="I1417" s="6">
        <v>0.15</v>
      </c>
      <c r="J1417" t="s">
        <v>51</v>
      </c>
      <c r="K1417" s="1">
        <f>Sales_data[[#This Row],[Quantity]]*Sales_data[[#This Row],[UnitPrice]]</f>
        <v>680.65</v>
      </c>
      <c r="L1417" s="1">
        <f>Sales_data[[#This Row],[TotalPrice ]]*(1-Sales_data[[#This Row],[Discount]])</f>
        <v>578.55250000000001</v>
      </c>
      <c r="M1417" s="1">
        <f>Sales_data[[#This Row],[Quantity]]*Sales_data[[#This Row],[UnitCost (Assummed)]]</f>
        <v>442.42250000000001</v>
      </c>
      <c r="N1417" s="1">
        <f>Sales_data[[#This Row],[ Sales]]-Sales_data[[#This Row],[COGs]]</f>
        <v>136.13</v>
      </c>
      <c r="O1417" s="5">
        <f>Sales_data[[#This Row],[TotalPrice ]]-Sales_data[[#This Row],[ Sales]]</f>
        <v>102.09749999999997</v>
      </c>
      <c r="P1417" t="s">
        <v>23</v>
      </c>
      <c r="Q1417" t="s">
        <v>2930</v>
      </c>
      <c r="R1417">
        <v>0</v>
      </c>
      <c r="S1417" t="s">
        <v>1070</v>
      </c>
      <c r="T1417" t="s">
        <v>1071</v>
      </c>
      <c r="U1417" s="1">
        <v>10.02</v>
      </c>
      <c r="V1417" s="2">
        <v>45788</v>
      </c>
      <c r="W1417" s="2">
        <v>45797</v>
      </c>
      <c r="X1417" s="7">
        <f t="shared" si="22"/>
        <v>9</v>
      </c>
      <c r="Y1417" t="s">
        <v>49</v>
      </c>
    </row>
    <row r="1418" spans="1:25" x14ac:dyDescent="0.3">
      <c r="A1418" s="2">
        <v>45788</v>
      </c>
      <c r="B1418" t="s">
        <v>69</v>
      </c>
      <c r="C1418" t="s">
        <v>54</v>
      </c>
      <c r="D1418">
        <v>20</v>
      </c>
      <c r="E1418" s="1">
        <v>552.83000000000004</v>
      </c>
      <c r="F1418" s="1">
        <f>Sales_data[[#This Row],[UnitPrice]]*(1-0.35)</f>
        <v>359.33950000000004</v>
      </c>
      <c r="G1418" t="s">
        <v>55</v>
      </c>
      <c r="H1418" t="s">
        <v>31</v>
      </c>
      <c r="I1418" s="6">
        <v>0.15</v>
      </c>
      <c r="J1418" t="s">
        <v>22</v>
      </c>
      <c r="K1418" s="1">
        <f>Sales_data[[#This Row],[Quantity]]*Sales_data[[#This Row],[UnitPrice]]</f>
        <v>11056.6</v>
      </c>
      <c r="L1418" s="1">
        <f>Sales_data[[#This Row],[TotalPrice ]]*(1-Sales_data[[#This Row],[Discount]])</f>
        <v>9398.11</v>
      </c>
      <c r="M1418" s="1">
        <f>Sales_data[[#This Row],[Quantity]]*Sales_data[[#This Row],[UnitCost (Assummed)]]</f>
        <v>7186.7900000000009</v>
      </c>
      <c r="N1418" s="1">
        <f>Sales_data[[#This Row],[ Sales]]-Sales_data[[#This Row],[COGs]]</f>
        <v>2211.3199999999997</v>
      </c>
      <c r="O1418" s="5">
        <f>Sales_data[[#This Row],[TotalPrice ]]-Sales_data[[#This Row],[ Sales]]</f>
        <v>1658.4899999999998</v>
      </c>
      <c r="P1418" t="s">
        <v>23</v>
      </c>
      <c r="Q1418" t="s">
        <v>24</v>
      </c>
      <c r="R1418">
        <v>1</v>
      </c>
      <c r="S1418" t="s">
        <v>2007</v>
      </c>
      <c r="T1418" t="s">
        <v>2008</v>
      </c>
      <c r="U1418" s="1">
        <v>20.5</v>
      </c>
      <c r="V1418" s="2">
        <v>45788</v>
      </c>
      <c r="W1418" s="2">
        <v>45790</v>
      </c>
      <c r="X1418" s="7">
        <f t="shared" si="22"/>
        <v>2</v>
      </c>
      <c r="Y1418" t="s">
        <v>72</v>
      </c>
    </row>
    <row r="1419" spans="1:25" x14ac:dyDescent="0.3">
      <c r="A1419" s="2">
        <v>45788</v>
      </c>
      <c r="B1419" t="s">
        <v>38</v>
      </c>
      <c r="C1419" t="s">
        <v>29</v>
      </c>
      <c r="D1419">
        <v>13</v>
      </c>
      <c r="E1419" s="1">
        <v>169.39</v>
      </c>
      <c r="F1419" s="1">
        <f>Sales_data[[#This Row],[UnitPrice]]*(1-0.35)</f>
        <v>110.1035</v>
      </c>
      <c r="G1419" t="s">
        <v>20</v>
      </c>
      <c r="H1419" t="s">
        <v>21</v>
      </c>
      <c r="I1419" s="6">
        <v>0.15</v>
      </c>
      <c r="J1419" t="s">
        <v>56</v>
      </c>
      <c r="K1419" s="1">
        <f>Sales_data[[#This Row],[Quantity]]*Sales_data[[#This Row],[UnitPrice]]</f>
        <v>2202.0699999999997</v>
      </c>
      <c r="L1419" s="1">
        <f>Sales_data[[#This Row],[TotalPrice ]]*(1-Sales_data[[#This Row],[Discount]])</f>
        <v>1871.7594999999997</v>
      </c>
      <c r="M1419" s="1">
        <f>Sales_data[[#This Row],[Quantity]]*Sales_data[[#This Row],[UnitCost (Assummed)]]</f>
        <v>1431.3454999999999</v>
      </c>
      <c r="N1419" s="1">
        <f>Sales_data[[#This Row],[ Sales]]-Sales_data[[#This Row],[COGs]]</f>
        <v>440.41399999999976</v>
      </c>
      <c r="O1419" s="5">
        <f>Sales_data[[#This Row],[TotalPrice ]]-Sales_data[[#This Row],[ Sales]]</f>
        <v>330.31050000000005</v>
      </c>
      <c r="P1419" t="s">
        <v>57</v>
      </c>
      <c r="Q1419" t="s">
        <v>2930</v>
      </c>
      <c r="R1419">
        <v>0</v>
      </c>
      <c r="S1419" t="s">
        <v>2706</v>
      </c>
      <c r="T1419" t="s">
        <v>2707</v>
      </c>
      <c r="U1419" s="1">
        <v>6.81</v>
      </c>
      <c r="V1419" s="2">
        <v>45788</v>
      </c>
      <c r="W1419" s="2">
        <v>45798</v>
      </c>
      <c r="X1419" s="7">
        <f t="shared" si="22"/>
        <v>10</v>
      </c>
      <c r="Y1419" t="s">
        <v>43</v>
      </c>
    </row>
    <row r="1420" spans="1:25" x14ac:dyDescent="0.3">
      <c r="A1420" s="2">
        <v>45788</v>
      </c>
      <c r="B1420" t="s">
        <v>44</v>
      </c>
      <c r="C1420" t="s">
        <v>45</v>
      </c>
      <c r="D1420">
        <v>16</v>
      </c>
      <c r="E1420" s="1">
        <v>305.20999999999998</v>
      </c>
      <c r="F1420" s="1">
        <f>Sales_data[[#This Row],[UnitPrice]]*(1-0.35)</f>
        <v>198.38649999999998</v>
      </c>
      <c r="G1420" t="s">
        <v>30</v>
      </c>
      <c r="H1420" t="s">
        <v>21</v>
      </c>
      <c r="I1420" s="6">
        <v>0.1</v>
      </c>
      <c r="J1420" t="s">
        <v>32</v>
      </c>
      <c r="K1420" s="1">
        <f>Sales_data[[#This Row],[Quantity]]*Sales_data[[#This Row],[UnitPrice]]</f>
        <v>4883.3599999999997</v>
      </c>
      <c r="L1420" s="1">
        <f>Sales_data[[#This Row],[TotalPrice ]]*(1-Sales_data[[#This Row],[Discount]])</f>
        <v>4395.0239999999994</v>
      </c>
      <c r="M1420" s="1">
        <f>Sales_data[[#This Row],[Quantity]]*Sales_data[[#This Row],[UnitCost (Assummed)]]</f>
        <v>3174.1839999999997</v>
      </c>
      <c r="N1420" s="1">
        <f>Sales_data[[#This Row],[ Sales]]-Sales_data[[#This Row],[COGs]]</f>
        <v>1220.8399999999997</v>
      </c>
      <c r="O1420" s="5">
        <f>Sales_data[[#This Row],[TotalPrice ]]-Sales_data[[#This Row],[ Sales]]</f>
        <v>488.33600000000024</v>
      </c>
      <c r="P1420" t="s">
        <v>60</v>
      </c>
      <c r="Q1420" t="s">
        <v>34</v>
      </c>
      <c r="R1420">
        <v>0</v>
      </c>
      <c r="S1420" t="s">
        <v>2787</v>
      </c>
      <c r="T1420" t="s">
        <v>782</v>
      </c>
      <c r="U1420" s="1">
        <v>33.369999999999997</v>
      </c>
      <c r="V1420" s="2">
        <v>45788</v>
      </c>
      <c r="W1420" s="2">
        <v>45796</v>
      </c>
      <c r="X1420" s="7">
        <f t="shared" si="22"/>
        <v>8</v>
      </c>
      <c r="Y1420" t="s">
        <v>49</v>
      </c>
    </row>
    <row r="1421" spans="1:25" x14ac:dyDescent="0.3">
      <c r="A1421" s="2">
        <v>45790</v>
      </c>
      <c r="B1421" t="s">
        <v>44</v>
      </c>
      <c r="C1421" t="s">
        <v>19</v>
      </c>
      <c r="D1421">
        <v>7</v>
      </c>
      <c r="E1421" s="1">
        <v>460.24</v>
      </c>
      <c r="F1421" s="1">
        <f>Sales_data[[#This Row],[UnitPrice]]*(1-0.35)</f>
        <v>299.15600000000001</v>
      </c>
      <c r="G1421" t="s">
        <v>30</v>
      </c>
      <c r="H1421" t="s">
        <v>31</v>
      </c>
      <c r="I1421" s="6">
        <v>0.05</v>
      </c>
      <c r="J1421" t="s">
        <v>32</v>
      </c>
      <c r="K1421" s="1">
        <f>Sales_data[[#This Row],[Quantity]]*Sales_data[[#This Row],[UnitPrice]]</f>
        <v>3221.6800000000003</v>
      </c>
      <c r="L1421" s="1">
        <f>Sales_data[[#This Row],[TotalPrice ]]*(1-Sales_data[[#This Row],[Discount]])</f>
        <v>3060.596</v>
      </c>
      <c r="M1421" s="1">
        <f>Sales_data[[#This Row],[Quantity]]*Sales_data[[#This Row],[UnitCost (Assummed)]]</f>
        <v>2094.0920000000001</v>
      </c>
      <c r="N1421" s="1">
        <f>Sales_data[[#This Row],[ Sales]]-Sales_data[[#This Row],[COGs]]</f>
        <v>966.50399999999991</v>
      </c>
      <c r="O1421" s="5">
        <f>Sales_data[[#This Row],[TotalPrice ]]-Sales_data[[#This Row],[ Sales]]</f>
        <v>161.08400000000029</v>
      </c>
      <c r="P1421" t="s">
        <v>63</v>
      </c>
      <c r="Q1421" t="s">
        <v>34</v>
      </c>
      <c r="R1421">
        <v>1</v>
      </c>
      <c r="S1421" t="s">
        <v>243</v>
      </c>
      <c r="T1421" t="s">
        <v>244</v>
      </c>
      <c r="U1421" s="1">
        <v>11.54</v>
      </c>
      <c r="V1421" s="2">
        <v>45790</v>
      </c>
      <c r="W1421" s="2">
        <v>45800</v>
      </c>
      <c r="X1421" s="7">
        <f t="shared" si="22"/>
        <v>10</v>
      </c>
      <c r="Y1421" t="s">
        <v>49</v>
      </c>
    </row>
    <row r="1422" spans="1:25" x14ac:dyDescent="0.3">
      <c r="A1422" s="2">
        <v>45790</v>
      </c>
      <c r="B1422" t="s">
        <v>38</v>
      </c>
      <c r="C1422" t="s">
        <v>19</v>
      </c>
      <c r="D1422">
        <v>16</v>
      </c>
      <c r="E1422" s="1">
        <v>384.32</v>
      </c>
      <c r="F1422" s="1">
        <f>Sales_data[[#This Row],[UnitPrice]]*(1-0.35)</f>
        <v>249.80799999999999</v>
      </c>
      <c r="G1422" t="s">
        <v>30</v>
      </c>
      <c r="H1422" t="s">
        <v>31</v>
      </c>
      <c r="I1422" s="6">
        <v>0.05</v>
      </c>
      <c r="J1422" t="s">
        <v>46</v>
      </c>
      <c r="K1422" s="1">
        <f>Sales_data[[#This Row],[Quantity]]*Sales_data[[#This Row],[UnitPrice]]</f>
        <v>6149.12</v>
      </c>
      <c r="L1422" s="1">
        <f>Sales_data[[#This Row],[TotalPrice ]]*(1-Sales_data[[#This Row],[Discount]])</f>
        <v>5841.6639999999998</v>
      </c>
      <c r="M1422" s="1">
        <f>Sales_data[[#This Row],[Quantity]]*Sales_data[[#This Row],[UnitCost (Assummed)]]</f>
        <v>3996.9279999999999</v>
      </c>
      <c r="N1422" s="1">
        <f>Sales_data[[#This Row],[ Sales]]-Sales_data[[#This Row],[COGs]]</f>
        <v>1844.7359999999999</v>
      </c>
      <c r="O1422" s="5">
        <f>Sales_data[[#This Row],[TotalPrice ]]-Sales_data[[#This Row],[ Sales]]</f>
        <v>307.45600000000013</v>
      </c>
      <c r="P1422" t="s">
        <v>63</v>
      </c>
      <c r="Q1422" t="s">
        <v>24</v>
      </c>
      <c r="R1422">
        <v>0</v>
      </c>
      <c r="S1422" t="s">
        <v>305</v>
      </c>
      <c r="T1422" t="s">
        <v>306</v>
      </c>
      <c r="U1422" s="1">
        <v>21.5</v>
      </c>
      <c r="V1422" s="2">
        <v>45790</v>
      </c>
      <c r="W1422" s="2">
        <v>45792</v>
      </c>
      <c r="X1422" s="7">
        <f t="shared" si="22"/>
        <v>2</v>
      </c>
      <c r="Y1422" t="s">
        <v>43</v>
      </c>
    </row>
    <row r="1423" spans="1:25" x14ac:dyDescent="0.3">
      <c r="A1423" s="2">
        <v>45790</v>
      </c>
      <c r="B1423" t="s">
        <v>28</v>
      </c>
      <c r="C1423" t="s">
        <v>19</v>
      </c>
      <c r="D1423">
        <v>6</v>
      </c>
      <c r="E1423" s="1">
        <v>214.14</v>
      </c>
      <c r="F1423" s="1">
        <f>Sales_data[[#This Row],[UnitPrice]]*(1-0.35)</f>
        <v>139.191</v>
      </c>
      <c r="G1423" t="s">
        <v>55</v>
      </c>
      <c r="H1423" t="s">
        <v>21</v>
      </c>
      <c r="I1423" s="6">
        <v>0.05</v>
      </c>
      <c r="J1423" t="s">
        <v>56</v>
      </c>
      <c r="K1423" s="1">
        <f>Sales_data[[#This Row],[Quantity]]*Sales_data[[#This Row],[UnitPrice]]</f>
        <v>1284.8399999999999</v>
      </c>
      <c r="L1423" s="1">
        <f>Sales_data[[#This Row],[TotalPrice ]]*(1-Sales_data[[#This Row],[Discount]])</f>
        <v>1220.598</v>
      </c>
      <c r="M1423" s="1">
        <f>Sales_data[[#This Row],[Quantity]]*Sales_data[[#This Row],[UnitCost (Assummed)]]</f>
        <v>835.14599999999996</v>
      </c>
      <c r="N1423" s="1">
        <f>Sales_data[[#This Row],[ Sales]]-Sales_data[[#This Row],[COGs]]</f>
        <v>385.452</v>
      </c>
      <c r="O1423" s="5">
        <f>Sales_data[[#This Row],[TotalPrice ]]-Sales_data[[#This Row],[ Sales]]</f>
        <v>64.241999999999962</v>
      </c>
      <c r="P1423" t="s">
        <v>63</v>
      </c>
      <c r="Q1423" t="s">
        <v>24</v>
      </c>
      <c r="R1423">
        <v>0</v>
      </c>
      <c r="S1423" t="s">
        <v>2127</v>
      </c>
      <c r="T1423" t="s">
        <v>2128</v>
      </c>
      <c r="U1423" s="1">
        <v>44.86</v>
      </c>
      <c r="V1423" s="2">
        <v>45790</v>
      </c>
      <c r="W1423" s="2">
        <v>45798</v>
      </c>
      <c r="X1423" s="7">
        <f t="shared" si="22"/>
        <v>8</v>
      </c>
      <c r="Y1423" t="s">
        <v>37</v>
      </c>
    </row>
    <row r="1424" spans="1:25" x14ac:dyDescent="0.3">
      <c r="A1424" s="2">
        <v>45791</v>
      </c>
      <c r="B1424" t="s">
        <v>38</v>
      </c>
      <c r="C1424" t="s">
        <v>19</v>
      </c>
      <c r="D1424">
        <v>12</v>
      </c>
      <c r="E1424" s="1">
        <v>502.7</v>
      </c>
      <c r="F1424" s="1">
        <f>Sales_data[[#This Row],[UnitPrice]]*(1-0.35)</f>
        <v>326.755</v>
      </c>
      <c r="G1424" t="s">
        <v>55</v>
      </c>
      <c r="H1424" t="s">
        <v>21</v>
      </c>
      <c r="I1424" s="6">
        <v>0.1</v>
      </c>
      <c r="J1424" t="s">
        <v>32</v>
      </c>
      <c r="K1424" s="1">
        <f>Sales_data[[#This Row],[Quantity]]*Sales_data[[#This Row],[UnitPrice]]</f>
        <v>6032.4</v>
      </c>
      <c r="L1424" s="1">
        <f>Sales_data[[#This Row],[TotalPrice ]]*(1-Sales_data[[#This Row],[Discount]])</f>
        <v>5429.16</v>
      </c>
      <c r="M1424" s="1">
        <f>Sales_data[[#This Row],[Quantity]]*Sales_data[[#This Row],[UnitCost (Assummed)]]</f>
        <v>3921.06</v>
      </c>
      <c r="N1424" s="1">
        <f>Sales_data[[#This Row],[ Sales]]-Sales_data[[#This Row],[COGs]]</f>
        <v>1508.1</v>
      </c>
      <c r="O1424" s="5">
        <f>Sales_data[[#This Row],[TotalPrice ]]-Sales_data[[#This Row],[ Sales]]</f>
        <v>603.23999999999978</v>
      </c>
      <c r="P1424" t="s">
        <v>57</v>
      </c>
      <c r="Q1424" t="s">
        <v>24</v>
      </c>
      <c r="R1424">
        <v>0</v>
      </c>
      <c r="S1424" t="s">
        <v>2613</v>
      </c>
      <c r="T1424" t="s">
        <v>2614</v>
      </c>
      <c r="U1424" s="1">
        <v>6.49</v>
      </c>
      <c r="V1424" s="2">
        <v>45791</v>
      </c>
      <c r="W1424" s="2">
        <v>45797</v>
      </c>
      <c r="X1424" s="7">
        <f t="shared" si="22"/>
        <v>6</v>
      </c>
      <c r="Y1424" t="s">
        <v>43</v>
      </c>
    </row>
    <row r="1425" spans="1:25" x14ac:dyDescent="0.3">
      <c r="A1425" s="2">
        <v>45791</v>
      </c>
      <c r="B1425" t="s">
        <v>44</v>
      </c>
      <c r="C1425" t="s">
        <v>19</v>
      </c>
      <c r="D1425">
        <v>4</v>
      </c>
      <c r="E1425" s="1">
        <v>438.58</v>
      </c>
      <c r="F1425" s="1">
        <f>Sales_data[[#This Row],[UnitPrice]]*(1-0.35)</f>
        <v>285.077</v>
      </c>
      <c r="G1425" t="s">
        <v>55</v>
      </c>
      <c r="H1425" t="s">
        <v>31</v>
      </c>
      <c r="I1425" s="6">
        <v>0.05</v>
      </c>
      <c r="J1425" t="s">
        <v>32</v>
      </c>
      <c r="K1425" s="1">
        <f>Sales_data[[#This Row],[Quantity]]*Sales_data[[#This Row],[UnitPrice]]</f>
        <v>1754.32</v>
      </c>
      <c r="L1425" s="1">
        <f>Sales_data[[#This Row],[TotalPrice ]]*(1-Sales_data[[#This Row],[Discount]])</f>
        <v>1666.6039999999998</v>
      </c>
      <c r="M1425" s="1">
        <f>Sales_data[[#This Row],[Quantity]]*Sales_data[[#This Row],[UnitCost (Assummed)]]</f>
        <v>1140.308</v>
      </c>
      <c r="N1425" s="1">
        <f>Sales_data[[#This Row],[ Sales]]-Sales_data[[#This Row],[COGs]]</f>
        <v>526.29599999999982</v>
      </c>
      <c r="O1425" s="5">
        <f>Sales_data[[#This Row],[TotalPrice ]]-Sales_data[[#This Row],[ Sales]]</f>
        <v>87.716000000000122</v>
      </c>
      <c r="P1425" t="s">
        <v>23</v>
      </c>
      <c r="Q1425" t="s">
        <v>40</v>
      </c>
      <c r="R1425">
        <v>0</v>
      </c>
      <c r="S1425" t="s">
        <v>2871</v>
      </c>
      <c r="T1425" t="s">
        <v>2872</v>
      </c>
      <c r="U1425" s="1">
        <v>5.0999999999999996</v>
      </c>
      <c r="V1425" s="2">
        <v>45791</v>
      </c>
      <c r="W1425" s="2">
        <v>45795</v>
      </c>
      <c r="X1425" s="7">
        <f t="shared" si="22"/>
        <v>4</v>
      </c>
      <c r="Y1425" t="s">
        <v>49</v>
      </c>
    </row>
    <row r="1426" spans="1:25" x14ac:dyDescent="0.3">
      <c r="A1426" s="2">
        <v>45792</v>
      </c>
      <c r="B1426" t="s">
        <v>18</v>
      </c>
      <c r="C1426" t="s">
        <v>45</v>
      </c>
      <c r="D1426">
        <v>10</v>
      </c>
      <c r="E1426" s="1">
        <v>492.24</v>
      </c>
      <c r="F1426" s="1">
        <f>Sales_data[[#This Row],[UnitPrice]]*(1-0.35)</f>
        <v>319.95600000000002</v>
      </c>
      <c r="G1426" t="s">
        <v>30</v>
      </c>
      <c r="H1426" t="s">
        <v>31</v>
      </c>
      <c r="I1426" s="6">
        <v>0</v>
      </c>
      <c r="J1426" t="s">
        <v>32</v>
      </c>
      <c r="K1426" s="1">
        <f>Sales_data[[#This Row],[Quantity]]*Sales_data[[#This Row],[UnitPrice]]</f>
        <v>4922.3999999999996</v>
      </c>
      <c r="L1426" s="1">
        <f>Sales_data[[#This Row],[TotalPrice ]]*(1-Sales_data[[#This Row],[Discount]])</f>
        <v>4922.3999999999996</v>
      </c>
      <c r="M1426" s="1">
        <f>Sales_data[[#This Row],[Quantity]]*Sales_data[[#This Row],[UnitCost (Assummed)]]</f>
        <v>3199.5600000000004</v>
      </c>
      <c r="N1426" s="1">
        <f>Sales_data[[#This Row],[ Sales]]-Sales_data[[#This Row],[COGs]]</f>
        <v>1722.8399999999992</v>
      </c>
      <c r="O1426" s="5">
        <f>Sales_data[[#This Row],[TotalPrice ]]-Sales_data[[#This Row],[ Sales]]</f>
        <v>0</v>
      </c>
      <c r="P1426" t="s">
        <v>33</v>
      </c>
      <c r="Q1426" t="s">
        <v>40</v>
      </c>
      <c r="R1426">
        <v>0</v>
      </c>
      <c r="S1426" t="s">
        <v>2607</v>
      </c>
      <c r="T1426" t="s">
        <v>2608</v>
      </c>
      <c r="U1426" s="1">
        <v>38.89</v>
      </c>
      <c r="V1426" s="2">
        <v>45792</v>
      </c>
      <c r="W1426" s="2">
        <v>45799</v>
      </c>
      <c r="X1426" s="7">
        <f t="shared" si="22"/>
        <v>7</v>
      </c>
      <c r="Y1426" t="s">
        <v>27</v>
      </c>
    </row>
    <row r="1427" spans="1:25" x14ac:dyDescent="0.3">
      <c r="A1427" s="2">
        <v>45793</v>
      </c>
      <c r="B1427" t="s">
        <v>38</v>
      </c>
      <c r="C1427" t="s">
        <v>39</v>
      </c>
      <c r="D1427">
        <v>11</v>
      </c>
      <c r="E1427" s="1">
        <v>465.24</v>
      </c>
      <c r="F1427" s="1">
        <f>Sales_data[[#This Row],[UnitPrice]]*(1-0.35)</f>
        <v>302.40600000000001</v>
      </c>
      <c r="G1427" t="s">
        <v>30</v>
      </c>
      <c r="H1427" t="s">
        <v>21</v>
      </c>
      <c r="I1427" s="6">
        <v>0</v>
      </c>
      <c r="J1427" t="s">
        <v>51</v>
      </c>
      <c r="K1427" s="1">
        <f>Sales_data[[#This Row],[Quantity]]*Sales_data[[#This Row],[UnitPrice]]</f>
        <v>5117.6400000000003</v>
      </c>
      <c r="L1427" s="1">
        <f>Sales_data[[#This Row],[TotalPrice ]]*(1-Sales_data[[#This Row],[Discount]])</f>
        <v>5117.6400000000003</v>
      </c>
      <c r="M1427" s="1">
        <f>Sales_data[[#This Row],[Quantity]]*Sales_data[[#This Row],[UnitCost (Assummed)]]</f>
        <v>3326.4659999999999</v>
      </c>
      <c r="N1427" s="1">
        <f>Sales_data[[#This Row],[ Sales]]-Sales_data[[#This Row],[COGs]]</f>
        <v>1791.1740000000004</v>
      </c>
      <c r="O1427" s="5">
        <f>Sales_data[[#This Row],[TotalPrice ]]-Sales_data[[#This Row],[ Sales]]</f>
        <v>0</v>
      </c>
      <c r="P1427" t="s">
        <v>60</v>
      </c>
      <c r="Q1427" t="s">
        <v>2930</v>
      </c>
      <c r="R1427">
        <v>1</v>
      </c>
      <c r="S1427" t="s">
        <v>315</v>
      </c>
      <c r="T1427" t="s">
        <v>316</v>
      </c>
      <c r="U1427" s="1">
        <v>17.59</v>
      </c>
      <c r="V1427" s="2">
        <v>45793</v>
      </c>
      <c r="W1427" s="2">
        <v>45800</v>
      </c>
      <c r="X1427" s="7">
        <f t="shared" si="22"/>
        <v>7</v>
      </c>
      <c r="Y1427" t="s">
        <v>43</v>
      </c>
    </row>
    <row r="1428" spans="1:25" x14ac:dyDescent="0.3">
      <c r="A1428" s="2">
        <v>45793</v>
      </c>
      <c r="B1428" t="s">
        <v>38</v>
      </c>
      <c r="C1428" t="s">
        <v>39</v>
      </c>
      <c r="D1428">
        <v>6</v>
      </c>
      <c r="E1428" s="1">
        <v>451.93</v>
      </c>
      <c r="F1428" s="1">
        <f>Sales_data[[#This Row],[UnitPrice]]*(1-0.35)</f>
        <v>293.75450000000001</v>
      </c>
      <c r="G1428" t="s">
        <v>30</v>
      </c>
      <c r="H1428" t="s">
        <v>21</v>
      </c>
      <c r="I1428" s="6">
        <v>0.15</v>
      </c>
      <c r="J1428" t="s">
        <v>22</v>
      </c>
      <c r="K1428" s="1">
        <f>Sales_data[[#This Row],[Quantity]]*Sales_data[[#This Row],[UnitPrice]]</f>
        <v>2711.58</v>
      </c>
      <c r="L1428" s="1">
        <f>Sales_data[[#This Row],[TotalPrice ]]*(1-Sales_data[[#This Row],[Discount]])</f>
        <v>2304.8429999999998</v>
      </c>
      <c r="M1428" s="1">
        <f>Sales_data[[#This Row],[Quantity]]*Sales_data[[#This Row],[UnitCost (Assummed)]]</f>
        <v>1762.527</v>
      </c>
      <c r="N1428" s="1">
        <f>Sales_data[[#This Row],[ Sales]]-Sales_data[[#This Row],[COGs]]</f>
        <v>542.3159999999998</v>
      </c>
      <c r="O1428" s="5">
        <f>Sales_data[[#This Row],[TotalPrice ]]-Sales_data[[#This Row],[ Sales]]</f>
        <v>406.73700000000008</v>
      </c>
      <c r="P1428" t="s">
        <v>63</v>
      </c>
      <c r="Q1428" t="s">
        <v>40</v>
      </c>
      <c r="R1428">
        <v>1</v>
      </c>
      <c r="S1428" t="s">
        <v>2349</v>
      </c>
      <c r="T1428" t="s">
        <v>2350</v>
      </c>
      <c r="U1428" s="1">
        <v>49.37</v>
      </c>
      <c r="V1428" s="2">
        <v>45793</v>
      </c>
      <c r="W1428" s="2">
        <v>45802</v>
      </c>
      <c r="X1428" s="7">
        <f t="shared" si="22"/>
        <v>9</v>
      </c>
      <c r="Y1428" t="s">
        <v>43</v>
      </c>
    </row>
    <row r="1429" spans="1:25" x14ac:dyDescent="0.3">
      <c r="A1429" s="2">
        <v>45793</v>
      </c>
      <c r="B1429" t="s">
        <v>28</v>
      </c>
      <c r="C1429" t="s">
        <v>19</v>
      </c>
      <c r="D1429">
        <v>4</v>
      </c>
      <c r="E1429" s="1">
        <v>472.24</v>
      </c>
      <c r="F1429" s="1">
        <f>Sales_data[[#This Row],[UnitPrice]]*(1-0.35)</f>
        <v>306.95600000000002</v>
      </c>
      <c r="G1429" t="s">
        <v>55</v>
      </c>
      <c r="H1429" t="s">
        <v>31</v>
      </c>
      <c r="I1429" s="6">
        <v>0</v>
      </c>
      <c r="J1429" t="s">
        <v>32</v>
      </c>
      <c r="K1429" s="1">
        <f>Sales_data[[#This Row],[Quantity]]*Sales_data[[#This Row],[UnitPrice]]</f>
        <v>1888.96</v>
      </c>
      <c r="L1429" s="1">
        <f>Sales_data[[#This Row],[TotalPrice ]]*(1-Sales_data[[#This Row],[Discount]])</f>
        <v>1888.96</v>
      </c>
      <c r="M1429" s="1">
        <f>Sales_data[[#This Row],[Quantity]]*Sales_data[[#This Row],[UnitCost (Assummed)]]</f>
        <v>1227.8240000000001</v>
      </c>
      <c r="N1429" s="1">
        <f>Sales_data[[#This Row],[ Sales]]-Sales_data[[#This Row],[COGs]]</f>
        <v>661.13599999999997</v>
      </c>
      <c r="O1429" s="5">
        <f>Sales_data[[#This Row],[TotalPrice ]]-Sales_data[[#This Row],[ Sales]]</f>
        <v>0</v>
      </c>
      <c r="P1429" t="s">
        <v>33</v>
      </c>
      <c r="Q1429" t="s">
        <v>24</v>
      </c>
      <c r="R1429">
        <v>1</v>
      </c>
      <c r="S1429" t="s">
        <v>2897</v>
      </c>
      <c r="T1429" t="s">
        <v>2898</v>
      </c>
      <c r="U1429" s="1">
        <v>6.78</v>
      </c>
      <c r="V1429" s="2">
        <v>45793</v>
      </c>
      <c r="W1429" s="2">
        <v>45798</v>
      </c>
      <c r="X1429" s="7">
        <f t="shared" si="22"/>
        <v>5</v>
      </c>
      <c r="Y1429" t="s">
        <v>37</v>
      </c>
    </row>
    <row r="1430" spans="1:25" x14ac:dyDescent="0.3">
      <c r="A1430" s="2">
        <v>45794</v>
      </c>
      <c r="B1430" t="s">
        <v>18</v>
      </c>
      <c r="C1430" t="s">
        <v>130</v>
      </c>
      <c r="D1430">
        <v>15</v>
      </c>
      <c r="E1430" s="1">
        <v>506.81</v>
      </c>
      <c r="F1430" s="1">
        <f>Sales_data[[#This Row],[UnitPrice]]*(1-0.35)</f>
        <v>329.42650000000003</v>
      </c>
      <c r="G1430" t="s">
        <v>30</v>
      </c>
      <c r="H1430" t="s">
        <v>31</v>
      </c>
      <c r="I1430" s="6">
        <v>0.15</v>
      </c>
      <c r="J1430" t="s">
        <v>66</v>
      </c>
      <c r="K1430" s="1">
        <f>Sales_data[[#This Row],[Quantity]]*Sales_data[[#This Row],[UnitPrice]]</f>
        <v>7602.15</v>
      </c>
      <c r="L1430" s="1">
        <f>Sales_data[[#This Row],[TotalPrice ]]*(1-Sales_data[[#This Row],[Discount]])</f>
        <v>6461.8274999999994</v>
      </c>
      <c r="M1430" s="1">
        <f>Sales_data[[#This Row],[Quantity]]*Sales_data[[#This Row],[UnitCost (Assummed)]]</f>
        <v>4941.3975000000009</v>
      </c>
      <c r="N1430" s="1">
        <f>Sales_data[[#This Row],[ Sales]]-Sales_data[[#This Row],[COGs]]</f>
        <v>1520.4299999999985</v>
      </c>
      <c r="O1430" s="5">
        <f>Sales_data[[#This Row],[TotalPrice ]]-Sales_data[[#This Row],[ Sales]]</f>
        <v>1140.3225000000002</v>
      </c>
      <c r="P1430" t="s">
        <v>63</v>
      </c>
      <c r="Q1430" t="s">
        <v>24</v>
      </c>
      <c r="R1430">
        <v>1</v>
      </c>
      <c r="S1430" t="s">
        <v>912</v>
      </c>
      <c r="T1430" t="s">
        <v>913</v>
      </c>
      <c r="U1430" s="1">
        <v>41.03</v>
      </c>
      <c r="V1430" s="2">
        <v>45794</v>
      </c>
      <c r="W1430" s="2">
        <v>45804</v>
      </c>
      <c r="X1430" s="7">
        <f t="shared" si="22"/>
        <v>10</v>
      </c>
      <c r="Y1430" t="s">
        <v>27</v>
      </c>
    </row>
    <row r="1431" spans="1:25" x14ac:dyDescent="0.3">
      <c r="A1431" s="2">
        <v>45794</v>
      </c>
      <c r="B1431" t="s">
        <v>28</v>
      </c>
      <c r="C1431" t="s">
        <v>29</v>
      </c>
      <c r="D1431">
        <v>6</v>
      </c>
      <c r="E1431" s="1">
        <v>94.34</v>
      </c>
      <c r="F1431" s="1">
        <f>Sales_data[[#This Row],[UnitPrice]]*(1-0.35)</f>
        <v>61.321000000000005</v>
      </c>
      <c r="G1431" t="s">
        <v>50</v>
      </c>
      <c r="H1431" t="s">
        <v>31</v>
      </c>
      <c r="I1431" s="6">
        <v>0.05</v>
      </c>
      <c r="J1431" t="s">
        <v>32</v>
      </c>
      <c r="K1431" s="1">
        <f>Sales_data[[#This Row],[Quantity]]*Sales_data[[#This Row],[UnitPrice]]</f>
        <v>566.04</v>
      </c>
      <c r="L1431" s="1">
        <f>Sales_data[[#This Row],[TotalPrice ]]*(1-Sales_data[[#This Row],[Discount]])</f>
        <v>537.73799999999994</v>
      </c>
      <c r="M1431" s="1">
        <f>Sales_data[[#This Row],[Quantity]]*Sales_data[[#This Row],[UnitCost (Assummed)]]</f>
        <v>367.92600000000004</v>
      </c>
      <c r="N1431" s="1">
        <f>Sales_data[[#This Row],[ Sales]]-Sales_data[[#This Row],[COGs]]</f>
        <v>169.8119999999999</v>
      </c>
      <c r="O1431" s="5">
        <f>Sales_data[[#This Row],[TotalPrice ]]-Sales_data[[#This Row],[ Sales]]</f>
        <v>28.302000000000021</v>
      </c>
      <c r="P1431" t="s">
        <v>63</v>
      </c>
      <c r="Q1431" t="s">
        <v>40</v>
      </c>
      <c r="R1431">
        <v>1</v>
      </c>
      <c r="S1431" t="s">
        <v>2561</v>
      </c>
      <c r="T1431" t="s">
        <v>2562</v>
      </c>
      <c r="U1431" s="1">
        <v>49.26</v>
      </c>
      <c r="V1431" s="2">
        <v>45794</v>
      </c>
      <c r="W1431" s="2">
        <v>45800</v>
      </c>
      <c r="X1431" s="7">
        <f t="shared" si="22"/>
        <v>6</v>
      </c>
      <c r="Y1431" t="s">
        <v>37</v>
      </c>
    </row>
    <row r="1432" spans="1:25" x14ac:dyDescent="0.3">
      <c r="A1432" s="2">
        <v>45795</v>
      </c>
      <c r="B1432" t="s">
        <v>38</v>
      </c>
      <c r="C1432" t="s">
        <v>54</v>
      </c>
      <c r="D1432">
        <v>2</v>
      </c>
      <c r="E1432" s="1">
        <v>188.29</v>
      </c>
      <c r="F1432" s="1">
        <f>Sales_data[[#This Row],[UnitPrice]]*(1-0.35)</f>
        <v>122.38849999999999</v>
      </c>
      <c r="G1432" t="s">
        <v>55</v>
      </c>
      <c r="H1432" t="s">
        <v>21</v>
      </c>
      <c r="I1432" s="6">
        <v>0.15</v>
      </c>
      <c r="J1432" t="s">
        <v>66</v>
      </c>
      <c r="K1432" s="1">
        <f>Sales_data[[#This Row],[Quantity]]*Sales_data[[#This Row],[UnitPrice]]</f>
        <v>376.58</v>
      </c>
      <c r="L1432" s="1">
        <f>Sales_data[[#This Row],[TotalPrice ]]*(1-Sales_data[[#This Row],[Discount]])</f>
        <v>320.09299999999996</v>
      </c>
      <c r="M1432" s="1">
        <f>Sales_data[[#This Row],[Quantity]]*Sales_data[[#This Row],[UnitCost (Assummed)]]</f>
        <v>244.77699999999999</v>
      </c>
      <c r="N1432" s="1">
        <f>Sales_data[[#This Row],[ Sales]]-Sales_data[[#This Row],[COGs]]</f>
        <v>75.315999999999974</v>
      </c>
      <c r="O1432" s="5">
        <f>Sales_data[[#This Row],[TotalPrice ]]-Sales_data[[#This Row],[ Sales]]</f>
        <v>56.487000000000023</v>
      </c>
      <c r="P1432" t="s">
        <v>57</v>
      </c>
      <c r="Q1432" t="s">
        <v>34</v>
      </c>
      <c r="R1432">
        <v>0</v>
      </c>
      <c r="S1432" t="s">
        <v>2262</v>
      </c>
      <c r="T1432" t="s">
        <v>2263</v>
      </c>
      <c r="U1432" s="1">
        <v>32.22</v>
      </c>
      <c r="V1432" s="2">
        <v>45795</v>
      </c>
      <c r="W1432" s="2">
        <v>45798</v>
      </c>
      <c r="X1432" s="7">
        <f t="shared" si="22"/>
        <v>3</v>
      </c>
      <c r="Y1432" t="s">
        <v>43</v>
      </c>
    </row>
    <row r="1433" spans="1:25" x14ac:dyDescent="0.3">
      <c r="A1433" s="2">
        <v>45795</v>
      </c>
      <c r="B1433" t="s">
        <v>38</v>
      </c>
      <c r="C1433" t="s">
        <v>39</v>
      </c>
      <c r="D1433">
        <v>8</v>
      </c>
      <c r="E1433" s="1">
        <v>505.34</v>
      </c>
      <c r="F1433" s="1">
        <f>Sales_data[[#This Row],[UnitPrice]]*(1-0.35)</f>
        <v>328.471</v>
      </c>
      <c r="G1433" t="s">
        <v>20</v>
      </c>
      <c r="H1433" t="s">
        <v>31</v>
      </c>
      <c r="I1433" s="6">
        <v>0.05</v>
      </c>
      <c r="J1433" t="s">
        <v>66</v>
      </c>
      <c r="K1433" s="1">
        <f>Sales_data[[#This Row],[Quantity]]*Sales_data[[#This Row],[UnitPrice]]</f>
        <v>4042.72</v>
      </c>
      <c r="L1433" s="1">
        <f>Sales_data[[#This Row],[TotalPrice ]]*(1-Sales_data[[#This Row],[Discount]])</f>
        <v>3840.5839999999998</v>
      </c>
      <c r="M1433" s="1">
        <f>Sales_data[[#This Row],[Quantity]]*Sales_data[[#This Row],[UnitCost (Assummed)]]</f>
        <v>2627.768</v>
      </c>
      <c r="N1433" s="1">
        <f>Sales_data[[#This Row],[ Sales]]-Sales_data[[#This Row],[COGs]]</f>
        <v>1212.8159999999998</v>
      </c>
      <c r="O1433" s="5">
        <f>Sales_data[[#This Row],[TotalPrice ]]-Sales_data[[#This Row],[ Sales]]</f>
        <v>202.13599999999997</v>
      </c>
      <c r="P1433" t="s">
        <v>60</v>
      </c>
      <c r="Q1433" t="s">
        <v>2930</v>
      </c>
      <c r="R1433">
        <v>0</v>
      </c>
      <c r="S1433" t="s">
        <v>2464</v>
      </c>
      <c r="T1433" t="s">
        <v>2465</v>
      </c>
      <c r="U1433" s="1">
        <v>22.88</v>
      </c>
      <c r="V1433" s="2">
        <v>45795</v>
      </c>
      <c r="W1433" s="2">
        <v>45804</v>
      </c>
      <c r="X1433" s="7">
        <f t="shared" si="22"/>
        <v>9</v>
      </c>
      <c r="Y1433" t="s">
        <v>43</v>
      </c>
    </row>
    <row r="1434" spans="1:25" x14ac:dyDescent="0.3">
      <c r="A1434" s="2">
        <v>45796</v>
      </c>
      <c r="B1434" t="s">
        <v>18</v>
      </c>
      <c r="C1434" t="s">
        <v>29</v>
      </c>
      <c r="D1434">
        <v>5</v>
      </c>
      <c r="E1434" s="1">
        <v>271.44</v>
      </c>
      <c r="F1434" s="1">
        <f>Sales_data[[#This Row],[UnitPrice]]*(1-0.35)</f>
        <v>176.43600000000001</v>
      </c>
      <c r="G1434" t="s">
        <v>30</v>
      </c>
      <c r="H1434" t="s">
        <v>21</v>
      </c>
      <c r="I1434" s="6">
        <v>0.15</v>
      </c>
      <c r="J1434" t="s">
        <v>56</v>
      </c>
      <c r="K1434" s="1">
        <f>Sales_data[[#This Row],[Quantity]]*Sales_data[[#This Row],[UnitPrice]]</f>
        <v>1357.2</v>
      </c>
      <c r="L1434" s="1">
        <f>Sales_data[[#This Row],[TotalPrice ]]*(1-Sales_data[[#This Row],[Discount]])</f>
        <v>1153.6200000000001</v>
      </c>
      <c r="M1434" s="1">
        <f>Sales_data[[#This Row],[Quantity]]*Sales_data[[#This Row],[UnitCost (Assummed)]]</f>
        <v>882.18000000000006</v>
      </c>
      <c r="N1434" s="1">
        <f>Sales_data[[#This Row],[ Sales]]-Sales_data[[#This Row],[COGs]]</f>
        <v>271.44000000000005</v>
      </c>
      <c r="O1434" s="5">
        <f>Sales_data[[#This Row],[TotalPrice ]]-Sales_data[[#This Row],[ Sales]]</f>
        <v>203.57999999999993</v>
      </c>
      <c r="P1434" t="s">
        <v>60</v>
      </c>
      <c r="Q1434" t="s">
        <v>24</v>
      </c>
      <c r="R1434">
        <v>0</v>
      </c>
      <c r="S1434" t="s">
        <v>1275</v>
      </c>
      <c r="T1434" t="s">
        <v>1276</v>
      </c>
      <c r="U1434" s="1">
        <v>5.98</v>
      </c>
      <c r="V1434" s="2">
        <v>45796</v>
      </c>
      <c r="W1434" s="2">
        <v>45804</v>
      </c>
      <c r="X1434" s="7">
        <f t="shared" si="22"/>
        <v>8</v>
      </c>
      <c r="Y1434" t="s">
        <v>27</v>
      </c>
    </row>
    <row r="1435" spans="1:25" x14ac:dyDescent="0.3">
      <c r="A1435" s="2">
        <v>45796</v>
      </c>
      <c r="B1435" t="s">
        <v>18</v>
      </c>
      <c r="C1435" t="s">
        <v>19</v>
      </c>
      <c r="D1435">
        <v>8</v>
      </c>
      <c r="E1435" s="1">
        <v>262.62</v>
      </c>
      <c r="F1435" s="1">
        <f>Sales_data[[#This Row],[UnitPrice]]*(1-0.35)</f>
        <v>170.703</v>
      </c>
      <c r="G1435" t="s">
        <v>50</v>
      </c>
      <c r="H1435" t="s">
        <v>21</v>
      </c>
      <c r="I1435" s="6">
        <v>0</v>
      </c>
      <c r="J1435" t="s">
        <v>32</v>
      </c>
      <c r="K1435" s="1">
        <f>Sales_data[[#This Row],[Quantity]]*Sales_data[[#This Row],[UnitPrice]]</f>
        <v>2100.96</v>
      </c>
      <c r="L1435" s="1">
        <f>Sales_data[[#This Row],[TotalPrice ]]*(1-Sales_data[[#This Row],[Discount]])</f>
        <v>2100.96</v>
      </c>
      <c r="M1435" s="1">
        <f>Sales_data[[#This Row],[Quantity]]*Sales_data[[#This Row],[UnitCost (Assummed)]]</f>
        <v>1365.624</v>
      </c>
      <c r="N1435" s="1">
        <f>Sales_data[[#This Row],[ Sales]]-Sales_data[[#This Row],[COGs]]</f>
        <v>735.33600000000001</v>
      </c>
      <c r="O1435" s="5">
        <f>Sales_data[[#This Row],[TotalPrice ]]-Sales_data[[#This Row],[ Sales]]</f>
        <v>0</v>
      </c>
      <c r="P1435" t="s">
        <v>63</v>
      </c>
      <c r="Q1435" t="s">
        <v>24</v>
      </c>
      <c r="R1435">
        <v>1</v>
      </c>
      <c r="S1435" t="s">
        <v>2016</v>
      </c>
      <c r="T1435" t="s">
        <v>2017</v>
      </c>
      <c r="U1435" s="1">
        <v>36.729999999999997</v>
      </c>
      <c r="V1435" s="2">
        <v>45796</v>
      </c>
      <c r="W1435" s="2">
        <v>45801</v>
      </c>
      <c r="X1435" s="7">
        <f t="shared" si="22"/>
        <v>5</v>
      </c>
      <c r="Y1435" t="s">
        <v>27</v>
      </c>
    </row>
    <row r="1436" spans="1:25" x14ac:dyDescent="0.3">
      <c r="A1436" s="2">
        <v>45796</v>
      </c>
      <c r="B1436" t="s">
        <v>69</v>
      </c>
      <c r="C1436" t="s">
        <v>45</v>
      </c>
      <c r="D1436">
        <v>7</v>
      </c>
      <c r="E1436" s="1">
        <v>338.42</v>
      </c>
      <c r="F1436" s="1">
        <f>Sales_data[[#This Row],[UnitPrice]]*(1-0.35)</f>
        <v>219.97300000000001</v>
      </c>
      <c r="G1436" t="s">
        <v>20</v>
      </c>
      <c r="H1436" t="s">
        <v>31</v>
      </c>
      <c r="I1436" s="6">
        <v>0.15</v>
      </c>
      <c r="J1436" t="s">
        <v>32</v>
      </c>
      <c r="K1436" s="1">
        <f>Sales_data[[#This Row],[Quantity]]*Sales_data[[#This Row],[UnitPrice]]</f>
        <v>2368.94</v>
      </c>
      <c r="L1436" s="1">
        <f>Sales_data[[#This Row],[TotalPrice ]]*(1-Sales_data[[#This Row],[Discount]])</f>
        <v>2013.5989999999999</v>
      </c>
      <c r="M1436" s="1">
        <f>Sales_data[[#This Row],[Quantity]]*Sales_data[[#This Row],[UnitCost (Assummed)]]</f>
        <v>1539.8110000000001</v>
      </c>
      <c r="N1436" s="1">
        <f>Sales_data[[#This Row],[ Sales]]-Sales_data[[#This Row],[COGs]]</f>
        <v>473.78799999999978</v>
      </c>
      <c r="O1436" s="5">
        <f>Sales_data[[#This Row],[TotalPrice ]]-Sales_data[[#This Row],[ Sales]]</f>
        <v>355.34100000000012</v>
      </c>
      <c r="P1436" t="s">
        <v>23</v>
      </c>
      <c r="Q1436" t="s">
        <v>24</v>
      </c>
      <c r="R1436">
        <v>0</v>
      </c>
      <c r="S1436" t="s">
        <v>2545</v>
      </c>
      <c r="T1436" t="s">
        <v>2546</v>
      </c>
      <c r="U1436" s="1">
        <v>5.82</v>
      </c>
      <c r="V1436" s="2">
        <v>45796</v>
      </c>
      <c r="W1436" s="2">
        <v>45798</v>
      </c>
      <c r="X1436" s="7">
        <f t="shared" si="22"/>
        <v>2</v>
      </c>
      <c r="Y1436" t="s">
        <v>72</v>
      </c>
    </row>
    <row r="1437" spans="1:25" x14ac:dyDescent="0.3">
      <c r="A1437" s="2">
        <v>45797</v>
      </c>
      <c r="B1437" t="s">
        <v>44</v>
      </c>
      <c r="C1437" t="s">
        <v>130</v>
      </c>
      <c r="D1437">
        <v>19</v>
      </c>
      <c r="E1437" s="1">
        <v>322.31</v>
      </c>
      <c r="F1437" s="1">
        <f>Sales_data[[#This Row],[UnitPrice]]*(1-0.35)</f>
        <v>209.50150000000002</v>
      </c>
      <c r="G1437" t="s">
        <v>20</v>
      </c>
      <c r="H1437" t="s">
        <v>31</v>
      </c>
      <c r="I1437" s="6">
        <v>0.15</v>
      </c>
      <c r="J1437" t="s">
        <v>66</v>
      </c>
      <c r="K1437" s="1">
        <f>Sales_data[[#This Row],[Quantity]]*Sales_data[[#This Row],[UnitPrice]]</f>
        <v>6123.89</v>
      </c>
      <c r="L1437" s="1">
        <f>Sales_data[[#This Row],[TotalPrice ]]*(1-Sales_data[[#This Row],[Discount]])</f>
        <v>5205.3065000000006</v>
      </c>
      <c r="M1437" s="1">
        <f>Sales_data[[#This Row],[Quantity]]*Sales_data[[#This Row],[UnitCost (Assummed)]]</f>
        <v>3980.5285000000003</v>
      </c>
      <c r="N1437" s="1">
        <f>Sales_data[[#This Row],[ Sales]]-Sales_data[[#This Row],[COGs]]</f>
        <v>1224.7780000000002</v>
      </c>
      <c r="O1437" s="5">
        <f>Sales_data[[#This Row],[TotalPrice ]]-Sales_data[[#This Row],[ Sales]]</f>
        <v>918.58349999999973</v>
      </c>
      <c r="P1437" t="s">
        <v>63</v>
      </c>
      <c r="Q1437" t="s">
        <v>24</v>
      </c>
      <c r="R1437">
        <v>0</v>
      </c>
      <c r="S1437" t="s">
        <v>928</v>
      </c>
      <c r="T1437" t="s">
        <v>929</v>
      </c>
      <c r="U1437" s="1">
        <v>33.950000000000003</v>
      </c>
      <c r="V1437" s="2">
        <v>45797</v>
      </c>
      <c r="W1437" s="2">
        <v>45799</v>
      </c>
      <c r="X1437" s="7">
        <f t="shared" si="22"/>
        <v>2</v>
      </c>
      <c r="Y1437" t="s">
        <v>49</v>
      </c>
    </row>
    <row r="1438" spans="1:25" x14ac:dyDescent="0.3">
      <c r="A1438" s="2">
        <v>45797</v>
      </c>
      <c r="B1438" t="s">
        <v>44</v>
      </c>
      <c r="C1438" t="s">
        <v>79</v>
      </c>
      <c r="D1438">
        <v>9</v>
      </c>
      <c r="E1438" s="1">
        <v>380.85</v>
      </c>
      <c r="F1438" s="1">
        <f>Sales_data[[#This Row],[UnitPrice]]*(1-0.35)</f>
        <v>247.55250000000001</v>
      </c>
      <c r="G1438" t="s">
        <v>20</v>
      </c>
      <c r="H1438" t="s">
        <v>21</v>
      </c>
      <c r="I1438" s="6">
        <v>0</v>
      </c>
      <c r="J1438" t="s">
        <v>51</v>
      </c>
      <c r="K1438" s="1">
        <f>Sales_data[[#This Row],[Quantity]]*Sales_data[[#This Row],[UnitPrice]]</f>
        <v>3427.65</v>
      </c>
      <c r="L1438" s="1">
        <f>Sales_data[[#This Row],[TotalPrice ]]*(1-Sales_data[[#This Row],[Discount]])</f>
        <v>3427.65</v>
      </c>
      <c r="M1438" s="1">
        <f>Sales_data[[#This Row],[Quantity]]*Sales_data[[#This Row],[UnitCost (Assummed)]]</f>
        <v>2227.9724999999999</v>
      </c>
      <c r="N1438" s="1">
        <f>Sales_data[[#This Row],[ Sales]]-Sales_data[[#This Row],[COGs]]</f>
        <v>1199.6775000000002</v>
      </c>
      <c r="O1438" s="5">
        <f>Sales_data[[#This Row],[TotalPrice ]]-Sales_data[[#This Row],[ Sales]]</f>
        <v>0</v>
      </c>
      <c r="P1438" t="s">
        <v>63</v>
      </c>
      <c r="Q1438" t="s">
        <v>24</v>
      </c>
      <c r="R1438">
        <v>0</v>
      </c>
      <c r="S1438" t="s">
        <v>1144</v>
      </c>
      <c r="T1438" t="s">
        <v>825</v>
      </c>
      <c r="U1438" s="1">
        <v>33.4</v>
      </c>
      <c r="V1438" s="2">
        <v>45797</v>
      </c>
      <c r="W1438" s="2">
        <v>45806</v>
      </c>
      <c r="X1438" s="7">
        <f t="shared" si="22"/>
        <v>9</v>
      </c>
      <c r="Y1438" t="s">
        <v>49</v>
      </c>
    </row>
    <row r="1439" spans="1:25" x14ac:dyDescent="0.3">
      <c r="A1439" s="2">
        <v>45798</v>
      </c>
      <c r="B1439" t="s">
        <v>18</v>
      </c>
      <c r="C1439" t="s">
        <v>45</v>
      </c>
      <c r="D1439">
        <v>20</v>
      </c>
      <c r="E1439" s="1">
        <v>129.56</v>
      </c>
      <c r="F1439" s="1">
        <f>Sales_data[[#This Row],[UnitPrice]]*(1-0.35)</f>
        <v>84.213999999999999</v>
      </c>
      <c r="G1439" t="s">
        <v>30</v>
      </c>
      <c r="H1439" t="s">
        <v>31</v>
      </c>
      <c r="I1439" s="6">
        <v>0.15</v>
      </c>
      <c r="J1439" t="s">
        <v>56</v>
      </c>
      <c r="K1439" s="1">
        <f>Sales_data[[#This Row],[Quantity]]*Sales_data[[#This Row],[UnitPrice]]</f>
        <v>2591.1999999999998</v>
      </c>
      <c r="L1439" s="1">
        <f>Sales_data[[#This Row],[TotalPrice ]]*(1-Sales_data[[#This Row],[Discount]])</f>
        <v>2202.52</v>
      </c>
      <c r="M1439" s="1">
        <f>Sales_data[[#This Row],[Quantity]]*Sales_data[[#This Row],[UnitCost (Assummed)]]</f>
        <v>1684.28</v>
      </c>
      <c r="N1439" s="1">
        <f>Sales_data[[#This Row],[ Sales]]-Sales_data[[#This Row],[COGs]]</f>
        <v>518.24</v>
      </c>
      <c r="O1439" s="5">
        <f>Sales_data[[#This Row],[TotalPrice ]]-Sales_data[[#This Row],[ Sales]]</f>
        <v>388.67999999999984</v>
      </c>
      <c r="P1439" t="s">
        <v>23</v>
      </c>
      <c r="Q1439" t="s">
        <v>40</v>
      </c>
      <c r="R1439">
        <v>0</v>
      </c>
      <c r="S1439" t="s">
        <v>223</v>
      </c>
      <c r="T1439" t="s">
        <v>224</v>
      </c>
      <c r="U1439" s="1">
        <v>40.21</v>
      </c>
      <c r="V1439" s="2">
        <v>45798</v>
      </c>
      <c r="W1439" s="2">
        <v>45800</v>
      </c>
      <c r="X1439" s="7">
        <f t="shared" si="22"/>
        <v>2</v>
      </c>
      <c r="Y1439" t="s">
        <v>27</v>
      </c>
    </row>
    <row r="1440" spans="1:25" x14ac:dyDescent="0.3">
      <c r="A1440" s="2">
        <v>45798</v>
      </c>
      <c r="B1440" t="s">
        <v>69</v>
      </c>
      <c r="C1440" t="s">
        <v>54</v>
      </c>
      <c r="D1440">
        <v>1</v>
      </c>
      <c r="E1440" s="1">
        <v>319.49</v>
      </c>
      <c r="F1440" s="1">
        <f>Sales_data[[#This Row],[UnitPrice]]*(1-0.35)</f>
        <v>207.66850000000002</v>
      </c>
      <c r="G1440" t="s">
        <v>50</v>
      </c>
      <c r="H1440" t="s">
        <v>21</v>
      </c>
      <c r="I1440" s="6">
        <v>0.15</v>
      </c>
      <c r="J1440" t="s">
        <v>56</v>
      </c>
      <c r="K1440" s="1">
        <f>Sales_data[[#This Row],[Quantity]]*Sales_data[[#This Row],[UnitPrice]]</f>
        <v>319.49</v>
      </c>
      <c r="L1440" s="1">
        <f>Sales_data[[#This Row],[TotalPrice ]]*(1-Sales_data[[#This Row],[Discount]])</f>
        <v>271.56650000000002</v>
      </c>
      <c r="M1440" s="1">
        <f>Sales_data[[#This Row],[Quantity]]*Sales_data[[#This Row],[UnitCost (Assummed)]]</f>
        <v>207.66850000000002</v>
      </c>
      <c r="N1440" s="1">
        <f>Sales_data[[#This Row],[ Sales]]-Sales_data[[#This Row],[COGs]]</f>
        <v>63.897999999999996</v>
      </c>
      <c r="O1440" s="5">
        <f>Sales_data[[#This Row],[TotalPrice ]]-Sales_data[[#This Row],[ Sales]]</f>
        <v>47.92349999999999</v>
      </c>
      <c r="P1440" t="s">
        <v>23</v>
      </c>
      <c r="Q1440" t="s">
        <v>24</v>
      </c>
      <c r="R1440">
        <v>1</v>
      </c>
      <c r="S1440" t="s">
        <v>1456</v>
      </c>
      <c r="T1440" t="s">
        <v>1457</v>
      </c>
      <c r="U1440" s="1">
        <v>18.100000000000001</v>
      </c>
      <c r="V1440" s="2">
        <v>45798</v>
      </c>
      <c r="W1440" s="2">
        <v>45808</v>
      </c>
      <c r="X1440" s="7">
        <f t="shared" si="22"/>
        <v>10</v>
      </c>
      <c r="Y1440" t="s">
        <v>72</v>
      </c>
    </row>
    <row r="1441" spans="1:25" x14ac:dyDescent="0.3">
      <c r="A1441" s="2">
        <v>45798</v>
      </c>
      <c r="B1441" t="s">
        <v>44</v>
      </c>
      <c r="C1441" t="s">
        <v>79</v>
      </c>
      <c r="D1441">
        <v>12</v>
      </c>
      <c r="E1441" s="1">
        <v>134.41999999999999</v>
      </c>
      <c r="F1441" s="1">
        <f>Sales_data[[#This Row],[UnitPrice]]*(1-0.35)</f>
        <v>87.37299999999999</v>
      </c>
      <c r="G1441" t="s">
        <v>55</v>
      </c>
      <c r="H1441" t="s">
        <v>31</v>
      </c>
      <c r="I1441" s="6">
        <v>0.1</v>
      </c>
      <c r="J1441" t="s">
        <v>56</v>
      </c>
      <c r="K1441" s="1">
        <f>Sales_data[[#This Row],[Quantity]]*Sales_data[[#This Row],[UnitPrice]]</f>
        <v>1613.04</v>
      </c>
      <c r="L1441" s="1">
        <f>Sales_data[[#This Row],[TotalPrice ]]*(1-Sales_data[[#This Row],[Discount]])</f>
        <v>1451.7360000000001</v>
      </c>
      <c r="M1441" s="1">
        <f>Sales_data[[#This Row],[Quantity]]*Sales_data[[#This Row],[UnitCost (Assummed)]]</f>
        <v>1048.4759999999999</v>
      </c>
      <c r="N1441" s="1">
        <f>Sales_data[[#This Row],[ Sales]]-Sales_data[[#This Row],[COGs]]</f>
        <v>403.26000000000022</v>
      </c>
      <c r="O1441" s="5">
        <f>Sales_data[[#This Row],[TotalPrice ]]-Sales_data[[#This Row],[ Sales]]</f>
        <v>161.30399999999986</v>
      </c>
      <c r="P1441" t="s">
        <v>33</v>
      </c>
      <c r="Q1441" t="s">
        <v>24</v>
      </c>
      <c r="R1441">
        <v>0</v>
      </c>
      <c r="S1441" t="s">
        <v>1951</v>
      </c>
      <c r="T1441" t="s">
        <v>1514</v>
      </c>
      <c r="U1441" s="1">
        <v>33.979999999999997</v>
      </c>
      <c r="V1441" s="2">
        <v>45798</v>
      </c>
      <c r="W1441" s="2">
        <v>45804</v>
      </c>
      <c r="X1441" s="7">
        <f t="shared" si="22"/>
        <v>6</v>
      </c>
      <c r="Y1441" t="s">
        <v>49</v>
      </c>
    </row>
    <row r="1442" spans="1:25" x14ac:dyDescent="0.3">
      <c r="A1442" s="2">
        <v>45798</v>
      </c>
      <c r="B1442" t="s">
        <v>18</v>
      </c>
      <c r="C1442" t="s">
        <v>29</v>
      </c>
      <c r="D1442">
        <v>11</v>
      </c>
      <c r="E1442" s="1">
        <v>34.72</v>
      </c>
      <c r="F1442" s="1">
        <f>Sales_data[[#This Row],[UnitPrice]]*(1-0.35)</f>
        <v>22.568000000000001</v>
      </c>
      <c r="G1442" t="s">
        <v>20</v>
      </c>
      <c r="H1442" t="s">
        <v>21</v>
      </c>
      <c r="I1442" s="6">
        <v>0.1</v>
      </c>
      <c r="J1442" t="s">
        <v>56</v>
      </c>
      <c r="K1442" s="1">
        <f>Sales_data[[#This Row],[Quantity]]*Sales_data[[#This Row],[UnitPrice]]</f>
        <v>381.91999999999996</v>
      </c>
      <c r="L1442" s="1">
        <f>Sales_data[[#This Row],[TotalPrice ]]*(1-Sales_data[[#This Row],[Discount]])</f>
        <v>343.72799999999995</v>
      </c>
      <c r="M1442" s="1">
        <f>Sales_data[[#This Row],[Quantity]]*Sales_data[[#This Row],[UnitCost (Assummed)]]</f>
        <v>248.24800000000002</v>
      </c>
      <c r="N1442" s="1">
        <f>Sales_data[[#This Row],[ Sales]]-Sales_data[[#This Row],[COGs]]</f>
        <v>95.479999999999933</v>
      </c>
      <c r="O1442" s="5">
        <f>Sales_data[[#This Row],[TotalPrice ]]-Sales_data[[#This Row],[ Sales]]</f>
        <v>38.192000000000007</v>
      </c>
      <c r="P1442" t="s">
        <v>33</v>
      </c>
      <c r="Q1442" t="s">
        <v>24</v>
      </c>
      <c r="R1442">
        <v>0</v>
      </c>
      <c r="S1442" t="s">
        <v>2453</v>
      </c>
      <c r="T1442" t="s">
        <v>2454</v>
      </c>
      <c r="U1442" s="1">
        <v>9.31</v>
      </c>
      <c r="V1442" s="2">
        <v>45798</v>
      </c>
      <c r="W1442" s="2">
        <v>45800</v>
      </c>
      <c r="X1442" s="7">
        <f t="shared" si="22"/>
        <v>2</v>
      </c>
      <c r="Y1442" t="s">
        <v>27</v>
      </c>
    </row>
    <row r="1443" spans="1:25" x14ac:dyDescent="0.3">
      <c r="A1443" s="2">
        <v>45798</v>
      </c>
      <c r="B1443" t="s">
        <v>18</v>
      </c>
      <c r="C1443" t="s">
        <v>45</v>
      </c>
      <c r="D1443">
        <v>7</v>
      </c>
      <c r="E1443" s="1">
        <v>15.06</v>
      </c>
      <c r="F1443" s="1">
        <f>Sales_data[[#This Row],[UnitPrice]]*(1-0.35)</f>
        <v>9.7890000000000015</v>
      </c>
      <c r="G1443" t="s">
        <v>30</v>
      </c>
      <c r="H1443" t="s">
        <v>31</v>
      </c>
      <c r="I1443" s="6">
        <v>0</v>
      </c>
      <c r="J1443" t="s">
        <v>32</v>
      </c>
      <c r="K1443" s="1">
        <f>Sales_data[[#This Row],[Quantity]]*Sales_data[[#This Row],[UnitPrice]]</f>
        <v>105.42</v>
      </c>
      <c r="L1443" s="1">
        <f>Sales_data[[#This Row],[TotalPrice ]]*(1-Sales_data[[#This Row],[Discount]])</f>
        <v>105.42</v>
      </c>
      <c r="M1443" s="1">
        <f>Sales_data[[#This Row],[Quantity]]*Sales_data[[#This Row],[UnitCost (Assummed)]]</f>
        <v>68.52300000000001</v>
      </c>
      <c r="N1443" s="1">
        <f>Sales_data[[#This Row],[ Sales]]-Sales_data[[#This Row],[COGs]]</f>
        <v>36.896999999999991</v>
      </c>
      <c r="O1443" s="5">
        <f>Sales_data[[#This Row],[TotalPrice ]]-Sales_data[[#This Row],[ Sales]]</f>
        <v>0</v>
      </c>
      <c r="P1443" t="s">
        <v>63</v>
      </c>
      <c r="Q1443" t="s">
        <v>2930</v>
      </c>
      <c r="R1443">
        <v>1</v>
      </c>
      <c r="S1443" t="s">
        <v>2455</v>
      </c>
      <c r="T1443" t="s">
        <v>2456</v>
      </c>
      <c r="U1443" s="1">
        <v>46.57</v>
      </c>
      <c r="V1443" s="2">
        <v>45798</v>
      </c>
      <c r="W1443" s="2">
        <v>45803</v>
      </c>
      <c r="X1443" s="7">
        <f t="shared" si="22"/>
        <v>5</v>
      </c>
      <c r="Y1443" t="s">
        <v>27</v>
      </c>
    </row>
    <row r="1444" spans="1:25" x14ac:dyDescent="0.3">
      <c r="A1444" s="2">
        <v>45800</v>
      </c>
      <c r="B1444" t="s">
        <v>18</v>
      </c>
      <c r="C1444" t="s">
        <v>130</v>
      </c>
      <c r="D1444">
        <v>9</v>
      </c>
      <c r="E1444" s="1">
        <v>160.15</v>
      </c>
      <c r="F1444" s="1">
        <f>Sales_data[[#This Row],[UnitPrice]]*(1-0.35)</f>
        <v>104.09750000000001</v>
      </c>
      <c r="G1444" t="s">
        <v>55</v>
      </c>
      <c r="H1444" t="s">
        <v>31</v>
      </c>
      <c r="I1444" s="6">
        <v>0.1</v>
      </c>
      <c r="J1444" t="s">
        <v>32</v>
      </c>
      <c r="K1444" s="1">
        <f>Sales_data[[#This Row],[Quantity]]*Sales_data[[#This Row],[UnitPrice]]</f>
        <v>1441.3500000000001</v>
      </c>
      <c r="L1444" s="1">
        <f>Sales_data[[#This Row],[TotalPrice ]]*(1-Sales_data[[#This Row],[Discount]])</f>
        <v>1297.2150000000001</v>
      </c>
      <c r="M1444" s="1">
        <f>Sales_data[[#This Row],[Quantity]]*Sales_data[[#This Row],[UnitCost (Assummed)]]</f>
        <v>936.87750000000005</v>
      </c>
      <c r="N1444" s="1">
        <f>Sales_data[[#This Row],[ Sales]]-Sales_data[[#This Row],[COGs]]</f>
        <v>360.33750000000009</v>
      </c>
      <c r="O1444" s="5">
        <f>Sales_data[[#This Row],[TotalPrice ]]-Sales_data[[#This Row],[ Sales]]</f>
        <v>144.13499999999999</v>
      </c>
      <c r="P1444" t="s">
        <v>60</v>
      </c>
      <c r="Q1444" t="s">
        <v>2930</v>
      </c>
      <c r="R1444">
        <v>1</v>
      </c>
      <c r="S1444" t="s">
        <v>1641</v>
      </c>
      <c r="T1444" t="s">
        <v>1642</v>
      </c>
      <c r="U1444" s="1">
        <v>29.64</v>
      </c>
      <c r="V1444" s="2">
        <v>45800</v>
      </c>
      <c r="W1444" s="2">
        <v>45805</v>
      </c>
      <c r="X1444" s="7">
        <f t="shared" si="22"/>
        <v>5</v>
      </c>
      <c r="Y1444" t="s">
        <v>27</v>
      </c>
    </row>
    <row r="1445" spans="1:25" x14ac:dyDescent="0.3">
      <c r="A1445" s="2">
        <v>45800</v>
      </c>
      <c r="B1445" t="s">
        <v>28</v>
      </c>
      <c r="C1445" t="s">
        <v>29</v>
      </c>
      <c r="D1445">
        <v>16</v>
      </c>
      <c r="E1445" s="1">
        <v>231.76</v>
      </c>
      <c r="F1445" s="1">
        <f>Sales_data[[#This Row],[UnitPrice]]*(1-0.35)</f>
        <v>150.64400000000001</v>
      </c>
      <c r="G1445" t="s">
        <v>20</v>
      </c>
      <c r="H1445" t="s">
        <v>31</v>
      </c>
      <c r="I1445" s="6">
        <v>0.15</v>
      </c>
      <c r="J1445" t="s">
        <v>66</v>
      </c>
      <c r="K1445" s="1">
        <f>Sales_data[[#This Row],[Quantity]]*Sales_data[[#This Row],[UnitPrice]]</f>
        <v>3708.16</v>
      </c>
      <c r="L1445" s="1">
        <f>Sales_data[[#This Row],[TotalPrice ]]*(1-Sales_data[[#This Row],[Discount]])</f>
        <v>3151.9359999999997</v>
      </c>
      <c r="M1445" s="1">
        <f>Sales_data[[#This Row],[Quantity]]*Sales_data[[#This Row],[UnitCost (Assummed)]]</f>
        <v>2410.3040000000001</v>
      </c>
      <c r="N1445" s="1">
        <f>Sales_data[[#This Row],[ Sales]]-Sales_data[[#This Row],[COGs]]</f>
        <v>741.63199999999961</v>
      </c>
      <c r="O1445" s="5">
        <f>Sales_data[[#This Row],[TotalPrice ]]-Sales_data[[#This Row],[ Sales]]</f>
        <v>556.22400000000016</v>
      </c>
      <c r="P1445" t="s">
        <v>23</v>
      </c>
      <c r="Q1445" t="s">
        <v>40</v>
      </c>
      <c r="R1445">
        <v>1</v>
      </c>
      <c r="S1445" t="s">
        <v>2845</v>
      </c>
      <c r="T1445" t="s">
        <v>2846</v>
      </c>
      <c r="U1445" s="1">
        <v>9.42</v>
      </c>
      <c r="V1445" s="2">
        <v>45800</v>
      </c>
      <c r="W1445" s="2">
        <v>45804</v>
      </c>
      <c r="X1445" s="7">
        <f t="shared" si="22"/>
        <v>4</v>
      </c>
      <c r="Y1445" t="s">
        <v>37</v>
      </c>
    </row>
    <row r="1446" spans="1:25" x14ac:dyDescent="0.3">
      <c r="A1446" s="2">
        <v>45801</v>
      </c>
      <c r="B1446" t="s">
        <v>18</v>
      </c>
      <c r="C1446" t="s">
        <v>29</v>
      </c>
      <c r="D1446">
        <v>19</v>
      </c>
      <c r="E1446" s="1">
        <v>337.82</v>
      </c>
      <c r="F1446" s="1">
        <f>Sales_data[[#This Row],[UnitPrice]]*(1-0.35)</f>
        <v>219.583</v>
      </c>
      <c r="G1446" t="s">
        <v>20</v>
      </c>
      <c r="H1446" t="s">
        <v>21</v>
      </c>
      <c r="I1446" s="6">
        <v>0.15</v>
      </c>
      <c r="J1446" t="s">
        <v>32</v>
      </c>
      <c r="K1446" s="1">
        <f>Sales_data[[#This Row],[Quantity]]*Sales_data[[#This Row],[UnitPrice]]</f>
        <v>6418.58</v>
      </c>
      <c r="L1446" s="1">
        <f>Sales_data[[#This Row],[TotalPrice ]]*(1-Sales_data[[#This Row],[Discount]])</f>
        <v>5455.7929999999997</v>
      </c>
      <c r="M1446" s="1">
        <f>Sales_data[[#This Row],[Quantity]]*Sales_data[[#This Row],[UnitCost (Assummed)]]</f>
        <v>4172.0770000000002</v>
      </c>
      <c r="N1446" s="1">
        <f>Sales_data[[#This Row],[ Sales]]-Sales_data[[#This Row],[COGs]]</f>
        <v>1283.7159999999994</v>
      </c>
      <c r="O1446" s="5">
        <f>Sales_data[[#This Row],[TotalPrice ]]-Sales_data[[#This Row],[ Sales]]</f>
        <v>962.78700000000026</v>
      </c>
      <c r="P1446" t="s">
        <v>23</v>
      </c>
      <c r="Q1446" t="s">
        <v>24</v>
      </c>
      <c r="R1446">
        <v>0</v>
      </c>
      <c r="S1446" t="s">
        <v>804</v>
      </c>
      <c r="T1446" t="s">
        <v>805</v>
      </c>
      <c r="U1446" s="1">
        <v>45.74</v>
      </c>
      <c r="V1446" s="2">
        <v>45801</v>
      </c>
      <c r="W1446" s="2">
        <v>45807</v>
      </c>
      <c r="X1446" s="7">
        <f t="shared" si="22"/>
        <v>6</v>
      </c>
      <c r="Y1446" t="s">
        <v>27</v>
      </c>
    </row>
    <row r="1447" spans="1:25" x14ac:dyDescent="0.3">
      <c r="A1447" s="2">
        <v>45802</v>
      </c>
      <c r="B1447" t="s">
        <v>18</v>
      </c>
      <c r="C1447" t="s">
        <v>19</v>
      </c>
      <c r="D1447">
        <v>15</v>
      </c>
      <c r="E1447" s="1">
        <v>15.85</v>
      </c>
      <c r="F1447" s="1">
        <f>Sales_data[[#This Row],[UnitPrice]]*(1-0.35)</f>
        <v>10.3025</v>
      </c>
      <c r="G1447" t="s">
        <v>50</v>
      </c>
      <c r="H1447" t="s">
        <v>31</v>
      </c>
      <c r="I1447" s="6">
        <v>0</v>
      </c>
      <c r="J1447" t="s">
        <v>66</v>
      </c>
      <c r="K1447" s="1">
        <f>Sales_data[[#This Row],[Quantity]]*Sales_data[[#This Row],[UnitPrice]]</f>
        <v>237.75</v>
      </c>
      <c r="L1447" s="1">
        <f>Sales_data[[#This Row],[TotalPrice ]]*(1-Sales_data[[#This Row],[Discount]])</f>
        <v>237.75</v>
      </c>
      <c r="M1447" s="1">
        <f>Sales_data[[#This Row],[Quantity]]*Sales_data[[#This Row],[UnitCost (Assummed)]]</f>
        <v>154.53749999999999</v>
      </c>
      <c r="N1447" s="1">
        <f>Sales_data[[#This Row],[ Sales]]-Sales_data[[#This Row],[COGs]]</f>
        <v>83.212500000000006</v>
      </c>
      <c r="O1447" s="5">
        <f>Sales_data[[#This Row],[TotalPrice ]]-Sales_data[[#This Row],[ Sales]]</f>
        <v>0</v>
      </c>
      <c r="P1447" t="s">
        <v>60</v>
      </c>
      <c r="Q1447" t="s">
        <v>40</v>
      </c>
      <c r="R1447">
        <v>0</v>
      </c>
      <c r="S1447" t="s">
        <v>227</v>
      </c>
      <c r="T1447" t="s">
        <v>228</v>
      </c>
      <c r="U1447" s="1">
        <v>23.49</v>
      </c>
      <c r="V1447" s="2">
        <v>45802</v>
      </c>
      <c r="W1447" s="2">
        <v>45811</v>
      </c>
      <c r="X1447" s="7">
        <f t="shared" si="22"/>
        <v>9</v>
      </c>
      <c r="Y1447" t="s">
        <v>27</v>
      </c>
    </row>
    <row r="1448" spans="1:25" x14ac:dyDescent="0.3">
      <c r="A1448" s="2">
        <v>45803</v>
      </c>
      <c r="B1448" t="s">
        <v>18</v>
      </c>
      <c r="C1448" t="s">
        <v>130</v>
      </c>
      <c r="D1448">
        <v>10</v>
      </c>
      <c r="E1448" s="1">
        <v>149.66999999999999</v>
      </c>
      <c r="F1448" s="1">
        <f>Sales_data[[#This Row],[UnitPrice]]*(1-0.35)</f>
        <v>97.285499999999999</v>
      </c>
      <c r="G1448" t="s">
        <v>55</v>
      </c>
      <c r="H1448" t="s">
        <v>31</v>
      </c>
      <c r="I1448" s="6">
        <v>0.1</v>
      </c>
      <c r="J1448" t="s">
        <v>51</v>
      </c>
      <c r="K1448" s="1">
        <f>Sales_data[[#This Row],[Quantity]]*Sales_data[[#This Row],[UnitPrice]]</f>
        <v>1496.6999999999998</v>
      </c>
      <c r="L1448" s="1">
        <f>Sales_data[[#This Row],[TotalPrice ]]*(1-Sales_data[[#This Row],[Discount]])</f>
        <v>1347.03</v>
      </c>
      <c r="M1448" s="1">
        <f>Sales_data[[#This Row],[Quantity]]*Sales_data[[#This Row],[UnitCost (Assummed)]]</f>
        <v>972.85500000000002</v>
      </c>
      <c r="N1448" s="1">
        <f>Sales_data[[#This Row],[ Sales]]-Sales_data[[#This Row],[COGs]]</f>
        <v>374.17499999999995</v>
      </c>
      <c r="O1448" s="5">
        <f>Sales_data[[#This Row],[TotalPrice ]]-Sales_data[[#This Row],[ Sales]]</f>
        <v>149.66999999999985</v>
      </c>
      <c r="P1448" t="s">
        <v>63</v>
      </c>
      <c r="Q1448" t="s">
        <v>24</v>
      </c>
      <c r="R1448">
        <v>1</v>
      </c>
      <c r="S1448" t="s">
        <v>1409</v>
      </c>
      <c r="T1448" t="s">
        <v>1410</v>
      </c>
      <c r="U1448" s="1">
        <v>49.67</v>
      </c>
      <c r="V1448" s="2">
        <v>45803</v>
      </c>
      <c r="W1448" s="2">
        <v>45810</v>
      </c>
      <c r="X1448" s="7">
        <f t="shared" si="22"/>
        <v>7</v>
      </c>
      <c r="Y1448" t="s">
        <v>27</v>
      </c>
    </row>
    <row r="1449" spans="1:25" x14ac:dyDescent="0.3">
      <c r="A1449" s="2">
        <v>45803</v>
      </c>
      <c r="B1449" t="s">
        <v>18</v>
      </c>
      <c r="C1449" t="s">
        <v>29</v>
      </c>
      <c r="D1449">
        <v>1</v>
      </c>
      <c r="E1449" s="1">
        <v>204.54</v>
      </c>
      <c r="F1449" s="1">
        <f>Sales_data[[#This Row],[UnitPrice]]*(1-0.35)</f>
        <v>132.95099999999999</v>
      </c>
      <c r="G1449" t="s">
        <v>55</v>
      </c>
      <c r="H1449" t="s">
        <v>31</v>
      </c>
      <c r="I1449" s="6">
        <v>0.1</v>
      </c>
      <c r="J1449" t="s">
        <v>51</v>
      </c>
      <c r="K1449" s="1">
        <f>Sales_data[[#This Row],[Quantity]]*Sales_data[[#This Row],[UnitPrice]]</f>
        <v>204.54</v>
      </c>
      <c r="L1449" s="1">
        <f>Sales_data[[#This Row],[TotalPrice ]]*(1-Sales_data[[#This Row],[Discount]])</f>
        <v>184.08599999999998</v>
      </c>
      <c r="M1449" s="1">
        <f>Sales_data[[#This Row],[Quantity]]*Sales_data[[#This Row],[UnitCost (Assummed)]]</f>
        <v>132.95099999999999</v>
      </c>
      <c r="N1449" s="1">
        <f>Sales_data[[#This Row],[ Sales]]-Sales_data[[#This Row],[COGs]]</f>
        <v>51.134999999999991</v>
      </c>
      <c r="O1449" s="5">
        <f>Sales_data[[#This Row],[TotalPrice ]]-Sales_data[[#This Row],[ Sales]]</f>
        <v>20.454000000000008</v>
      </c>
      <c r="P1449" t="s">
        <v>23</v>
      </c>
      <c r="Q1449" t="s">
        <v>2930</v>
      </c>
      <c r="R1449">
        <v>1</v>
      </c>
      <c r="S1449" t="s">
        <v>2038</v>
      </c>
      <c r="T1449" t="s">
        <v>2039</v>
      </c>
      <c r="U1449" s="1">
        <v>17.760000000000002</v>
      </c>
      <c r="V1449" s="2">
        <v>45803</v>
      </c>
      <c r="W1449" s="2">
        <v>45806</v>
      </c>
      <c r="X1449" s="7">
        <f t="shared" si="22"/>
        <v>3</v>
      </c>
      <c r="Y1449" t="s">
        <v>27</v>
      </c>
    </row>
    <row r="1450" spans="1:25" x14ac:dyDescent="0.3">
      <c r="A1450" s="2">
        <v>45804</v>
      </c>
      <c r="B1450" t="s">
        <v>69</v>
      </c>
      <c r="C1450" t="s">
        <v>130</v>
      </c>
      <c r="D1450">
        <v>10</v>
      </c>
      <c r="E1450" s="1">
        <v>351.23</v>
      </c>
      <c r="F1450" s="1">
        <f>Sales_data[[#This Row],[UnitPrice]]*(1-0.35)</f>
        <v>228.29950000000002</v>
      </c>
      <c r="G1450" t="s">
        <v>20</v>
      </c>
      <c r="H1450" t="s">
        <v>31</v>
      </c>
      <c r="I1450" s="6">
        <v>0.15</v>
      </c>
      <c r="J1450" t="s">
        <v>46</v>
      </c>
      <c r="K1450" s="1">
        <f>Sales_data[[#This Row],[Quantity]]*Sales_data[[#This Row],[UnitPrice]]</f>
        <v>3512.3</v>
      </c>
      <c r="L1450" s="1">
        <f>Sales_data[[#This Row],[TotalPrice ]]*(1-Sales_data[[#This Row],[Discount]])</f>
        <v>2985.4549999999999</v>
      </c>
      <c r="M1450" s="1">
        <f>Sales_data[[#This Row],[Quantity]]*Sales_data[[#This Row],[UnitCost (Assummed)]]</f>
        <v>2282.9950000000003</v>
      </c>
      <c r="N1450" s="1">
        <f>Sales_data[[#This Row],[ Sales]]-Sales_data[[#This Row],[COGs]]</f>
        <v>702.45999999999958</v>
      </c>
      <c r="O1450" s="5">
        <f>Sales_data[[#This Row],[TotalPrice ]]-Sales_data[[#This Row],[ Sales]]</f>
        <v>526.84500000000025</v>
      </c>
      <c r="P1450" t="s">
        <v>23</v>
      </c>
      <c r="Q1450" t="s">
        <v>2930</v>
      </c>
      <c r="R1450">
        <v>0</v>
      </c>
      <c r="S1450" t="s">
        <v>541</v>
      </c>
      <c r="T1450" t="s">
        <v>542</v>
      </c>
      <c r="U1450" s="1">
        <v>42.74</v>
      </c>
      <c r="V1450" s="2">
        <v>45804</v>
      </c>
      <c r="W1450" s="2">
        <v>45810</v>
      </c>
      <c r="X1450" s="7">
        <f t="shared" si="22"/>
        <v>6</v>
      </c>
      <c r="Y1450" t="s">
        <v>72</v>
      </c>
    </row>
    <row r="1451" spans="1:25" x14ac:dyDescent="0.3">
      <c r="A1451" s="2">
        <v>45805</v>
      </c>
      <c r="B1451" t="s">
        <v>69</v>
      </c>
      <c r="C1451" t="s">
        <v>39</v>
      </c>
      <c r="D1451">
        <v>3</v>
      </c>
      <c r="E1451" s="1">
        <v>470.09</v>
      </c>
      <c r="F1451" s="1">
        <f>Sales_data[[#This Row],[UnitPrice]]*(1-0.35)</f>
        <v>305.55849999999998</v>
      </c>
      <c r="G1451" t="s">
        <v>20</v>
      </c>
      <c r="H1451" t="s">
        <v>21</v>
      </c>
      <c r="I1451" s="6">
        <v>0</v>
      </c>
      <c r="J1451" t="s">
        <v>22</v>
      </c>
      <c r="K1451" s="1">
        <f>Sales_data[[#This Row],[Quantity]]*Sales_data[[#This Row],[UnitPrice]]</f>
        <v>1410.27</v>
      </c>
      <c r="L1451" s="1">
        <f>Sales_data[[#This Row],[TotalPrice ]]*(1-Sales_data[[#This Row],[Discount]])</f>
        <v>1410.27</v>
      </c>
      <c r="M1451" s="1">
        <f>Sales_data[[#This Row],[Quantity]]*Sales_data[[#This Row],[UnitCost (Assummed)]]</f>
        <v>916.67549999999994</v>
      </c>
      <c r="N1451" s="1">
        <f>Sales_data[[#This Row],[ Sales]]-Sales_data[[#This Row],[COGs]]</f>
        <v>493.59450000000004</v>
      </c>
      <c r="O1451" s="5">
        <f>Sales_data[[#This Row],[TotalPrice ]]-Sales_data[[#This Row],[ Sales]]</f>
        <v>0</v>
      </c>
      <c r="P1451" t="s">
        <v>33</v>
      </c>
      <c r="Q1451" t="s">
        <v>2930</v>
      </c>
      <c r="R1451">
        <v>0</v>
      </c>
      <c r="S1451" t="s">
        <v>1908</v>
      </c>
      <c r="T1451" t="s">
        <v>1909</v>
      </c>
      <c r="U1451" s="1">
        <v>38.29</v>
      </c>
      <c r="V1451" s="2">
        <v>45805</v>
      </c>
      <c r="W1451" s="2">
        <v>45809</v>
      </c>
      <c r="X1451" s="7">
        <f t="shared" si="22"/>
        <v>4</v>
      </c>
      <c r="Y1451" t="s">
        <v>72</v>
      </c>
    </row>
    <row r="1452" spans="1:25" x14ac:dyDescent="0.3">
      <c r="A1452" s="2">
        <v>45807</v>
      </c>
      <c r="B1452" t="s">
        <v>38</v>
      </c>
      <c r="C1452" t="s">
        <v>54</v>
      </c>
      <c r="D1452">
        <v>6</v>
      </c>
      <c r="E1452" s="1">
        <v>159.53</v>
      </c>
      <c r="F1452" s="1">
        <f>Sales_data[[#This Row],[UnitPrice]]*(1-0.35)</f>
        <v>103.69450000000001</v>
      </c>
      <c r="G1452" t="s">
        <v>30</v>
      </c>
      <c r="H1452" t="s">
        <v>31</v>
      </c>
      <c r="I1452" s="6">
        <v>0.05</v>
      </c>
      <c r="J1452" t="s">
        <v>66</v>
      </c>
      <c r="K1452" s="1">
        <f>Sales_data[[#This Row],[Quantity]]*Sales_data[[#This Row],[UnitPrice]]</f>
        <v>957.18000000000006</v>
      </c>
      <c r="L1452" s="1">
        <f>Sales_data[[#This Row],[TotalPrice ]]*(1-Sales_data[[#This Row],[Discount]])</f>
        <v>909.32100000000003</v>
      </c>
      <c r="M1452" s="1">
        <f>Sales_data[[#This Row],[Quantity]]*Sales_data[[#This Row],[UnitCost (Assummed)]]</f>
        <v>622.16700000000003</v>
      </c>
      <c r="N1452" s="1">
        <f>Sales_data[[#This Row],[ Sales]]-Sales_data[[#This Row],[COGs]]</f>
        <v>287.154</v>
      </c>
      <c r="O1452" s="5">
        <f>Sales_data[[#This Row],[TotalPrice ]]-Sales_data[[#This Row],[ Sales]]</f>
        <v>47.859000000000037</v>
      </c>
      <c r="P1452" t="s">
        <v>33</v>
      </c>
      <c r="Q1452" t="s">
        <v>2930</v>
      </c>
      <c r="R1452">
        <v>0</v>
      </c>
      <c r="S1452" t="s">
        <v>2889</v>
      </c>
      <c r="T1452" t="s">
        <v>2890</v>
      </c>
      <c r="U1452" s="1">
        <v>48.6</v>
      </c>
      <c r="V1452" s="2">
        <v>45807</v>
      </c>
      <c r="W1452" s="2">
        <v>45815</v>
      </c>
      <c r="X1452" s="7">
        <f t="shared" si="22"/>
        <v>8</v>
      </c>
      <c r="Y1452" t="s">
        <v>43</v>
      </c>
    </row>
    <row r="1453" spans="1:25" x14ac:dyDescent="0.3">
      <c r="A1453" s="2">
        <v>45808</v>
      </c>
      <c r="B1453" t="s">
        <v>69</v>
      </c>
      <c r="C1453" t="s">
        <v>29</v>
      </c>
      <c r="D1453">
        <v>16</v>
      </c>
      <c r="E1453" s="1">
        <v>307</v>
      </c>
      <c r="F1453" s="1">
        <f>Sales_data[[#This Row],[UnitPrice]]*(1-0.35)</f>
        <v>199.55</v>
      </c>
      <c r="G1453" t="s">
        <v>30</v>
      </c>
      <c r="H1453" t="s">
        <v>21</v>
      </c>
      <c r="I1453" s="6">
        <v>0</v>
      </c>
      <c r="J1453" t="s">
        <v>66</v>
      </c>
      <c r="K1453" s="1">
        <f>Sales_data[[#This Row],[Quantity]]*Sales_data[[#This Row],[UnitPrice]]</f>
        <v>4912</v>
      </c>
      <c r="L1453" s="1">
        <f>Sales_data[[#This Row],[TotalPrice ]]*(1-Sales_data[[#This Row],[Discount]])</f>
        <v>4912</v>
      </c>
      <c r="M1453" s="1">
        <f>Sales_data[[#This Row],[Quantity]]*Sales_data[[#This Row],[UnitCost (Assummed)]]</f>
        <v>3192.8</v>
      </c>
      <c r="N1453" s="1">
        <f>Sales_data[[#This Row],[ Sales]]-Sales_data[[#This Row],[COGs]]</f>
        <v>1719.1999999999998</v>
      </c>
      <c r="O1453" s="5">
        <f>Sales_data[[#This Row],[TotalPrice ]]-Sales_data[[#This Row],[ Sales]]</f>
        <v>0</v>
      </c>
      <c r="P1453" t="s">
        <v>60</v>
      </c>
      <c r="Q1453" t="s">
        <v>24</v>
      </c>
      <c r="R1453">
        <v>0</v>
      </c>
      <c r="S1453" t="s">
        <v>1563</v>
      </c>
      <c r="T1453" t="s">
        <v>1564</v>
      </c>
      <c r="U1453" s="1">
        <v>11.99</v>
      </c>
      <c r="V1453" s="2">
        <v>45808</v>
      </c>
      <c r="W1453" s="2">
        <v>45810</v>
      </c>
      <c r="X1453" s="7">
        <f t="shared" si="22"/>
        <v>2</v>
      </c>
      <c r="Y1453" t="s">
        <v>72</v>
      </c>
    </row>
    <row r="1454" spans="1:25" x14ac:dyDescent="0.3">
      <c r="A1454" s="2">
        <v>45808</v>
      </c>
      <c r="B1454" t="s">
        <v>28</v>
      </c>
      <c r="C1454" t="s">
        <v>54</v>
      </c>
      <c r="D1454">
        <v>3</v>
      </c>
      <c r="E1454" s="1">
        <v>390.28</v>
      </c>
      <c r="F1454" s="1">
        <f>Sales_data[[#This Row],[UnitPrice]]*(1-0.35)</f>
        <v>253.68199999999999</v>
      </c>
      <c r="G1454" t="s">
        <v>20</v>
      </c>
      <c r="H1454" t="s">
        <v>31</v>
      </c>
      <c r="I1454" s="6">
        <v>0</v>
      </c>
      <c r="J1454" t="s">
        <v>46</v>
      </c>
      <c r="K1454" s="1">
        <f>Sales_data[[#This Row],[Quantity]]*Sales_data[[#This Row],[UnitPrice]]</f>
        <v>1170.8399999999999</v>
      </c>
      <c r="L1454" s="1">
        <f>Sales_data[[#This Row],[TotalPrice ]]*(1-Sales_data[[#This Row],[Discount]])</f>
        <v>1170.8399999999999</v>
      </c>
      <c r="M1454" s="1">
        <f>Sales_data[[#This Row],[Quantity]]*Sales_data[[#This Row],[UnitCost (Assummed)]]</f>
        <v>761.04599999999994</v>
      </c>
      <c r="N1454" s="1">
        <f>Sales_data[[#This Row],[ Sales]]-Sales_data[[#This Row],[COGs]]</f>
        <v>409.79399999999998</v>
      </c>
      <c r="O1454" s="5">
        <f>Sales_data[[#This Row],[TotalPrice ]]-Sales_data[[#This Row],[ Sales]]</f>
        <v>0</v>
      </c>
      <c r="P1454" t="s">
        <v>23</v>
      </c>
      <c r="Q1454" t="s">
        <v>40</v>
      </c>
      <c r="R1454">
        <v>1</v>
      </c>
      <c r="S1454" t="s">
        <v>1920</v>
      </c>
      <c r="T1454" t="s">
        <v>1921</v>
      </c>
      <c r="U1454" s="1">
        <v>45.22</v>
      </c>
      <c r="V1454" s="2">
        <v>45808</v>
      </c>
      <c r="W1454" s="2">
        <v>45818</v>
      </c>
      <c r="X1454" s="7">
        <f t="shared" si="22"/>
        <v>10</v>
      </c>
      <c r="Y1454" t="s">
        <v>37</v>
      </c>
    </row>
    <row r="1455" spans="1:25" x14ac:dyDescent="0.3">
      <c r="A1455" s="2">
        <v>45809</v>
      </c>
      <c r="B1455" t="s">
        <v>28</v>
      </c>
      <c r="C1455" t="s">
        <v>19</v>
      </c>
      <c r="D1455">
        <v>13</v>
      </c>
      <c r="E1455" s="1">
        <v>306.16000000000003</v>
      </c>
      <c r="F1455" s="1">
        <f>Sales_data[[#This Row],[UnitPrice]]*(1-0.35)</f>
        <v>199.00400000000002</v>
      </c>
      <c r="G1455" t="s">
        <v>30</v>
      </c>
      <c r="H1455" t="s">
        <v>21</v>
      </c>
      <c r="I1455" s="6">
        <v>0.15</v>
      </c>
      <c r="J1455" t="s">
        <v>46</v>
      </c>
      <c r="K1455" s="1">
        <f>Sales_data[[#This Row],[Quantity]]*Sales_data[[#This Row],[UnitPrice]]</f>
        <v>3980.0800000000004</v>
      </c>
      <c r="L1455" s="1">
        <f>Sales_data[[#This Row],[TotalPrice ]]*(1-Sales_data[[#This Row],[Discount]])</f>
        <v>3383.0680000000002</v>
      </c>
      <c r="M1455" s="1">
        <f>Sales_data[[#This Row],[Quantity]]*Sales_data[[#This Row],[UnitCost (Assummed)]]</f>
        <v>2587.0520000000001</v>
      </c>
      <c r="N1455" s="1">
        <f>Sales_data[[#This Row],[ Sales]]-Sales_data[[#This Row],[COGs]]</f>
        <v>796.01600000000008</v>
      </c>
      <c r="O1455" s="5">
        <f>Sales_data[[#This Row],[TotalPrice ]]-Sales_data[[#This Row],[ Sales]]</f>
        <v>597.01200000000017</v>
      </c>
      <c r="P1455" t="s">
        <v>63</v>
      </c>
      <c r="Q1455" t="s">
        <v>34</v>
      </c>
      <c r="R1455">
        <v>0</v>
      </c>
      <c r="S1455" t="s">
        <v>551</v>
      </c>
      <c r="T1455" t="s">
        <v>552</v>
      </c>
      <c r="U1455" s="1">
        <v>25.16</v>
      </c>
      <c r="V1455" s="2">
        <v>45809</v>
      </c>
      <c r="W1455" s="2">
        <v>45818</v>
      </c>
      <c r="X1455" s="7">
        <f t="shared" si="22"/>
        <v>9</v>
      </c>
      <c r="Y1455" t="s">
        <v>37</v>
      </c>
    </row>
    <row r="1456" spans="1:25" x14ac:dyDescent="0.3">
      <c r="A1456" s="2">
        <v>45809</v>
      </c>
      <c r="B1456" t="s">
        <v>69</v>
      </c>
      <c r="C1456" t="s">
        <v>54</v>
      </c>
      <c r="D1456">
        <v>12</v>
      </c>
      <c r="E1456" s="1">
        <v>290.27999999999997</v>
      </c>
      <c r="F1456" s="1">
        <f>Sales_data[[#This Row],[UnitPrice]]*(1-0.35)</f>
        <v>188.68199999999999</v>
      </c>
      <c r="G1456" t="s">
        <v>20</v>
      </c>
      <c r="H1456" t="s">
        <v>31</v>
      </c>
      <c r="I1456" s="6">
        <v>0.1</v>
      </c>
      <c r="J1456" t="s">
        <v>51</v>
      </c>
      <c r="K1456" s="1">
        <f>Sales_data[[#This Row],[Quantity]]*Sales_data[[#This Row],[UnitPrice]]</f>
        <v>3483.3599999999997</v>
      </c>
      <c r="L1456" s="1">
        <f>Sales_data[[#This Row],[TotalPrice ]]*(1-Sales_data[[#This Row],[Discount]])</f>
        <v>3135.0239999999999</v>
      </c>
      <c r="M1456" s="1">
        <f>Sales_data[[#This Row],[Quantity]]*Sales_data[[#This Row],[UnitCost (Assummed)]]</f>
        <v>2264.1839999999997</v>
      </c>
      <c r="N1456" s="1">
        <f>Sales_data[[#This Row],[ Sales]]-Sales_data[[#This Row],[COGs]]</f>
        <v>870.84000000000015</v>
      </c>
      <c r="O1456" s="5">
        <f>Sales_data[[#This Row],[TotalPrice ]]-Sales_data[[#This Row],[ Sales]]</f>
        <v>348.33599999999979</v>
      </c>
      <c r="P1456" t="s">
        <v>63</v>
      </c>
      <c r="Q1456" t="s">
        <v>24</v>
      </c>
      <c r="R1456">
        <v>1</v>
      </c>
      <c r="S1456" t="s">
        <v>1434</v>
      </c>
      <c r="T1456" t="s">
        <v>1435</v>
      </c>
      <c r="U1456" s="1">
        <v>5.55</v>
      </c>
      <c r="V1456" s="2">
        <v>45809</v>
      </c>
      <c r="W1456" s="2">
        <v>45815</v>
      </c>
      <c r="X1456" s="7">
        <f t="shared" si="22"/>
        <v>6</v>
      </c>
      <c r="Y1456" t="s">
        <v>72</v>
      </c>
    </row>
    <row r="1457" spans="1:25" x14ac:dyDescent="0.3">
      <c r="A1457" s="2">
        <v>45809</v>
      </c>
      <c r="B1457" t="s">
        <v>18</v>
      </c>
      <c r="C1457" t="s">
        <v>39</v>
      </c>
      <c r="D1457">
        <v>7</v>
      </c>
      <c r="E1457" s="1">
        <v>122.2</v>
      </c>
      <c r="F1457" s="1">
        <f>Sales_data[[#This Row],[UnitPrice]]*(1-0.35)</f>
        <v>79.430000000000007</v>
      </c>
      <c r="G1457" t="s">
        <v>20</v>
      </c>
      <c r="H1457" t="s">
        <v>31</v>
      </c>
      <c r="I1457" s="6">
        <v>0</v>
      </c>
      <c r="J1457" t="s">
        <v>51</v>
      </c>
      <c r="K1457" s="1">
        <f>Sales_data[[#This Row],[Quantity]]*Sales_data[[#This Row],[UnitPrice]]</f>
        <v>855.4</v>
      </c>
      <c r="L1457" s="1">
        <f>Sales_data[[#This Row],[TotalPrice ]]*(1-Sales_data[[#This Row],[Discount]])</f>
        <v>855.4</v>
      </c>
      <c r="M1457" s="1">
        <f>Sales_data[[#This Row],[Quantity]]*Sales_data[[#This Row],[UnitCost (Assummed)]]</f>
        <v>556.01</v>
      </c>
      <c r="N1457" s="1">
        <f>Sales_data[[#This Row],[ Sales]]-Sales_data[[#This Row],[COGs]]</f>
        <v>299.39</v>
      </c>
      <c r="O1457" s="5">
        <f>Sales_data[[#This Row],[TotalPrice ]]-Sales_data[[#This Row],[ Sales]]</f>
        <v>0</v>
      </c>
      <c r="P1457" t="s">
        <v>57</v>
      </c>
      <c r="Q1457" t="s">
        <v>2930</v>
      </c>
      <c r="R1457">
        <v>0</v>
      </c>
      <c r="S1457" t="s">
        <v>2543</v>
      </c>
      <c r="T1457" t="s">
        <v>2544</v>
      </c>
      <c r="U1457" s="1">
        <v>30.21</v>
      </c>
      <c r="V1457" s="2">
        <v>45809</v>
      </c>
      <c r="W1457" s="2">
        <v>45818</v>
      </c>
      <c r="X1457" s="7">
        <f t="shared" si="22"/>
        <v>9</v>
      </c>
      <c r="Y1457" t="s">
        <v>27</v>
      </c>
    </row>
    <row r="1458" spans="1:25" x14ac:dyDescent="0.3">
      <c r="A1458" s="2">
        <v>45810</v>
      </c>
      <c r="B1458" t="s">
        <v>28</v>
      </c>
      <c r="C1458" t="s">
        <v>130</v>
      </c>
      <c r="D1458">
        <v>14</v>
      </c>
      <c r="E1458" s="1">
        <v>194.31</v>
      </c>
      <c r="F1458" s="1">
        <f>Sales_data[[#This Row],[UnitPrice]]*(1-0.35)</f>
        <v>126.3015</v>
      </c>
      <c r="G1458" t="s">
        <v>50</v>
      </c>
      <c r="H1458" t="s">
        <v>21</v>
      </c>
      <c r="I1458" s="6">
        <v>0.15</v>
      </c>
      <c r="J1458" t="s">
        <v>46</v>
      </c>
      <c r="K1458" s="1">
        <f>Sales_data[[#This Row],[Quantity]]*Sales_data[[#This Row],[UnitPrice]]</f>
        <v>2720.34</v>
      </c>
      <c r="L1458" s="1">
        <f>Sales_data[[#This Row],[TotalPrice ]]*(1-Sales_data[[#This Row],[Discount]])</f>
        <v>2312.2890000000002</v>
      </c>
      <c r="M1458" s="1">
        <f>Sales_data[[#This Row],[Quantity]]*Sales_data[[#This Row],[UnitCost (Assummed)]]</f>
        <v>1768.221</v>
      </c>
      <c r="N1458" s="1">
        <f>Sales_data[[#This Row],[ Sales]]-Sales_data[[#This Row],[COGs]]</f>
        <v>544.06800000000021</v>
      </c>
      <c r="O1458" s="5">
        <f>Sales_data[[#This Row],[TotalPrice ]]-Sales_data[[#This Row],[ Sales]]</f>
        <v>408.05099999999993</v>
      </c>
      <c r="P1458" t="s">
        <v>60</v>
      </c>
      <c r="Q1458" t="s">
        <v>24</v>
      </c>
      <c r="R1458">
        <v>0</v>
      </c>
      <c r="S1458" t="s">
        <v>1689</v>
      </c>
      <c r="T1458" t="s">
        <v>1690</v>
      </c>
      <c r="U1458" s="1">
        <v>15.3</v>
      </c>
      <c r="V1458" s="2">
        <v>45810</v>
      </c>
      <c r="W1458" s="2">
        <v>45817</v>
      </c>
      <c r="X1458" s="7">
        <f t="shared" si="22"/>
        <v>7</v>
      </c>
      <c r="Y1458" t="s">
        <v>37</v>
      </c>
    </row>
    <row r="1459" spans="1:25" x14ac:dyDescent="0.3">
      <c r="A1459" s="2">
        <v>45813</v>
      </c>
      <c r="B1459" t="s">
        <v>69</v>
      </c>
      <c r="C1459" t="s">
        <v>29</v>
      </c>
      <c r="D1459">
        <v>10</v>
      </c>
      <c r="E1459" s="1">
        <v>319.05</v>
      </c>
      <c r="F1459" s="1">
        <f>Sales_data[[#This Row],[UnitPrice]]*(1-0.35)</f>
        <v>207.38250000000002</v>
      </c>
      <c r="G1459" t="s">
        <v>55</v>
      </c>
      <c r="H1459" t="s">
        <v>21</v>
      </c>
      <c r="I1459" s="6">
        <v>0</v>
      </c>
      <c r="J1459" t="s">
        <v>56</v>
      </c>
      <c r="K1459" s="1">
        <f>Sales_data[[#This Row],[Quantity]]*Sales_data[[#This Row],[UnitPrice]]</f>
        <v>3190.5</v>
      </c>
      <c r="L1459" s="1">
        <f>Sales_data[[#This Row],[TotalPrice ]]*(1-Sales_data[[#This Row],[Discount]])</f>
        <v>3190.5</v>
      </c>
      <c r="M1459" s="1">
        <f>Sales_data[[#This Row],[Quantity]]*Sales_data[[#This Row],[UnitCost (Assummed)]]</f>
        <v>2073.8250000000003</v>
      </c>
      <c r="N1459" s="1">
        <f>Sales_data[[#This Row],[ Sales]]-Sales_data[[#This Row],[COGs]]</f>
        <v>1116.6749999999997</v>
      </c>
      <c r="O1459" s="5">
        <f>Sales_data[[#This Row],[TotalPrice ]]-Sales_data[[#This Row],[ Sales]]</f>
        <v>0</v>
      </c>
      <c r="P1459" t="s">
        <v>23</v>
      </c>
      <c r="Q1459" t="s">
        <v>2930</v>
      </c>
      <c r="R1459">
        <v>0</v>
      </c>
      <c r="S1459" t="s">
        <v>94</v>
      </c>
      <c r="T1459" t="s">
        <v>95</v>
      </c>
      <c r="U1459" s="1">
        <v>28.43</v>
      </c>
      <c r="V1459" s="2">
        <v>45813</v>
      </c>
      <c r="W1459" s="2">
        <v>45816</v>
      </c>
      <c r="X1459" s="7">
        <f t="shared" si="22"/>
        <v>3</v>
      </c>
      <c r="Y1459" t="s">
        <v>72</v>
      </c>
    </row>
    <row r="1460" spans="1:25" x14ac:dyDescent="0.3">
      <c r="A1460" s="2">
        <v>45813</v>
      </c>
      <c r="B1460" t="s">
        <v>38</v>
      </c>
      <c r="C1460" t="s">
        <v>39</v>
      </c>
      <c r="D1460">
        <v>13</v>
      </c>
      <c r="E1460" s="1">
        <v>466.54</v>
      </c>
      <c r="F1460" s="1">
        <f>Sales_data[[#This Row],[UnitPrice]]*(1-0.35)</f>
        <v>303.25100000000003</v>
      </c>
      <c r="G1460" t="s">
        <v>50</v>
      </c>
      <c r="H1460" t="s">
        <v>21</v>
      </c>
      <c r="I1460" s="6">
        <v>0</v>
      </c>
      <c r="J1460" t="s">
        <v>22</v>
      </c>
      <c r="K1460" s="1">
        <f>Sales_data[[#This Row],[Quantity]]*Sales_data[[#This Row],[UnitPrice]]</f>
        <v>6065.02</v>
      </c>
      <c r="L1460" s="1">
        <f>Sales_data[[#This Row],[TotalPrice ]]*(1-Sales_data[[#This Row],[Discount]])</f>
        <v>6065.02</v>
      </c>
      <c r="M1460" s="1">
        <f>Sales_data[[#This Row],[Quantity]]*Sales_data[[#This Row],[UnitCost (Assummed)]]</f>
        <v>3942.2630000000004</v>
      </c>
      <c r="N1460" s="1">
        <f>Sales_data[[#This Row],[ Sales]]-Sales_data[[#This Row],[COGs]]</f>
        <v>2122.7570000000001</v>
      </c>
      <c r="O1460" s="5">
        <f>Sales_data[[#This Row],[TotalPrice ]]-Sales_data[[#This Row],[ Sales]]</f>
        <v>0</v>
      </c>
      <c r="P1460" t="s">
        <v>63</v>
      </c>
      <c r="Q1460" t="s">
        <v>24</v>
      </c>
      <c r="R1460">
        <v>0</v>
      </c>
      <c r="S1460" t="s">
        <v>667</v>
      </c>
      <c r="T1460" t="s">
        <v>668</v>
      </c>
      <c r="U1460" s="1">
        <v>18.63</v>
      </c>
      <c r="V1460" s="2">
        <v>45813</v>
      </c>
      <c r="W1460" s="2">
        <v>45822</v>
      </c>
      <c r="X1460" s="7">
        <f t="shared" si="22"/>
        <v>9</v>
      </c>
      <c r="Y1460" t="s">
        <v>43</v>
      </c>
    </row>
    <row r="1461" spans="1:25" x14ac:dyDescent="0.3">
      <c r="A1461" s="2">
        <v>45813</v>
      </c>
      <c r="B1461" t="s">
        <v>18</v>
      </c>
      <c r="C1461" t="s">
        <v>130</v>
      </c>
      <c r="D1461">
        <v>19</v>
      </c>
      <c r="E1461" s="1">
        <v>491.15</v>
      </c>
      <c r="F1461" s="1">
        <f>Sales_data[[#This Row],[UnitPrice]]*(1-0.35)</f>
        <v>319.2475</v>
      </c>
      <c r="G1461" t="s">
        <v>50</v>
      </c>
      <c r="H1461" t="s">
        <v>31</v>
      </c>
      <c r="I1461" s="6">
        <v>0</v>
      </c>
      <c r="J1461" t="s">
        <v>46</v>
      </c>
      <c r="K1461" s="1">
        <f>Sales_data[[#This Row],[Quantity]]*Sales_data[[#This Row],[UnitPrice]]</f>
        <v>9331.85</v>
      </c>
      <c r="L1461" s="1">
        <f>Sales_data[[#This Row],[TotalPrice ]]*(1-Sales_data[[#This Row],[Discount]])</f>
        <v>9331.85</v>
      </c>
      <c r="M1461" s="1">
        <f>Sales_data[[#This Row],[Quantity]]*Sales_data[[#This Row],[UnitCost (Assummed)]]</f>
        <v>6065.7025000000003</v>
      </c>
      <c r="N1461" s="1">
        <f>Sales_data[[#This Row],[ Sales]]-Sales_data[[#This Row],[COGs]]</f>
        <v>3266.1475</v>
      </c>
      <c r="O1461" s="5">
        <f>Sales_data[[#This Row],[TotalPrice ]]-Sales_data[[#This Row],[ Sales]]</f>
        <v>0</v>
      </c>
      <c r="P1461" t="s">
        <v>23</v>
      </c>
      <c r="Q1461" t="s">
        <v>2930</v>
      </c>
      <c r="R1461">
        <v>0</v>
      </c>
      <c r="S1461" t="s">
        <v>958</v>
      </c>
      <c r="T1461" t="s">
        <v>959</v>
      </c>
      <c r="U1461" s="1">
        <v>48.68</v>
      </c>
      <c r="V1461" s="2">
        <v>45813</v>
      </c>
      <c r="W1461" s="2">
        <v>45823</v>
      </c>
      <c r="X1461" s="7">
        <f t="shared" si="22"/>
        <v>10</v>
      </c>
      <c r="Y1461" t="s">
        <v>27</v>
      </c>
    </row>
    <row r="1462" spans="1:25" x14ac:dyDescent="0.3">
      <c r="A1462" s="2">
        <v>45813</v>
      </c>
      <c r="B1462" t="s">
        <v>18</v>
      </c>
      <c r="C1462" t="s">
        <v>19</v>
      </c>
      <c r="D1462">
        <v>1</v>
      </c>
      <c r="E1462" s="1">
        <v>299.66000000000003</v>
      </c>
      <c r="F1462" s="1">
        <f>Sales_data[[#This Row],[UnitPrice]]*(1-0.35)</f>
        <v>194.77900000000002</v>
      </c>
      <c r="G1462" t="s">
        <v>30</v>
      </c>
      <c r="H1462" t="s">
        <v>31</v>
      </c>
      <c r="I1462" s="6">
        <v>0.1</v>
      </c>
      <c r="J1462" t="s">
        <v>56</v>
      </c>
      <c r="K1462" s="1">
        <f>Sales_data[[#This Row],[Quantity]]*Sales_data[[#This Row],[UnitPrice]]</f>
        <v>299.66000000000003</v>
      </c>
      <c r="L1462" s="1">
        <f>Sales_data[[#This Row],[TotalPrice ]]*(1-Sales_data[[#This Row],[Discount]])</f>
        <v>269.69400000000002</v>
      </c>
      <c r="M1462" s="1">
        <f>Sales_data[[#This Row],[Quantity]]*Sales_data[[#This Row],[UnitCost (Assummed)]]</f>
        <v>194.77900000000002</v>
      </c>
      <c r="N1462" s="1">
        <f>Sales_data[[#This Row],[ Sales]]-Sales_data[[#This Row],[COGs]]</f>
        <v>74.914999999999992</v>
      </c>
      <c r="O1462" s="5">
        <f>Sales_data[[#This Row],[TotalPrice ]]-Sales_data[[#This Row],[ Sales]]</f>
        <v>29.966000000000008</v>
      </c>
      <c r="P1462" t="s">
        <v>63</v>
      </c>
      <c r="Q1462" t="s">
        <v>34</v>
      </c>
      <c r="R1462">
        <v>0</v>
      </c>
      <c r="S1462" t="s">
        <v>2243</v>
      </c>
      <c r="T1462" t="s">
        <v>2244</v>
      </c>
      <c r="U1462" s="1">
        <v>38.94</v>
      </c>
      <c r="V1462" s="2">
        <v>45813</v>
      </c>
      <c r="W1462" s="2">
        <v>45815</v>
      </c>
      <c r="X1462" s="7">
        <f t="shared" si="22"/>
        <v>2</v>
      </c>
      <c r="Y1462" t="s">
        <v>27</v>
      </c>
    </row>
    <row r="1463" spans="1:25" x14ac:dyDescent="0.3">
      <c r="A1463" s="2">
        <v>45814</v>
      </c>
      <c r="B1463" t="s">
        <v>18</v>
      </c>
      <c r="C1463" t="s">
        <v>39</v>
      </c>
      <c r="D1463">
        <v>3</v>
      </c>
      <c r="E1463" s="1">
        <v>391.92</v>
      </c>
      <c r="F1463" s="1">
        <f>Sales_data[[#This Row],[UnitPrice]]*(1-0.35)</f>
        <v>254.74800000000002</v>
      </c>
      <c r="G1463" t="s">
        <v>30</v>
      </c>
      <c r="H1463" t="s">
        <v>21</v>
      </c>
      <c r="I1463" s="6">
        <v>0.15</v>
      </c>
      <c r="J1463" t="s">
        <v>32</v>
      </c>
      <c r="K1463" s="1">
        <f>Sales_data[[#This Row],[Quantity]]*Sales_data[[#This Row],[UnitPrice]]</f>
        <v>1175.76</v>
      </c>
      <c r="L1463" s="1">
        <f>Sales_data[[#This Row],[TotalPrice ]]*(1-Sales_data[[#This Row],[Discount]])</f>
        <v>999.39599999999996</v>
      </c>
      <c r="M1463" s="1">
        <f>Sales_data[[#This Row],[Quantity]]*Sales_data[[#This Row],[UnitCost (Assummed)]]</f>
        <v>764.24400000000003</v>
      </c>
      <c r="N1463" s="1">
        <f>Sales_data[[#This Row],[ Sales]]-Sales_data[[#This Row],[COGs]]</f>
        <v>235.15199999999993</v>
      </c>
      <c r="O1463" s="5">
        <f>Sales_data[[#This Row],[TotalPrice ]]-Sales_data[[#This Row],[ Sales]]</f>
        <v>176.36400000000003</v>
      </c>
      <c r="P1463" t="s">
        <v>60</v>
      </c>
      <c r="Q1463" t="s">
        <v>34</v>
      </c>
      <c r="R1463">
        <v>0</v>
      </c>
      <c r="S1463" t="s">
        <v>1313</v>
      </c>
      <c r="T1463" t="s">
        <v>1314</v>
      </c>
      <c r="U1463" s="1">
        <v>9.86</v>
      </c>
      <c r="V1463" s="2">
        <v>45814</v>
      </c>
      <c r="W1463" s="2">
        <v>45824</v>
      </c>
      <c r="X1463" s="7">
        <f t="shared" si="22"/>
        <v>10</v>
      </c>
      <c r="Y1463" t="s">
        <v>27</v>
      </c>
    </row>
    <row r="1464" spans="1:25" x14ac:dyDescent="0.3">
      <c r="A1464" s="2">
        <v>45814</v>
      </c>
      <c r="B1464" t="s">
        <v>38</v>
      </c>
      <c r="C1464" t="s">
        <v>29</v>
      </c>
      <c r="D1464">
        <v>5</v>
      </c>
      <c r="E1464" s="1">
        <v>32.56</v>
      </c>
      <c r="F1464" s="1">
        <f>Sales_data[[#This Row],[UnitPrice]]*(1-0.35)</f>
        <v>21.164000000000001</v>
      </c>
      <c r="G1464" t="s">
        <v>50</v>
      </c>
      <c r="H1464" t="s">
        <v>31</v>
      </c>
      <c r="I1464" s="6">
        <v>0.05</v>
      </c>
      <c r="J1464" t="s">
        <v>56</v>
      </c>
      <c r="K1464" s="1">
        <f>Sales_data[[#This Row],[Quantity]]*Sales_data[[#This Row],[UnitPrice]]</f>
        <v>162.80000000000001</v>
      </c>
      <c r="L1464" s="1">
        <f>Sales_data[[#This Row],[TotalPrice ]]*(1-Sales_data[[#This Row],[Discount]])</f>
        <v>154.66</v>
      </c>
      <c r="M1464" s="1">
        <f>Sales_data[[#This Row],[Quantity]]*Sales_data[[#This Row],[UnitCost (Assummed)]]</f>
        <v>105.82000000000001</v>
      </c>
      <c r="N1464" s="1">
        <f>Sales_data[[#This Row],[ Sales]]-Sales_data[[#This Row],[COGs]]</f>
        <v>48.839999999999989</v>
      </c>
      <c r="O1464" s="5">
        <f>Sales_data[[#This Row],[TotalPrice ]]-Sales_data[[#This Row],[ Sales]]</f>
        <v>8.1400000000000148</v>
      </c>
      <c r="P1464" t="s">
        <v>63</v>
      </c>
      <c r="Q1464" t="s">
        <v>24</v>
      </c>
      <c r="R1464">
        <v>0</v>
      </c>
      <c r="S1464" t="s">
        <v>1748</v>
      </c>
      <c r="T1464" t="s">
        <v>1749</v>
      </c>
      <c r="U1464" s="1">
        <v>46.73</v>
      </c>
      <c r="V1464" s="2">
        <v>45814</v>
      </c>
      <c r="W1464" s="2">
        <v>45820</v>
      </c>
      <c r="X1464" s="7">
        <f t="shared" si="22"/>
        <v>6</v>
      </c>
      <c r="Y1464" t="s">
        <v>43</v>
      </c>
    </row>
    <row r="1465" spans="1:25" x14ac:dyDescent="0.3">
      <c r="A1465" s="2">
        <v>45816</v>
      </c>
      <c r="B1465" t="s">
        <v>69</v>
      </c>
      <c r="C1465" t="s">
        <v>79</v>
      </c>
      <c r="D1465">
        <v>7</v>
      </c>
      <c r="E1465" s="1">
        <v>452.56</v>
      </c>
      <c r="F1465" s="1">
        <f>Sales_data[[#This Row],[UnitPrice]]*(1-0.35)</f>
        <v>294.16399999999999</v>
      </c>
      <c r="G1465" t="s">
        <v>30</v>
      </c>
      <c r="H1465" t="s">
        <v>21</v>
      </c>
      <c r="I1465" s="6">
        <v>0.05</v>
      </c>
      <c r="J1465" t="s">
        <v>46</v>
      </c>
      <c r="K1465" s="1">
        <f>Sales_data[[#This Row],[Quantity]]*Sales_data[[#This Row],[UnitPrice]]</f>
        <v>3167.92</v>
      </c>
      <c r="L1465" s="1">
        <f>Sales_data[[#This Row],[TotalPrice ]]*(1-Sales_data[[#This Row],[Discount]])</f>
        <v>3009.5239999999999</v>
      </c>
      <c r="M1465" s="1">
        <f>Sales_data[[#This Row],[Quantity]]*Sales_data[[#This Row],[UnitCost (Assummed)]]</f>
        <v>2059.1480000000001</v>
      </c>
      <c r="N1465" s="1">
        <f>Sales_data[[#This Row],[ Sales]]-Sales_data[[#This Row],[COGs]]</f>
        <v>950.37599999999975</v>
      </c>
      <c r="O1465" s="5">
        <f>Sales_data[[#This Row],[TotalPrice ]]-Sales_data[[#This Row],[ Sales]]</f>
        <v>158.39600000000019</v>
      </c>
      <c r="P1465" t="s">
        <v>33</v>
      </c>
      <c r="Q1465" t="s">
        <v>24</v>
      </c>
      <c r="R1465">
        <v>0</v>
      </c>
      <c r="S1465" t="s">
        <v>313</v>
      </c>
      <c r="T1465" t="s">
        <v>314</v>
      </c>
      <c r="U1465" s="1">
        <v>46.97</v>
      </c>
      <c r="V1465" s="2">
        <v>45816</v>
      </c>
      <c r="W1465" s="2">
        <v>45823</v>
      </c>
      <c r="X1465" s="7">
        <f t="shared" si="22"/>
        <v>7</v>
      </c>
      <c r="Y1465" t="s">
        <v>72</v>
      </c>
    </row>
    <row r="1466" spans="1:25" x14ac:dyDescent="0.3">
      <c r="A1466" s="2">
        <v>45816</v>
      </c>
      <c r="B1466" t="s">
        <v>69</v>
      </c>
      <c r="C1466" t="s">
        <v>54</v>
      </c>
      <c r="D1466">
        <v>3</v>
      </c>
      <c r="E1466" s="1">
        <v>599.72</v>
      </c>
      <c r="F1466" s="1">
        <f>Sales_data[[#This Row],[UnitPrice]]*(1-0.35)</f>
        <v>389.81800000000004</v>
      </c>
      <c r="G1466" t="s">
        <v>55</v>
      </c>
      <c r="H1466" t="s">
        <v>31</v>
      </c>
      <c r="I1466" s="6">
        <v>0.15</v>
      </c>
      <c r="J1466" t="s">
        <v>32</v>
      </c>
      <c r="K1466" s="1">
        <f>Sales_data[[#This Row],[Quantity]]*Sales_data[[#This Row],[UnitPrice]]</f>
        <v>1799.16</v>
      </c>
      <c r="L1466" s="1">
        <f>Sales_data[[#This Row],[TotalPrice ]]*(1-Sales_data[[#This Row],[Discount]])</f>
        <v>1529.2860000000001</v>
      </c>
      <c r="M1466" s="1">
        <f>Sales_data[[#This Row],[Quantity]]*Sales_data[[#This Row],[UnitCost (Assummed)]]</f>
        <v>1169.4540000000002</v>
      </c>
      <c r="N1466" s="1">
        <f>Sales_data[[#This Row],[ Sales]]-Sales_data[[#This Row],[COGs]]</f>
        <v>359.83199999999988</v>
      </c>
      <c r="O1466" s="5">
        <f>Sales_data[[#This Row],[TotalPrice ]]-Sales_data[[#This Row],[ Sales]]</f>
        <v>269.87400000000002</v>
      </c>
      <c r="P1466" t="s">
        <v>23</v>
      </c>
      <c r="Q1466" t="s">
        <v>40</v>
      </c>
      <c r="R1466">
        <v>1</v>
      </c>
      <c r="S1466" t="s">
        <v>945</v>
      </c>
      <c r="T1466" t="s">
        <v>946</v>
      </c>
      <c r="U1466" s="1">
        <v>14.93</v>
      </c>
      <c r="V1466" s="2">
        <v>45816</v>
      </c>
      <c r="W1466" s="2">
        <v>45822</v>
      </c>
      <c r="X1466" s="7">
        <f t="shared" si="22"/>
        <v>6</v>
      </c>
      <c r="Y1466" t="s">
        <v>72</v>
      </c>
    </row>
    <row r="1467" spans="1:25" x14ac:dyDescent="0.3">
      <c r="A1467" s="2">
        <v>45817</v>
      </c>
      <c r="B1467" t="s">
        <v>44</v>
      </c>
      <c r="C1467" t="s">
        <v>130</v>
      </c>
      <c r="D1467">
        <v>2</v>
      </c>
      <c r="E1467" s="1">
        <v>73.94</v>
      </c>
      <c r="F1467" s="1">
        <f>Sales_data[[#This Row],[UnitPrice]]*(1-0.35)</f>
        <v>48.061</v>
      </c>
      <c r="G1467" t="s">
        <v>20</v>
      </c>
      <c r="H1467" t="s">
        <v>21</v>
      </c>
      <c r="I1467" s="6">
        <v>0.05</v>
      </c>
      <c r="J1467" t="s">
        <v>51</v>
      </c>
      <c r="K1467" s="1">
        <f>Sales_data[[#This Row],[Quantity]]*Sales_data[[#This Row],[UnitPrice]]</f>
        <v>147.88</v>
      </c>
      <c r="L1467" s="1">
        <f>Sales_data[[#This Row],[TotalPrice ]]*(1-Sales_data[[#This Row],[Discount]])</f>
        <v>140.48599999999999</v>
      </c>
      <c r="M1467" s="1">
        <f>Sales_data[[#This Row],[Quantity]]*Sales_data[[#This Row],[UnitCost (Assummed)]]</f>
        <v>96.122</v>
      </c>
      <c r="N1467" s="1">
        <f>Sales_data[[#This Row],[ Sales]]-Sales_data[[#This Row],[COGs]]</f>
        <v>44.36399999999999</v>
      </c>
      <c r="O1467" s="5">
        <f>Sales_data[[#This Row],[TotalPrice ]]-Sales_data[[#This Row],[ Sales]]</f>
        <v>7.3940000000000055</v>
      </c>
      <c r="P1467" t="s">
        <v>60</v>
      </c>
      <c r="Q1467" t="s">
        <v>34</v>
      </c>
      <c r="R1467">
        <v>0</v>
      </c>
      <c r="S1467" t="s">
        <v>267</v>
      </c>
      <c r="T1467" t="s">
        <v>268</v>
      </c>
      <c r="U1467" s="1">
        <v>28.05</v>
      </c>
      <c r="V1467" s="2">
        <v>45817</v>
      </c>
      <c r="W1467" s="2">
        <v>45824</v>
      </c>
      <c r="X1467" s="7">
        <f t="shared" si="22"/>
        <v>7</v>
      </c>
      <c r="Y1467" t="s">
        <v>49</v>
      </c>
    </row>
    <row r="1468" spans="1:25" x14ac:dyDescent="0.3">
      <c r="A1468" s="2">
        <v>45817</v>
      </c>
      <c r="B1468" t="s">
        <v>44</v>
      </c>
      <c r="C1468" t="s">
        <v>130</v>
      </c>
      <c r="D1468">
        <v>2</v>
      </c>
      <c r="E1468" s="1">
        <v>89.6</v>
      </c>
      <c r="F1468" s="1">
        <f>Sales_data[[#This Row],[UnitPrice]]*(1-0.35)</f>
        <v>58.239999999999995</v>
      </c>
      <c r="G1468" t="s">
        <v>30</v>
      </c>
      <c r="H1468" t="s">
        <v>31</v>
      </c>
      <c r="I1468" s="6">
        <v>0</v>
      </c>
      <c r="J1468" t="s">
        <v>56</v>
      </c>
      <c r="K1468" s="1">
        <f>Sales_data[[#This Row],[Quantity]]*Sales_data[[#This Row],[UnitPrice]]</f>
        <v>179.2</v>
      </c>
      <c r="L1468" s="1">
        <f>Sales_data[[#This Row],[TotalPrice ]]*(1-Sales_data[[#This Row],[Discount]])</f>
        <v>179.2</v>
      </c>
      <c r="M1468" s="1">
        <f>Sales_data[[#This Row],[Quantity]]*Sales_data[[#This Row],[UnitCost (Assummed)]]</f>
        <v>116.47999999999999</v>
      </c>
      <c r="N1468" s="1">
        <f>Sales_data[[#This Row],[ Sales]]-Sales_data[[#This Row],[COGs]]</f>
        <v>62.72</v>
      </c>
      <c r="O1468" s="5">
        <f>Sales_data[[#This Row],[TotalPrice ]]-Sales_data[[#This Row],[ Sales]]</f>
        <v>0</v>
      </c>
      <c r="P1468" t="s">
        <v>33</v>
      </c>
      <c r="Q1468" t="s">
        <v>24</v>
      </c>
      <c r="R1468">
        <v>0</v>
      </c>
      <c r="S1468" t="s">
        <v>1311</v>
      </c>
      <c r="T1468" t="s">
        <v>1312</v>
      </c>
      <c r="U1468" s="1">
        <v>23.69</v>
      </c>
      <c r="V1468" s="2">
        <v>45817</v>
      </c>
      <c r="W1468" s="2">
        <v>45820</v>
      </c>
      <c r="X1468" s="7">
        <f t="shared" si="22"/>
        <v>3</v>
      </c>
      <c r="Y1468" t="s">
        <v>49</v>
      </c>
    </row>
    <row r="1469" spans="1:25" x14ac:dyDescent="0.3">
      <c r="A1469" s="2">
        <v>45819</v>
      </c>
      <c r="B1469" t="s">
        <v>44</v>
      </c>
      <c r="C1469" t="s">
        <v>79</v>
      </c>
      <c r="D1469">
        <v>11</v>
      </c>
      <c r="E1469" s="1">
        <v>232.75</v>
      </c>
      <c r="F1469" s="1">
        <f>Sales_data[[#This Row],[UnitPrice]]*(1-0.35)</f>
        <v>151.28749999999999</v>
      </c>
      <c r="G1469" t="s">
        <v>55</v>
      </c>
      <c r="H1469" t="s">
        <v>21</v>
      </c>
      <c r="I1469" s="6">
        <v>0.05</v>
      </c>
      <c r="J1469" t="s">
        <v>22</v>
      </c>
      <c r="K1469" s="1">
        <f>Sales_data[[#This Row],[Quantity]]*Sales_data[[#This Row],[UnitPrice]]</f>
        <v>2560.25</v>
      </c>
      <c r="L1469" s="1">
        <f>Sales_data[[#This Row],[TotalPrice ]]*(1-Sales_data[[#This Row],[Discount]])</f>
        <v>2432.2374999999997</v>
      </c>
      <c r="M1469" s="1">
        <f>Sales_data[[#This Row],[Quantity]]*Sales_data[[#This Row],[UnitCost (Assummed)]]</f>
        <v>1664.1624999999999</v>
      </c>
      <c r="N1469" s="1">
        <f>Sales_data[[#This Row],[ Sales]]-Sales_data[[#This Row],[COGs]]</f>
        <v>768.07499999999982</v>
      </c>
      <c r="O1469" s="5">
        <f>Sales_data[[#This Row],[TotalPrice ]]-Sales_data[[#This Row],[ Sales]]</f>
        <v>128.01250000000027</v>
      </c>
      <c r="P1469" t="s">
        <v>57</v>
      </c>
      <c r="Q1469" t="s">
        <v>34</v>
      </c>
      <c r="R1469">
        <v>0</v>
      </c>
      <c r="S1469" t="s">
        <v>165</v>
      </c>
      <c r="T1469" t="s">
        <v>166</v>
      </c>
      <c r="U1469" s="1">
        <v>36.33</v>
      </c>
      <c r="V1469" s="2">
        <v>45819</v>
      </c>
      <c r="W1469" s="2">
        <v>45829</v>
      </c>
      <c r="X1469" s="7">
        <f t="shared" si="22"/>
        <v>10</v>
      </c>
      <c r="Y1469" t="s">
        <v>49</v>
      </c>
    </row>
    <row r="1470" spans="1:25" x14ac:dyDescent="0.3">
      <c r="A1470" s="2">
        <v>45819</v>
      </c>
      <c r="B1470" t="s">
        <v>38</v>
      </c>
      <c r="C1470" t="s">
        <v>29</v>
      </c>
      <c r="D1470">
        <v>18</v>
      </c>
      <c r="E1470" s="1">
        <v>152.84</v>
      </c>
      <c r="F1470" s="1">
        <f>Sales_data[[#This Row],[UnitPrice]]*(1-0.35)</f>
        <v>99.346000000000004</v>
      </c>
      <c r="G1470" t="s">
        <v>50</v>
      </c>
      <c r="H1470" t="s">
        <v>31</v>
      </c>
      <c r="I1470" s="6">
        <v>0.15</v>
      </c>
      <c r="J1470" t="s">
        <v>56</v>
      </c>
      <c r="K1470" s="1">
        <f>Sales_data[[#This Row],[Quantity]]*Sales_data[[#This Row],[UnitPrice]]</f>
        <v>2751.12</v>
      </c>
      <c r="L1470" s="1">
        <f>Sales_data[[#This Row],[TotalPrice ]]*(1-Sales_data[[#This Row],[Discount]])</f>
        <v>2338.4519999999998</v>
      </c>
      <c r="M1470" s="1">
        <f>Sales_data[[#This Row],[Quantity]]*Sales_data[[#This Row],[UnitCost (Assummed)]]</f>
        <v>1788.2280000000001</v>
      </c>
      <c r="N1470" s="1">
        <f>Sales_data[[#This Row],[ Sales]]-Sales_data[[#This Row],[COGs]]</f>
        <v>550.22399999999971</v>
      </c>
      <c r="O1470" s="5">
        <f>Sales_data[[#This Row],[TotalPrice ]]-Sales_data[[#This Row],[ Sales]]</f>
        <v>412.66800000000012</v>
      </c>
      <c r="P1470" t="s">
        <v>60</v>
      </c>
      <c r="Q1470" t="s">
        <v>24</v>
      </c>
      <c r="R1470">
        <v>1</v>
      </c>
      <c r="S1470" t="s">
        <v>341</v>
      </c>
      <c r="T1470" t="s">
        <v>342</v>
      </c>
      <c r="U1470" s="1">
        <v>20.3</v>
      </c>
      <c r="V1470" s="2">
        <v>45819</v>
      </c>
      <c r="W1470" s="2">
        <v>45828</v>
      </c>
      <c r="X1470" s="7">
        <f t="shared" si="22"/>
        <v>9</v>
      </c>
      <c r="Y1470" t="s">
        <v>43</v>
      </c>
    </row>
    <row r="1471" spans="1:25" x14ac:dyDescent="0.3">
      <c r="A1471" s="2">
        <v>45819</v>
      </c>
      <c r="B1471" t="s">
        <v>18</v>
      </c>
      <c r="C1471" t="s">
        <v>29</v>
      </c>
      <c r="D1471">
        <v>15</v>
      </c>
      <c r="E1471" s="1">
        <v>13.66</v>
      </c>
      <c r="F1471" s="1">
        <f>Sales_data[[#This Row],[UnitPrice]]*(1-0.35)</f>
        <v>8.8789999999999996</v>
      </c>
      <c r="G1471" t="s">
        <v>20</v>
      </c>
      <c r="H1471" t="s">
        <v>31</v>
      </c>
      <c r="I1471" s="6">
        <v>0.1</v>
      </c>
      <c r="J1471" t="s">
        <v>32</v>
      </c>
      <c r="K1471" s="1">
        <f>Sales_data[[#This Row],[Quantity]]*Sales_data[[#This Row],[UnitPrice]]</f>
        <v>204.9</v>
      </c>
      <c r="L1471" s="1">
        <f>Sales_data[[#This Row],[TotalPrice ]]*(1-Sales_data[[#This Row],[Discount]])</f>
        <v>184.41</v>
      </c>
      <c r="M1471" s="1">
        <f>Sales_data[[#This Row],[Quantity]]*Sales_data[[#This Row],[UnitCost (Assummed)]]</f>
        <v>133.185</v>
      </c>
      <c r="N1471" s="1">
        <f>Sales_data[[#This Row],[ Sales]]-Sales_data[[#This Row],[COGs]]</f>
        <v>51.224999999999994</v>
      </c>
      <c r="O1471" s="5">
        <f>Sales_data[[#This Row],[TotalPrice ]]-Sales_data[[#This Row],[ Sales]]</f>
        <v>20.490000000000009</v>
      </c>
      <c r="P1471" t="s">
        <v>60</v>
      </c>
      <c r="Q1471" t="s">
        <v>24</v>
      </c>
      <c r="R1471">
        <v>0</v>
      </c>
      <c r="S1471" t="s">
        <v>1018</v>
      </c>
      <c r="T1471" t="s">
        <v>1019</v>
      </c>
      <c r="U1471" s="1">
        <v>38.04</v>
      </c>
      <c r="V1471" s="2">
        <v>45819</v>
      </c>
      <c r="W1471" s="2">
        <v>45825</v>
      </c>
      <c r="X1471" s="7">
        <f t="shared" si="22"/>
        <v>6</v>
      </c>
      <c r="Y1471" t="s">
        <v>27</v>
      </c>
    </row>
    <row r="1472" spans="1:25" x14ac:dyDescent="0.3">
      <c r="A1472" s="2">
        <v>45819</v>
      </c>
      <c r="B1472" t="s">
        <v>38</v>
      </c>
      <c r="C1472" t="s">
        <v>39</v>
      </c>
      <c r="D1472">
        <v>19</v>
      </c>
      <c r="E1472" s="1">
        <v>278.04000000000002</v>
      </c>
      <c r="F1472" s="1">
        <f>Sales_data[[#This Row],[UnitPrice]]*(1-0.35)</f>
        <v>180.72600000000003</v>
      </c>
      <c r="G1472" t="s">
        <v>20</v>
      </c>
      <c r="H1472" t="s">
        <v>31</v>
      </c>
      <c r="I1472" s="6">
        <v>0.05</v>
      </c>
      <c r="J1472" t="s">
        <v>66</v>
      </c>
      <c r="K1472" s="1">
        <f>Sales_data[[#This Row],[Quantity]]*Sales_data[[#This Row],[UnitPrice]]</f>
        <v>5282.76</v>
      </c>
      <c r="L1472" s="1">
        <f>Sales_data[[#This Row],[TotalPrice ]]*(1-Sales_data[[#This Row],[Discount]])</f>
        <v>5018.6220000000003</v>
      </c>
      <c r="M1472" s="1">
        <f>Sales_data[[#This Row],[Quantity]]*Sales_data[[#This Row],[UnitCost (Assummed)]]</f>
        <v>3433.7940000000003</v>
      </c>
      <c r="N1472" s="1">
        <f>Sales_data[[#This Row],[ Sales]]-Sales_data[[#This Row],[COGs]]</f>
        <v>1584.828</v>
      </c>
      <c r="O1472" s="5">
        <f>Sales_data[[#This Row],[TotalPrice ]]-Sales_data[[#This Row],[ Sales]]</f>
        <v>264.13799999999992</v>
      </c>
      <c r="P1472" t="s">
        <v>57</v>
      </c>
      <c r="Q1472" t="s">
        <v>34</v>
      </c>
      <c r="R1472">
        <v>0</v>
      </c>
      <c r="S1472" t="s">
        <v>1839</v>
      </c>
      <c r="T1472" t="s">
        <v>1840</v>
      </c>
      <c r="U1472" s="1">
        <v>16.399999999999999</v>
      </c>
      <c r="V1472" s="2">
        <v>45819</v>
      </c>
      <c r="W1472" s="2">
        <v>45823</v>
      </c>
      <c r="X1472" s="7">
        <f t="shared" si="22"/>
        <v>4</v>
      </c>
      <c r="Y1472" t="s">
        <v>43</v>
      </c>
    </row>
    <row r="1473" spans="1:25" x14ac:dyDescent="0.3">
      <c r="A1473" s="2">
        <v>45820</v>
      </c>
      <c r="B1473" t="s">
        <v>18</v>
      </c>
      <c r="C1473" t="s">
        <v>130</v>
      </c>
      <c r="D1473">
        <v>16</v>
      </c>
      <c r="E1473" s="1">
        <v>459.49</v>
      </c>
      <c r="F1473" s="1">
        <f>Sales_data[[#This Row],[UnitPrice]]*(1-0.35)</f>
        <v>298.66849999999999</v>
      </c>
      <c r="G1473" t="s">
        <v>30</v>
      </c>
      <c r="H1473" t="s">
        <v>21</v>
      </c>
      <c r="I1473" s="6">
        <v>0.1</v>
      </c>
      <c r="J1473" t="s">
        <v>22</v>
      </c>
      <c r="K1473" s="1">
        <f>Sales_data[[#This Row],[Quantity]]*Sales_data[[#This Row],[UnitPrice]]</f>
        <v>7351.84</v>
      </c>
      <c r="L1473" s="1">
        <f>Sales_data[[#This Row],[TotalPrice ]]*(1-Sales_data[[#This Row],[Discount]])</f>
        <v>6616.6559999999999</v>
      </c>
      <c r="M1473" s="1">
        <f>Sales_data[[#This Row],[Quantity]]*Sales_data[[#This Row],[UnitCost (Assummed)]]</f>
        <v>4778.6959999999999</v>
      </c>
      <c r="N1473" s="1">
        <f>Sales_data[[#This Row],[ Sales]]-Sales_data[[#This Row],[COGs]]</f>
        <v>1837.96</v>
      </c>
      <c r="O1473" s="5">
        <f>Sales_data[[#This Row],[TotalPrice ]]-Sales_data[[#This Row],[ Sales]]</f>
        <v>735.1840000000002</v>
      </c>
      <c r="P1473" t="s">
        <v>23</v>
      </c>
      <c r="Q1473" t="s">
        <v>34</v>
      </c>
      <c r="R1473">
        <v>0</v>
      </c>
      <c r="S1473" t="s">
        <v>269</v>
      </c>
      <c r="T1473" t="s">
        <v>270</v>
      </c>
      <c r="U1473" s="1">
        <v>26.99</v>
      </c>
      <c r="V1473" s="2">
        <v>45820</v>
      </c>
      <c r="W1473" s="2">
        <v>45822</v>
      </c>
      <c r="X1473" s="7">
        <f t="shared" si="22"/>
        <v>2</v>
      </c>
      <c r="Y1473" t="s">
        <v>27</v>
      </c>
    </row>
    <row r="1474" spans="1:25" x14ac:dyDescent="0.3">
      <c r="A1474" s="2">
        <v>45820</v>
      </c>
      <c r="B1474" t="s">
        <v>38</v>
      </c>
      <c r="C1474" t="s">
        <v>45</v>
      </c>
      <c r="D1474">
        <v>19</v>
      </c>
      <c r="E1474" s="1">
        <v>446.25</v>
      </c>
      <c r="F1474" s="1">
        <f>Sales_data[[#This Row],[UnitPrice]]*(1-0.35)</f>
        <v>290.0625</v>
      </c>
      <c r="G1474" t="s">
        <v>20</v>
      </c>
      <c r="H1474" t="s">
        <v>31</v>
      </c>
      <c r="I1474" s="6">
        <v>0.1</v>
      </c>
      <c r="J1474" t="s">
        <v>22</v>
      </c>
      <c r="K1474" s="1">
        <f>Sales_data[[#This Row],[Quantity]]*Sales_data[[#This Row],[UnitPrice]]</f>
        <v>8478.75</v>
      </c>
      <c r="L1474" s="1">
        <f>Sales_data[[#This Row],[TotalPrice ]]*(1-Sales_data[[#This Row],[Discount]])</f>
        <v>7630.875</v>
      </c>
      <c r="M1474" s="1">
        <f>Sales_data[[#This Row],[Quantity]]*Sales_data[[#This Row],[UnitCost (Assummed)]]</f>
        <v>5511.1875</v>
      </c>
      <c r="N1474" s="1">
        <f>Sales_data[[#This Row],[ Sales]]-Sales_data[[#This Row],[COGs]]</f>
        <v>2119.6875</v>
      </c>
      <c r="O1474" s="5">
        <f>Sales_data[[#This Row],[TotalPrice ]]-Sales_data[[#This Row],[ Sales]]</f>
        <v>847.875</v>
      </c>
      <c r="P1474" t="s">
        <v>33</v>
      </c>
      <c r="Q1474" t="s">
        <v>2930</v>
      </c>
      <c r="R1474">
        <v>0</v>
      </c>
      <c r="S1474" t="s">
        <v>501</v>
      </c>
      <c r="T1474" t="s">
        <v>502</v>
      </c>
      <c r="U1474" s="1">
        <v>14.88</v>
      </c>
      <c r="V1474" s="2">
        <v>45820</v>
      </c>
      <c r="W1474" s="2">
        <v>45826</v>
      </c>
      <c r="X1474" s="7">
        <f t="shared" ref="X1474:X1501" si="23">DATEDIF( V1474,W1474,"d")</f>
        <v>6</v>
      </c>
      <c r="Y1474" t="s">
        <v>43</v>
      </c>
    </row>
    <row r="1475" spans="1:25" x14ac:dyDescent="0.3">
      <c r="A1475" s="2">
        <v>45820</v>
      </c>
      <c r="B1475" t="s">
        <v>18</v>
      </c>
      <c r="C1475" t="s">
        <v>130</v>
      </c>
      <c r="D1475">
        <v>11</v>
      </c>
      <c r="E1475" s="1">
        <v>495.44</v>
      </c>
      <c r="F1475" s="1">
        <f>Sales_data[[#This Row],[UnitPrice]]*(1-0.35)</f>
        <v>322.036</v>
      </c>
      <c r="G1475" t="s">
        <v>30</v>
      </c>
      <c r="H1475" t="s">
        <v>21</v>
      </c>
      <c r="I1475" s="6">
        <v>0</v>
      </c>
      <c r="J1475" t="s">
        <v>66</v>
      </c>
      <c r="K1475" s="1">
        <f>Sales_data[[#This Row],[Quantity]]*Sales_data[[#This Row],[UnitPrice]]</f>
        <v>5449.84</v>
      </c>
      <c r="L1475" s="1">
        <f>Sales_data[[#This Row],[TotalPrice ]]*(1-Sales_data[[#This Row],[Discount]])</f>
        <v>5449.84</v>
      </c>
      <c r="M1475" s="1">
        <f>Sales_data[[#This Row],[Quantity]]*Sales_data[[#This Row],[UnitCost (Assummed)]]</f>
        <v>3542.3960000000002</v>
      </c>
      <c r="N1475" s="1">
        <f>Sales_data[[#This Row],[ Sales]]-Sales_data[[#This Row],[COGs]]</f>
        <v>1907.444</v>
      </c>
      <c r="O1475" s="5">
        <f>Sales_data[[#This Row],[TotalPrice ]]-Sales_data[[#This Row],[ Sales]]</f>
        <v>0</v>
      </c>
      <c r="P1475" t="s">
        <v>33</v>
      </c>
      <c r="Q1475" t="s">
        <v>24</v>
      </c>
      <c r="R1475">
        <v>0</v>
      </c>
      <c r="S1475" t="s">
        <v>1825</v>
      </c>
      <c r="T1475" t="s">
        <v>1826</v>
      </c>
      <c r="U1475" s="1">
        <v>44.77</v>
      </c>
      <c r="V1475" s="2">
        <v>45820</v>
      </c>
      <c r="W1475" s="2">
        <v>45826</v>
      </c>
      <c r="X1475" s="7">
        <f t="shared" si="23"/>
        <v>6</v>
      </c>
      <c r="Y1475" t="s">
        <v>27</v>
      </c>
    </row>
    <row r="1476" spans="1:25" x14ac:dyDescent="0.3">
      <c r="A1476" s="2">
        <v>45822</v>
      </c>
      <c r="B1476" t="s">
        <v>44</v>
      </c>
      <c r="C1476" t="s">
        <v>54</v>
      </c>
      <c r="D1476">
        <v>15</v>
      </c>
      <c r="E1476" s="1">
        <v>154.04</v>
      </c>
      <c r="F1476" s="1">
        <f>Sales_data[[#This Row],[UnitPrice]]*(1-0.35)</f>
        <v>100.126</v>
      </c>
      <c r="G1476" t="s">
        <v>55</v>
      </c>
      <c r="H1476" t="s">
        <v>31</v>
      </c>
      <c r="I1476" s="6">
        <v>0.1</v>
      </c>
      <c r="J1476" t="s">
        <v>32</v>
      </c>
      <c r="K1476" s="1">
        <f>Sales_data[[#This Row],[Quantity]]*Sales_data[[#This Row],[UnitPrice]]</f>
        <v>2310.6</v>
      </c>
      <c r="L1476" s="1">
        <f>Sales_data[[#This Row],[TotalPrice ]]*(1-Sales_data[[#This Row],[Discount]])</f>
        <v>2079.54</v>
      </c>
      <c r="M1476" s="1">
        <f>Sales_data[[#This Row],[Quantity]]*Sales_data[[#This Row],[UnitCost (Assummed)]]</f>
        <v>1501.89</v>
      </c>
      <c r="N1476" s="1">
        <f>Sales_data[[#This Row],[ Sales]]-Sales_data[[#This Row],[COGs]]</f>
        <v>577.64999999999986</v>
      </c>
      <c r="O1476" s="5">
        <f>Sales_data[[#This Row],[TotalPrice ]]-Sales_data[[#This Row],[ Sales]]</f>
        <v>231.05999999999995</v>
      </c>
      <c r="P1476" t="s">
        <v>63</v>
      </c>
      <c r="Q1476" t="s">
        <v>24</v>
      </c>
      <c r="R1476">
        <v>1</v>
      </c>
      <c r="S1476" t="s">
        <v>1053</v>
      </c>
      <c r="T1476" t="s">
        <v>1054</v>
      </c>
      <c r="U1476" s="1">
        <v>24.53</v>
      </c>
      <c r="V1476" s="2">
        <v>45822</v>
      </c>
      <c r="W1476" s="2">
        <v>45831</v>
      </c>
      <c r="X1476" s="7">
        <f t="shared" si="23"/>
        <v>9</v>
      </c>
      <c r="Y1476" t="s">
        <v>49</v>
      </c>
    </row>
    <row r="1477" spans="1:25" x14ac:dyDescent="0.3">
      <c r="A1477" s="2">
        <v>45823</v>
      </c>
      <c r="B1477" t="s">
        <v>44</v>
      </c>
      <c r="C1477" t="s">
        <v>39</v>
      </c>
      <c r="D1477">
        <v>5</v>
      </c>
      <c r="E1477" s="1">
        <v>5.52</v>
      </c>
      <c r="F1477" s="1">
        <f>Sales_data[[#This Row],[UnitPrice]]*(1-0.35)</f>
        <v>3.5879999999999996</v>
      </c>
      <c r="G1477" t="s">
        <v>50</v>
      </c>
      <c r="H1477" t="s">
        <v>31</v>
      </c>
      <c r="I1477" s="6">
        <v>0.05</v>
      </c>
      <c r="J1477" t="s">
        <v>32</v>
      </c>
      <c r="K1477" s="1">
        <f>Sales_data[[#This Row],[Quantity]]*Sales_data[[#This Row],[UnitPrice]]</f>
        <v>27.599999999999998</v>
      </c>
      <c r="L1477" s="1">
        <f>Sales_data[[#This Row],[TotalPrice ]]*(1-Sales_data[[#This Row],[Discount]])</f>
        <v>26.219999999999995</v>
      </c>
      <c r="M1477" s="1">
        <f>Sales_data[[#This Row],[Quantity]]*Sales_data[[#This Row],[UnitCost (Assummed)]]</f>
        <v>17.939999999999998</v>
      </c>
      <c r="N1477" s="1">
        <f>Sales_data[[#This Row],[ Sales]]-Sales_data[[#This Row],[COGs]]</f>
        <v>8.2799999999999976</v>
      </c>
      <c r="O1477" s="5">
        <f>Sales_data[[#This Row],[TotalPrice ]]-Sales_data[[#This Row],[ Sales]]</f>
        <v>1.3800000000000026</v>
      </c>
      <c r="P1477" t="s">
        <v>57</v>
      </c>
      <c r="Q1477" t="s">
        <v>24</v>
      </c>
      <c r="R1477">
        <v>0</v>
      </c>
      <c r="S1477" t="s">
        <v>769</v>
      </c>
      <c r="T1477" t="s">
        <v>770</v>
      </c>
      <c r="U1477" s="1">
        <v>10.58</v>
      </c>
      <c r="V1477" s="2">
        <v>45823</v>
      </c>
      <c r="W1477" s="2">
        <v>45826</v>
      </c>
      <c r="X1477" s="7">
        <f t="shared" si="23"/>
        <v>3</v>
      </c>
      <c r="Y1477" t="s">
        <v>49</v>
      </c>
    </row>
    <row r="1478" spans="1:25" x14ac:dyDescent="0.3">
      <c r="A1478" s="2">
        <v>45824</v>
      </c>
      <c r="B1478" t="s">
        <v>69</v>
      </c>
      <c r="C1478" t="s">
        <v>29</v>
      </c>
      <c r="D1478">
        <v>1</v>
      </c>
      <c r="E1478" s="1">
        <v>101.73</v>
      </c>
      <c r="F1478" s="1">
        <f>Sales_data[[#This Row],[UnitPrice]]*(1-0.35)</f>
        <v>66.124500000000012</v>
      </c>
      <c r="G1478" t="s">
        <v>55</v>
      </c>
      <c r="H1478" t="s">
        <v>31</v>
      </c>
      <c r="I1478" s="6">
        <v>0</v>
      </c>
      <c r="J1478" t="s">
        <v>46</v>
      </c>
      <c r="K1478" s="1">
        <f>Sales_data[[#This Row],[Quantity]]*Sales_data[[#This Row],[UnitPrice]]</f>
        <v>101.73</v>
      </c>
      <c r="L1478" s="1">
        <f>Sales_data[[#This Row],[TotalPrice ]]*(1-Sales_data[[#This Row],[Discount]])</f>
        <v>101.73</v>
      </c>
      <c r="M1478" s="1">
        <f>Sales_data[[#This Row],[Quantity]]*Sales_data[[#This Row],[UnitCost (Assummed)]]</f>
        <v>66.124500000000012</v>
      </c>
      <c r="N1478" s="1">
        <f>Sales_data[[#This Row],[ Sales]]-Sales_data[[#This Row],[COGs]]</f>
        <v>35.605499999999992</v>
      </c>
      <c r="O1478" s="5">
        <f>Sales_data[[#This Row],[TotalPrice ]]-Sales_data[[#This Row],[ Sales]]</f>
        <v>0</v>
      </c>
      <c r="P1478" t="s">
        <v>60</v>
      </c>
      <c r="Q1478" t="s">
        <v>40</v>
      </c>
      <c r="R1478">
        <v>0</v>
      </c>
      <c r="S1478" t="s">
        <v>106</v>
      </c>
      <c r="T1478" t="s">
        <v>107</v>
      </c>
      <c r="U1478" s="1">
        <v>11.59</v>
      </c>
      <c r="V1478" s="2">
        <v>45824</v>
      </c>
      <c r="W1478" s="2">
        <v>45833</v>
      </c>
      <c r="X1478" s="7">
        <f t="shared" si="23"/>
        <v>9</v>
      </c>
      <c r="Y1478" t="s">
        <v>72</v>
      </c>
    </row>
    <row r="1479" spans="1:25" x14ac:dyDescent="0.3">
      <c r="A1479" s="2">
        <v>45824</v>
      </c>
      <c r="B1479" t="s">
        <v>18</v>
      </c>
      <c r="C1479" t="s">
        <v>29</v>
      </c>
      <c r="D1479">
        <v>9</v>
      </c>
      <c r="E1479" s="1">
        <v>352.91</v>
      </c>
      <c r="F1479" s="1">
        <f>Sales_data[[#This Row],[UnitPrice]]*(1-0.35)</f>
        <v>229.39150000000004</v>
      </c>
      <c r="G1479" t="s">
        <v>20</v>
      </c>
      <c r="H1479" t="s">
        <v>21</v>
      </c>
      <c r="I1479" s="6">
        <v>0.1</v>
      </c>
      <c r="J1479" t="s">
        <v>66</v>
      </c>
      <c r="K1479" s="1">
        <f>Sales_data[[#This Row],[Quantity]]*Sales_data[[#This Row],[UnitPrice]]</f>
        <v>3176.19</v>
      </c>
      <c r="L1479" s="1">
        <f>Sales_data[[#This Row],[TotalPrice ]]*(1-Sales_data[[#This Row],[Discount]])</f>
        <v>2858.5709999999999</v>
      </c>
      <c r="M1479" s="1">
        <f>Sales_data[[#This Row],[Quantity]]*Sales_data[[#This Row],[UnitCost (Assummed)]]</f>
        <v>2064.5235000000002</v>
      </c>
      <c r="N1479" s="1">
        <f>Sales_data[[#This Row],[ Sales]]-Sales_data[[#This Row],[COGs]]</f>
        <v>794.04749999999967</v>
      </c>
      <c r="O1479" s="5">
        <f>Sales_data[[#This Row],[TotalPrice ]]-Sales_data[[#This Row],[ Sales]]</f>
        <v>317.61900000000014</v>
      </c>
      <c r="P1479" t="s">
        <v>63</v>
      </c>
      <c r="Q1479" t="s">
        <v>24</v>
      </c>
      <c r="R1479">
        <v>0</v>
      </c>
      <c r="S1479" t="s">
        <v>998</v>
      </c>
      <c r="T1479" t="s">
        <v>999</v>
      </c>
      <c r="U1479" s="1">
        <v>30.57</v>
      </c>
      <c r="V1479" s="2">
        <v>45824</v>
      </c>
      <c r="W1479" s="2">
        <v>45826</v>
      </c>
      <c r="X1479" s="7">
        <f t="shared" si="23"/>
        <v>2</v>
      </c>
      <c r="Y1479" t="s">
        <v>27</v>
      </c>
    </row>
    <row r="1480" spans="1:25" x14ac:dyDescent="0.3">
      <c r="A1480" s="2">
        <v>45825</v>
      </c>
      <c r="B1480" t="s">
        <v>18</v>
      </c>
      <c r="C1480" t="s">
        <v>19</v>
      </c>
      <c r="D1480">
        <v>9</v>
      </c>
      <c r="E1480" s="1">
        <v>31.35</v>
      </c>
      <c r="F1480" s="1">
        <f>Sales_data[[#This Row],[UnitPrice]]*(1-0.35)</f>
        <v>20.377500000000001</v>
      </c>
      <c r="G1480" t="s">
        <v>20</v>
      </c>
      <c r="H1480" t="s">
        <v>31</v>
      </c>
      <c r="I1480" s="6">
        <v>0.1</v>
      </c>
      <c r="J1480" t="s">
        <v>56</v>
      </c>
      <c r="K1480" s="1">
        <f>Sales_data[[#This Row],[Quantity]]*Sales_data[[#This Row],[UnitPrice]]</f>
        <v>282.15000000000003</v>
      </c>
      <c r="L1480" s="1">
        <f>Sales_data[[#This Row],[TotalPrice ]]*(1-Sales_data[[#This Row],[Discount]])</f>
        <v>253.93500000000003</v>
      </c>
      <c r="M1480" s="1">
        <f>Sales_data[[#This Row],[Quantity]]*Sales_data[[#This Row],[UnitCost (Assummed)]]</f>
        <v>183.39750000000001</v>
      </c>
      <c r="N1480" s="1">
        <f>Sales_data[[#This Row],[ Sales]]-Sales_data[[#This Row],[COGs]]</f>
        <v>70.537500000000023</v>
      </c>
      <c r="O1480" s="5">
        <f>Sales_data[[#This Row],[TotalPrice ]]-Sales_data[[#This Row],[ Sales]]</f>
        <v>28.215000000000003</v>
      </c>
      <c r="P1480" t="s">
        <v>63</v>
      </c>
      <c r="Q1480" t="s">
        <v>34</v>
      </c>
      <c r="R1480">
        <v>0</v>
      </c>
      <c r="S1480" t="s">
        <v>2230</v>
      </c>
      <c r="T1480" t="s">
        <v>2231</v>
      </c>
      <c r="U1480" s="1">
        <v>39.32</v>
      </c>
      <c r="V1480" s="2">
        <v>45825</v>
      </c>
      <c r="W1480" s="2">
        <v>45830</v>
      </c>
      <c r="X1480" s="7">
        <f t="shared" si="23"/>
        <v>5</v>
      </c>
      <c r="Y1480" t="s">
        <v>27</v>
      </c>
    </row>
    <row r="1481" spans="1:25" x14ac:dyDescent="0.3">
      <c r="A1481" s="2">
        <v>45826</v>
      </c>
      <c r="B1481" t="s">
        <v>18</v>
      </c>
      <c r="C1481" t="s">
        <v>39</v>
      </c>
      <c r="D1481">
        <v>4</v>
      </c>
      <c r="E1481" s="1">
        <v>109.05</v>
      </c>
      <c r="F1481" s="1">
        <f>Sales_data[[#This Row],[UnitPrice]]*(1-0.35)</f>
        <v>70.882500000000007</v>
      </c>
      <c r="G1481" t="s">
        <v>55</v>
      </c>
      <c r="H1481" t="s">
        <v>21</v>
      </c>
      <c r="I1481" s="6">
        <v>0</v>
      </c>
      <c r="J1481" t="s">
        <v>56</v>
      </c>
      <c r="K1481" s="1">
        <f>Sales_data[[#This Row],[Quantity]]*Sales_data[[#This Row],[UnitPrice]]</f>
        <v>436.2</v>
      </c>
      <c r="L1481" s="1">
        <f>Sales_data[[#This Row],[TotalPrice ]]*(1-Sales_data[[#This Row],[Discount]])</f>
        <v>436.2</v>
      </c>
      <c r="M1481" s="1">
        <f>Sales_data[[#This Row],[Quantity]]*Sales_data[[#This Row],[UnitCost (Assummed)]]</f>
        <v>283.53000000000003</v>
      </c>
      <c r="N1481" s="1">
        <f>Sales_data[[#This Row],[ Sales]]-Sales_data[[#This Row],[COGs]]</f>
        <v>152.66999999999996</v>
      </c>
      <c r="O1481" s="5">
        <f>Sales_data[[#This Row],[TotalPrice ]]-Sales_data[[#This Row],[ Sales]]</f>
        <v>0</v>
      </c>
      <c r="P1481" t="s">
        <v>33</v>
      </c>
      <c r="Q1481" t="s">
        <v>40</v>
      </c>
      <c r="R1481">
        <v>0</v>
      </c>
      <c r="S1481" t="s">
        <v>844</v>
      </c>
      <c r="T1481" t="s">
        <v>845</v>
      </c>
      <c r="U1481" s="1">
        <v>21.02</v>
      </c>
      <c r="V1481" s="2">
        <v>45826</v>
      </c>
      <c r="W1481" s="2">
        <v>45832</v>
      </c>
      <c r="X1481" s="7">
        <f t="shared" si="23"/>
        <v>6</v>
      </c>
      <c r="Y1481" t="s">
        <v>27</v>
      </c>
    </row>
    <row r="1482" spans="1:25" x14ac:dyDescent="0.3">
      <c r="A1482" s="2">
        <v>45826</v>
      </c>
      <c r="B1482" t="s">
        <v>18</v>
      </c>
      <c r="C1482" t="s">
        <v>54</v>
      </c>
      <c r="D1482">
        <v>17</v>
      </c>
      <c r="E1482" s="1">
        <v>419.63</v>
      </c>
      <c r="F1482" s="1">
        <f>Sales_data[[#This Row],[UnitPrice]]*(1-0.35)</f>
        <v>272.7595</v>
      </c>
      <c r="G1482" t="s">
        <v>55</v>
      </c>
      <c r="H1482" t="s">
        <v>21</v>
      </c>
      <c r="I1482" s="6">
        <v>0</v>
      </c>
      <c r="J1482" t="s">
        <v>32</v>
      </c>
      <c r="K1482" s="1">
        <f>Sales_data[[#This Row],[Quantity]]*Sales_data[[#This Row],[UnitPrice]]</f>
        <v>7133.71</v>
      </c>
      <c r="L1482" s="1">
        <f>Sales_data[[#This Row],[TotalPrice ]]*(1-Sales_data[[#This Row],[Discount]])</f>
        <v>7133.71</v>
      </c>
      <c r="M1482" s="1">
        <f>Sales_data[[#This Row],[Quantity]]*Sales_data[[#This Row],[UnitCost (Assummed)]]</f>
        <v>4636.9115000000002</v>
      </c>
      <c r="N1482" s="1">
        <f>Sales_data[[#This Row],[ Sales]]-Sales_data[[#This Row],[COGs]]</f>
        <v>2496.7984999999999</v>
      </c>
      <c r="O1482" s="5">
        <f>Sales_data[[#This Row],[TotalPrice ]]-Sales_data[[#This Row],[ Sales]]</f>
        <v>0</v>
      </c>
      <c r="P1482" t="s">
        <v>63</v>
      </c>
      <c r="Q1482" t="s">
        <v>34</v>
      </c>
      <c r="R1482">
        <v>0</v>
      </c>
      <c r="S1482" t="s">
        <v>1513</v>
      </c>
      <c r="T1482" t="s">
        <v>1514</v>
      </c>
      <c r="U1482" s="1">
        <v>17.399999999999999</v>
      </c>
      <c r="V1482" s="2">
        <v>45826</v>
      </c>
      <c r="W1482" s="2">
        <v>45832</v>
      </c>
      <c r="X1482" s="7">
        <f t="shared" si="23"/>
        <v>6</v>
      </c>
      <c r="Y1482" t="s">
        <v>27</v>
      </c>
    </row>
    <row r="1483" spans="1:25" x14ac:dyDescent="0.3">
      <c r="A1483" s="2">
        <v>45826</v>
      </c>
      <c r="B1483" t="s">
        <v>69</v>
      </c>
      <c r="C1483" t="s">
        <v>54</v>
      </c>
      <c r="D1483">
        <v>9</v>
      </c>
      <c r="E1483" s="1">
        <v>391</v>
      </c>
      <c r="F1483" s="1">
        <f>Sales_data[[#This Row],[UnitPrice]]*(1-0.35)</f>
        <v>254.15</v>
      </c>
      <c r="G1483" t="s">
        <v>55</v>
      </c>
      <c r="H1483" t="s">
        <v>21</v>
      </c>
      <c r="I1483" s="6">
        <v>0.1</v>
      </c>
      <c r="J1483" t="s">
        <v>22</v>
      </c>
      <c r="K1483" s="1">
        <f>Sales_data[[#This Row],[Quantity]]*Sales_data[[#This Row],[UnitPrice]]</f>
        <v>3519</v>
      </c>
      <c r="L1483" s="1">
        <f>Sales_data[[#This Row],[TotalPrice ]]*(1-Sales_data[[#This Row],[Discount]])</f>
        <v>3167.1</v>
      </c>
      <c r="M1483" s="1">
        <f>Sales_data[[#This Row],[Quantity]]*Sales_data[[#This Row],[UnitCost (Assummed)]]</f>
        <v>2287.35</v>
      </c>
      <c r="N1483" s="1">
        <f>Sales_data[[#This Row],[ Sales]]-Sales_data[[#This Row],[COGs]]</f>
        <v>879.75</v>
      </c>
      <c r="O1483" s="5">
        <f>Sales_data[[#This Row],[TotalPrice ]]-Sales_data[[#This Row],[ Sales]]</f>
        <v>351.90000000000009</v>
      </c>
      <c r="P1483" t="s">
        <v>60</v>
      </c>
      <c r="Q1483" t="s">
        <v>40</v>
      </c>
      <c r="R1483">
        <v>0</v>
      </c>
      <c r="S1483" t="s">
        <v>2020</v>
      </c>
      <c r="T1483" t="s">
        <v>2021</v>
      </c>
      <c r="U1483" s="1">
        <v>46.76</v>
      </c>
      <c r="V1483" s="2">
        <v>45826</v>
      </c>
      <c r="W1483" s="2">
        <v>45830</v>
      </c>
      <c r="X1483" s="7">
        <f t="shared" si="23"/>
        <v>4</v>
      </c>
      <c r="Y1483" t="s">
        <v>72</v>
      </c>
    </row>
    <row r="1484" spans="1:25" x14ac:dyDescent="0.3">
      <c r="A1484" s="2">
        <v>45828</v>
      </c>
      <c r="B1484" t="s">
        <v>28</v>
      </c>
      <c r="C1484" t="s">
        <v>45</v>
      </c>
      <c r="D1484">
        <v>7</v>
      </c>
      <c r="E1484" s="1">
        <v>301.01</v>
      </c>
      <c r="F1484" s="1">
        <f>Sales_data[[#This Row],[UnitPrice]]*(1-0.35)</f>
        <v>195.65649999999999</v>
      </c>
      <c r="G1484" t="s">
        <v>20</v>
      </c>
      <c r="H1484" t="s">
        <v>31</v>
      </c>
      <c r="I1484" s="6">
        <v>0.15</v>
      </c>
      <c r="J1484" t="s">
        <v>56</v>
      </c>
      <c r="K1484" s="1">
        <f>Sales_data[[#This Row],[Quantity]]*Sales_data[[#This Row],[UnitPrice]]</f>
        <v>2107.0699999999997</v>
      </c>
      <c r="L1484" s="1">
        <f>Sales_data[[#This Row],[TotalPrice ]]*(1-Sales_data[[#This Row],[Discount]])</f>
        <v>1791.0094999999997</v>
      </c>
      <c r="M1484" s="1">
        <f>Sales_data[[#This Row],[Quantity]]*Sales_data[[#This Row],[UnitCost (Assummed)]]</f>
        <v>1369.5954999999999</v>
      </c>
      <c r="N1484" s="1">
        <f>Sales_data[[#This Row],[ Sales]]-Sales_data[[#This Row],[COGs]]</f>
        <v>421.41399999999976</v>
      </c>
      <c r="O1484" s="5">
        <f>Sales_data[[#This Row],[TotalPrice ]]-Sales_data[[#This Row],[ Sales]]</f>
        <v>316.06050000000005</v>
      </c>
      <c r="P1484" t="s">
        <v>63</v>
      </c>
      <c r="Q1484" t="s">
        <v>34</v>
      </c>
      <c r="R1484">
        <v>1</v>
      </c>
      <c r="S1484" t="s">
        <v>128</v>
      </c>
      <c r="T1484" t="s">
        <v>129</v>
      </c>
      <c r="U1484" s="1">
        <v>34.97</v>
      </c>
      <c r="V1484" s="2">
        <v>45828</v>
      </c>
      <c r="W1484" s="2">
        <v>45838</v>
      </c>
      <c r="X1484" s="7">
        <f t="shared" si="23"/>
        <v>10</v>
      </c>
      <c r="Y1484" t="s">
        <v>37</v>
      </c>
    </row>
    <row r="1485" spans="1:25" x14ac:dyDescent="0.3">
      <c r="A1485" s="2">
        <v>45829</v>
      </c>
      <c r="B1485" t="s">
        <v>18</v>
      </c>
      <c r="C1485" t="s">
        <v>45</v>
      </c>
      <c r="D1485">
        <v>7</v>
      </c>
      <c r="E1485" s="1">
        <v>590.79</v>
      </c>
      <c r="F1485" s="1">
        <f>Sales_data[[#This Row],[UnitPrice]]*(1-0.35)</f>
        <v>384.01349999999996</v>
      </c>
      <c r="G1485" t="s">
        <v>20</v>
      </c>
      <c r="H1485" t="s">
        <v>31</v>
      </c>
      <c r="I1485" s="6">
        <v>0.05</v>
      </c>
      <c r="J1485" t="s">
        <v>22</v>
      </c>
      <c r="K1485" s="1">
        <f>Sales_data[[#This Row],[Quantity]]*Sales_data[[#This Row],[UnitPrice]]</f>
        <v>4135.53</v>
      </c>
      <c r="L1485" s="1">
        <f>Sales_data[[#This Row],[TotalPrice ]]*(1-Sales_data[[#This Row],[Discount]])</f>
        <v>3928.7534999999993</v>
      </c>
      <c r="M1485" s="1">
        <f>Sales_data[[#This Row],[Quantity]]*Sales_data[[#This Row],[UnitCost (Assummed)]]</f>
        <v>2688.0944999999997</v>
      </c>
      <c r="N1485" s="1">
        <f>Sales_data[[#This Row],[ Sales]]-Sales_data[[#This Row],[COGs]]</f>
        <v>1240.6589999999997</v>
      </c>
      <c r="O1485" s="5">
        <f>Sales_data[[#This Row],[TotalPrice ]]-Sales_data[[#This Row],[ Sales]]</f>
        <v>206.7765000000004</v>
      </c>
      <c r="P1485" t="s">
        <v>63</v>
      </c>
      <c r="Q1485" t="s">
        <v>24</v>
      </c>
      <c r="R1485">
        <v>1</v>
      </c>
      <c r="S1485" t="s">
        <v>1478</v>
      </c>
      <c r="T1485" t="s">
        <v>1479</v>
      </c>
      <c r="U1485" s="1">
        <v>41.39</v>
      </c>
      <c r="V1485" s="2">
        <v>45829</v>
      </c>
      <c r="W1485" s="2">
        <v>45834</v>
      </c>
      <c r="X1485" s="7">
        <f t="shared" si="23"/>
        <v>5</v>
      </c>
      <c r="Y1485" t="s">
        <v>27</v>
      </c>
    </row>
    <row r="1486" spans="1:25" x14ac:dyDescent="0.3">
      <c r="A1486" s="2">
        <v>45829</v>
      </c>
      <c r="B1486" t="s">
        <v>28</v>
      </c>
      <c r="C1486" t="s">
        <v>79</v>
      </c>
      <c r="D1486">
        <v>3</v>
      </c>
      <c r="E1486" s="1">
        <v>583.38</v>
      </c>
      <c r="F1486" s="1">
        <f>Sales_data[[#This Row],[UnitPrice]]*(1-0.35)</f>
        <v>379.197</v>
      </c>
      <c r="G1486" t="s">
        <v>20</v>
      </c>
      <c r="H1486" t="s">
        <v>31</v>
      </c>
      <c r="I1486" s="6">
        <v>0.15</v>
      </c>
      <c r="J1486" t="s">
        <v>56</v>
      </c>
      <c r="K1486" s="1">
        <f>Sales_data[[#This Row],[Quantity]]*Sales_data[[#This Row],[UnitPrice]]</f>
        <v>1750.1399999999999</v>
      </c>
      <c r="L1486" s="1">
        <f>Sales_data[[#This Row],[TotalPrice ]]*(1-Sales_data[[#This Row],[Discount]])</f>
        <v>1487.6189999999999</v>
      </c>
      <c r="M1486" s="1">
        <f>Sales_data[[#This Row],[Quantity]]*Sales_data[[#This Row],[UnitCost (Assummed)]]</f>
        <v>1137.5909999999999</v>
      </c>
      <c r="N1486" s="1">
        <f>Sales_data[[#This Row],[ Sales]]-Sales_data[[#This Row],[COGs]]</f>
        <v>350.02800000000002</v>
      </c>
      <c r="O1486" s="5">
        <f>Sales_data[[#This Row],[TotalPrice ]]-Sales_data[[#This Row],[ Sales]]</f>
        <v>262.52099999999996</v>
      </c>
      <c r="P1486" t="s">
        <v>63</v>
      </c>
      <c r="Q1486" t="s">
        <v>40</v>
      </c>
      <c r="R1486">
        <v>1</v>
      </c>
      <c r="S1486" t="s">
        <v>1592</v>
      </c>
      <c r="T1486" t="s">
        <v>1593</v>
      </c>
      <c r="U1486" s="1">
        <v>30.12</v>
      </c>
      <c r="V1486" s="2">
        <v>45829</v>
      </c>
      <c r="W1486" s="2">
        <v>45838</v>
      </c>
      <c r="X1486" s="7">
        <f t="shared" si="23"/>
        <v>9</v>
      </c>
      <c r="Y1486" t="s">
        <v>37</v>
      </c>
    </row>
    <row r="1487" spans="1:25" x14ac:dyDescent="0.3">
      <c r="A1487" s="2">
        <v>45830</v>
      </c>
      <c r="B1487" t="s">
        <v>38</v>
      </c>
      <c r="C1487" t="s">
        <v>130</v>
      </c>
      <c r="D1487">
        <v>17</v>
      </c>
      <c r="E1487" s="1">
        <v>527.88</v>
      </c>
      <c r="F1487" s="1">
        <f>Sales_data[[#This Row],[UnitPrice]]*(1-0.35)</f>
        <v>343.12200000000001</v>
      </c>
      <c r="G1487" t="s">
        <v>55</v>
      </c>
      <c r="H1487" t="s">
        <v>31</v>
      </c>
      <c r="I1487" s="6">
        <v>0.05</v>
      </c>
      <c r="J1487" t="s">
        <v>66</v>
      </c>
      <c r="K1487" s="1">
        <f>Sales_data[[#This Row],[Quantity]]*Sales_data[[#This Row],[UnitPrice]]</f>
        <v>8973.9599999999991</v>
      </c>
      <c r="L1487" s="1">
        <f>Sales_data[[#This Row],[TotalPrice ]]*(1-Sales_data[[#This Row],[Discount]])</f>
        <v>8525.2619999999988</v>
      </c>
      <c r="M1487" s="1">
        <f>Sales_data[[#This Row],[Quantity]]*Sales_data[[#This Row],[UnitCost (Assummed)]]</f>
        <v>5833.0740000000005</v>
      </c>
      <c r="N1487" s="1">
        <f>Sales_data[[#This Row],[ Sales]]-Sales_data[[#This Row],[COGs]]</f>
        <v>2692.1879999999983</v>
      </c>
      <c r="O1487" s="5">
        <f>Sales_data[[#This Row],[TotalPrice ]]-Sales_data[[#This Row],[ Sales]]</f>
        <v>448.69800000000032</v>
      </c>
      <c r="P1487" t="s">
        <v>63</v>
      </c>
      <c r="Q1487" t="s">
        <v>40</v>
      </c>
      <c r="R1487">
        <v>0</v>
      </c>
      <c r="S1487" t="s">
        <v>404</v>
      </c>
      <c r="T1487" t="s">
        <v>405</v>
      </c>
      <c r="U1487" s="1">
        <v>21.32</v>
      </c>
      <c r="V1487" s="2">
        <v>45830</v>
      </c>
      <c r="W1487" s="2">
        <v>45836</v>
      </c>
      <c r="X1487" s="7">
        <f t="shared" si="23"/>
        <v>6</v>
      </c>
      <c r="Y1487" t="s">
        <v>43</v>
      </c>
    </row>
    <row r="1488" spans="1:25" x14ac:dyDescent="0.3">
      <c r="A1488" s="2">
        <v>45830</v>
      </c>
      <c r="B1488" t="s">
        <v>18</v>
      </c>
      <c r="C1488" t="s">
        <v>79</v>
      </c>
      <c r="D1488">
        <v>5</v>
      </c>
      <c r="E1488" s="1">
        <v>414.58</v>
      </c>
      <c r="F1488" s="1">
        <f>Sales_data[[#This Row],[UnitPrice]]*(1-0.35)</f>
        <v>269.47699999999998</v>
      </c>
      <c r="G1488" t="s">
        <v>20</v>
      </c>
      <c r="H1488" t="s">
        <v>31</v>
      </c>
      <c r="I1488" s="6">
        <v>0.1</v>
      </c>
      <c r="J1488" t="s">
        <v>56</v>
      </c>
      <c r="K1488" s="1">
        <f>Sales_data[[#This Row],[Quantity]]*Sales_data[[#This Row],[UnitPrice]]</f>
        <v>2072.9</v>
      </c>
      <c r="L1488" s="1">
        <f>Sales_data[[#This Row],[TotalPrice ]]*(1-Sales_data[[#This Row],[Discount]])</f>
        <v>1865.6100000000001</v>
      </c>
      <c r="M1488" s="1">
        <f>Sales_data[[#This Row],[Quantity]]*Sales_data[[#This Row],[UnitCost (Assummed)]]</f>
        <v>1347.3849999999998</v>
      </c>
      <c r="N1488" s="1">
        <f>Sales_data[[#This Row],[ Sales]]-Sales_data[[#This Row],[COGs]]</f>
        <v>518.22500000000036</v>
      </c>
      <c r="O1488" s="5">
        <f>Sales_data[[#This Row],[TotalPrice ]]-Sales_data[[#This Row],[ Sales]]</f>
        <v>207.28999999999996</v>
      </c>
      <c r="P1488" t="s">
        <v>33</v>
      </c>
      <c r="Q1488" t="s">
        <v>2930</v>
      </c>
      <c r="R1488">
        <v>0</v>
      </c>
      <c r="S1488" t="s">
        <v>2750</v>
      </c>
      <c r="T1488" t="s">
        <v>2751</v>
      </c>
      <c r="U1488" s="1">
        <v>14.98</v>
      </c>
      <c r="V1488" s="2">
        <v>45830</v>
      </c>
      <c r="W1488" s="2">
        <v>45839</v>
      </c>
      <c r="X1488" s="7">
        <f t="shared" si="23"/>
        <v>9</v>
      </c>
      <c r="Y1488" t="s">
        <v>27</v>
      </c>
    </row>
    <row r="1489" spans="1:27" x14ac:dyDescent="0.3">
      <c r="A1489" s="2">
        <v>45831</v>
      </c>
      <c r="B1489" t="s">
        <v>18</v>
      </c>
      <c r="C1489" t="s">
        <v>29</v>
      </c>
      <c r="D1489">
        <v>20</v>
      </c>
      <c r="E1489" s="1">
        <v>243.47</v>
      </c>
      <c r="F1489" s="1">
        <f>Sales_data[[#This Row],[UnitPrice]]*(1-0.35)</f>
        <v>158.25550000000001</v>
      </c>
      <c r="G1489" t="s">
        <v>30</v>
      </c>
      <c r="H1489" t="s">
        <v>21</v>
      </c>
      <c r="I1489" s="6">
        <v>0.05</v>
      </c>
      <c r="J1489" t="s">
        <v>32</v>
      </c>
      <c r="K1489" s="1">
        <f>Sales_data[[#This Row],[Quantity]]*Sales_data[[#This Row],[UnitPrice]]</f>
        <v>4869.3999999999996</v>
      </c>
      <c r="L1489" s="1">
        <f>Sales_data[[#This Row],[TotalPrice ]]*(1-Sales_data[[#This Row],[Discount]])</f>
        <v>4625.9299999999994</v>
      </c>
      <c r="M1489" s="1">
        <f>Sales_data[[#This Row],[Quantity]]*Sales_data[[#This Row],[UnitCost (Assummed)]]</f>
        <v>3165.11</v>
      </c>
      <c r="N1489" s="1">
        <f>Sales_data[[#This Row],[ Sales]]-Sales_data[[#This Row],[COGs]]</f>
        <v>1460.8199999999993</v>
      </c>
      <c r="O1489" s="5">
        <f>Sales_data[[#This Row],[TotalPrice ]]-Sales_data[[#This Row],[ Sales]]</f>
        <v>243.47000000000025</v>
      </c>
      <c r="P1489" t="s">
        <v>33</v>
      </c>
      <c r="Q1489" t="s">
        <v>24</v>
      </c>
      <c r="R1489">
        <v>1</v>
      </c>
      <c r="S1489" t="s">
        <v>2832</v>
      </c>
      <c r="T1489" t="s">
        <v>2535</v>
      </c>
      <c r="U1489" s="1">
        <v>32.28</v>
      </c>
      <c r="V1489" s="2">
        <v>45831</v>
      </c>
      <c r="W1489" s="2">
        <v>45841</v>
      </c>
      <c r="X1489" s="7">
        <f t="shared" si="23"/>
        <v>10</v>
      </c>
      <c r="Y1489" t="s">
        <v>27</v>
      </c>
    </row>
    <row r="1490" spans="1:27" x14ac:dyDescent="0.3">
      <c r="A1490" s="2">
        <v>45832</v>
      </c>
      <c r="B1490" t="s">
        <v>18</v>
      </c>
      <c r="C1490" t="s">
        <v>79</v>
      </c>
      <c r="D1490">
        <v>5</v>
      </c>
      <c r="E1490" s="1">
        <v>137.56</v>
      </c>
      <c r="F1490" s="1">
        <f>Sales_data[[#This Row],[UnitPrice]]*(1-0.35)</f>
        <v>89.414000000000001</v>
      </c>
      <c r="G1490" t="s">
        <v>50</v>
      </c>
      <c r="H1490" t="s">
        <v>21</v>
      </c>
      <c r="I1490" s="6">
        <v>0.15</v>
      </c>
      <c r="J1490" t="s">
        <v>56</v>
      </c>
      <c r="K1490" s="1">
        <f>Sales_data[[#This Row],[Quantity]]*Sales_data[[#This Row],[UnitPrice]]</f>
        <v>687.8</v>
      </c>
      <c r="L1490" s="1">
        <f>Sales_data[[#This Row],[TotalPrice ]]*(1-Sales_data[[#This Row],[Discount]])</f>
        <v>584.63</v>
      </c>
      <c r="M1490" s="1">
        <f>Sales_data[[#This Row],[Quantity]]*Sales_data[[#This Row],[UnitCost (Assummed)]]</f>
        <v>447.07</v>
      </c>
      <c r="N1490" s="1">
        <f>Sales_data[[#This Row],[ Sales]]-Sales_data[[#This Row],[COGs]]</f>
        <v>137.56</v>
      </c>
      <c r="O1490" s="5">
        <f>Sales_data[[#This Row],[TotalPrice ]]-Sales_data[[#This Row],[ Sales]]</f>
        <v>103.16999999999996</v>
      </c>
      <c r="P1490" t="s">
        <v>60</v>
      </c>
      <c r="Q1490" t="s">
        <v>34</v>
      </c>
      <c r="R1490">
        <v>0</v>
      </c>
      <c r="S1490" t="s">
        <v>1615</v>
      </c>
      <c r="T1490" t="s">
        <v>264</v>
      </c>
      <c r="U1490" s="1">
        <v>6.45</v>
      </c>
      <c r="V1490" s="2">
        <v>45832</v>
      </c>
      <c r="W1490" s="2">
        <v>45839</v>
      </c>
      <c r="X1490" s="7">
        <f t="shared" si="23"/>
        <v>7</v>
      </c>
      <c r="Y1490" t="s">
        <v>27</v>
      </c>
    </row>
    <row r="1491" spans="1:27" x14ac:dyDescent="0.3">
      <c r="A1491" s="2">
        <v>45835</v>
      </c>
      <c r="B1491" t="s">
        <v>38</v>
      </c>
      <c r="C1491" t="s">
        <v>54</v>
      </c>
      <c r="D1491">
        <v>11</v>
      </c>
      <c r="E1491" s="1">
        <v>29.41</v>
      </c>
      <c r="F1491" s="1">
        <f>Sales_data[[#This Row],[UnitPrice]]*(1-0.35)</f>
        <v>19.116500000000002</v>
      </c>
      <c r="G1491" t="s">
        <v>55</v>
      </c>
      <c r="H1491" t="s">
        <v>31</v>
      </c>
      <c r="I1491" s="6">
        <v>0.05</v>
      </c>
      <c r="J1491" t="s">
        <v>51</v>
      </c>
      <c r="K1491" s="1">
        <f>Sales_data[[#This Row],[Quantity]]*Sales_data[[#This Row],[UnitPrice]]</f>
        <v>323.51</v>
      </c>
      <c r="L1491" s="1">
        <f>Sales_data[[#This Row],[TotalPrice ]]*(1-Sales_data[[#This Row],[Discount]])</f>
        <v>307.33449999999999</v>
      </c>
      <c r="M1491" s="1">
        <f>Sales_data[[#This Row],[Quantity]]*Sales_data[[#This Row],[UnitCost (Assummed)]]</f>
        <v>210.28150000000002</v>
      </c>
      <c r="N1491" s="1">
        <f>Sales_data[[#This Row],[ Sales]]-Sales_data[[#This Row],[COGs]]</f>
        <v>97.052999999999969</v>
      </c>
      <c r="O1491" s="5">
        <f>Sales_data[[#This Row],[TotalPrice ]]-Sales_data[[#This Row],[ Sales]]</f>
        <v>16.1755</v>
      </c>
      <c r="P1491" t="s">
        <v>57</v>
      </c>
      <c r="Q1491" t="s">
        <v>34</v>
      </c>
      <c r="R1491">
        <v>0</v>
      </c>
      <c r="S1491" t="s">
        <v>1214</v>
      </c>
      <c r="T1491" t="s">
        <v>1215</v>
      </c>
      <c r="U1491" s="1">
        <v>6.16</v>
      </c>
      <c r="V1491" s="2">
        <v>45835</v>
      </c>
      <c r="W1491" s="2">
        <v>45840</v>
      </c>
      <c r="X1491" s="7">
        <f t="shared" si="23"/>
        <v>5</v>
      </c>
      <c r="Y1491" t="s">
        <v>43</v>
      </c>
    </row>
    <row r="1492" spans="1:27" x14ac:dyDescent="0.3">
      <c r="A1492" s="2">
        <v>45835</v>
      </c>
      <c r="B1492" t="s">
        <v>69</v>
      </c>
      <c r="C1492" t="s">
        <v>39</v>
      </c>
      <c r="D1492">
        <v>13</v>
      </c>
      <c r="E1492" s="1">
        <v>112.88</v>
      </c>
      <c r="F1492" s="1">
        <f>Sales_data[[#This Row],[UnitPrice]]*(1-0.35)</f>
        <v>73.372</v>
      </c>
      <c r="G1492" t="s">
        <v>55</v>
      </c>
      <c r="H1492" t="s">
        <v>31</v>
      </c>
      <c r="I1492" s="6">
        <v>0</v>
      </c>
      <c r="J1492" t="s">
        <v>46</v>
      </c>
      <c r="K1492" s="1">
        <f>Sales_data[[#This Row],[Quantity]]*Sales_data[[#This Row],[UnitPrice]]</f>
        <v>1467.44</v>
      </c>
      <c r="L1492" s="1">
        <f>Sales_data[[#This Row],[TotalPrice ]]*(1-Sales_data[[#This Row],[Discount]])</f>
        <v>1467.44</v>
      </c>
      <c r="M1492" s="1">
        <f>Sales_data[[#This Row],[Quantity]]*Sales_data[[#This Row],[UnitCost (Assummed)]]</f>
        <v>953.83600000000001</v>
      </c>
      <c r="N1492" s="1">
        <f>Sales_data[[#This Row],[ Sales]]-Sales_data[[#This Row],[COGs]]</f>
        <v>513.60400000000004</v>
      </c>
      <c r="O1492" s="5">
        <f>Sales_data[[#This Row],[TotalPrice ]]-Sales_data[[#This Row],[ Sales]]</f>
        <v>0</v>
      </c>
      <c r="P1492" t="s">
        <v>60</v>
      </c>
      <c r="Q1492" t="s">
        <v>2930</v>
      </c>
      <c r="R1492">
        <v>0</v>
      </c>
      <c r="S1492" t="s">
        <v>1269</v>
      </c>
      <c r="T1492" t="s">
        <v>1270</v>
      </c>
      <c r="U1492" s="1">
        <v>12.39</v>
      </c>
      <c r="V1492" s="2">
        <v>45835</v>
      </c>
      <c r="W1492" s="2">
        <v>45837</v>
      </c>
      <c r="X1492" s="7">
        <f t="shared" si="23"/>
        <v>2</v>
      </c>
      <c r="Y1492" t="s">
        <v>72</v>
      </c>
    </row>
    <row r="1493" spans="1:27" x14ac:dyDescent="0.3">
      <c r="A1493" s="2">
        <v>45836</v>
      </c>
      <c r="B1493" t="s">
        <v>38</v>
      </c>
      <c r="C1493" t="s">
        <v>79</v>
      </c>
      <c r="D1493">
        <v>13</v>
      </c>
      <c r="E1493" s="1">
        <v>341.38</v>
      </c>
      <c r="F1493" s="1">
        <f>Sales_data[[#This Row],[UnitPrice]]*(1-0.35)</f>
        <v>221.89699999999999</v>
      </c>
      <c r="G1493" t="s">
        <v>50</v>
      </c>
      <c r="H1493" t="s">
        <v>31</v>
      </c>
      <c r="I1493" s="6">
        <v>0.15</v>
      </c>
      <c r="J1493" t="s">
        <v>32</v>
      </c>
      <c r="K1493" s="1">
        <f>Sales_data[[#This Row],[Quantity]]*Sales_data[[#This Row],[UnitPrice]]</f>
        <v>4437.9399999999996</v>
      </c>
      <c r="L1493" s="1">
        <f>Sales_data[[#This Row],[TotalPrice ]]*(1-Sales_data[[#This Row],[Discount]])</f>
        <v>3772.2489999999993</v>
      </c>
      <c r="M1493" s="1">
        <f>Sales_data[[#This Row],[Quantity]]*Sales_data[[#This Row],[UnitCost (Assummed)]]</f>
        <v>2884.6610000000001</v>
      </c>
      <c r="N1493" s="1">
        <f>Sales_data[[#This Row],[ Sales]]-Sales_data[[#This Row],[COGs]]</f>
        <v>887.58799999999928</v>
      </c>
      <c r="O1493" s="5">
        <f>Sales_data[[#This Row],[TotalPrice ]]-Sales_data[[#This Row],[ Sales]]</f>
        <v>665.69100000000026</v>
      </c>
      <c r="P1493" t="s">
        <v>63</v>
      </c>
      <c r="Q1493" t="s">
        <v>2930</v>
      </c>
      <c r="R1493">
        <v>0</v>
      </c>
      <c r="S1493" t="s">
        <v>1594</v>
      </c>
      <c r="T1493" t="s">
        <v>1595</v>
      </c>
      <c r="U1493" s="1">
        <v>18.2</v>
      </c>
      <c r="V1493" s="2">
        <v>45836</v>
      </c>
      <c r="W1493" s="2">
        <v>45839</v>
      </c>
      <c r="X1493" s="7">
        <f t="shared" si="23"/>
        <v>3</v>
      </c>
      <c r="Y1493" t="s">
        <v>43</v>
      </c>
    </row>
    <row r="1494" spans="1:27" x14ac:dyDescent="0.3">
      <c r="A1494" s="2">
        <v>45837</v>
      </c>
      <c r="B1494" t="s">
        <v>44</v>
      </c>
      <c r="C1494" t="s">
        <v>54</v>
      </c>
      <c r="D1494">
        <v>16</v>
      </c>
      <c r="E1494" s="1">
        <v>278.13</v>
      </c>
      <c r="F1494" s="1">
        <f>Sales_data[[#This Row],[UnitPrice]]*(1-0.35)</f>
        <v>180.78450000000001</v>
      </c>
      <c r="G1494" t="s">
        <v>30</v>
      </c>
      <c r="H1494" t="s">
        <v>21</v>
      </c>
      <c r="I1494" s="6">
        <v>0.15</v>
      </c>
      <c r="J1494" t="s">
        <v>32</v>
      </c>
      <c r="K1494" s="1">
        <f>Sales_data[[#This Row],[Quantity]]*Sales_data[[#This Row],[UnitPrice]]</f>
        <v>4450.08</v>
      </c>
      <c r="L1494" s="1">
        <f>Sales_data[[#This Row],[TotalPrice ]]*(1-Sales_data[[#This Row],[Discount]])</f>
        <v>3782.5679999999998</v>
      </c>
      <c r="M1494" s="1">
        <f>Sales_data[[#This Row],[Quantity]]*Sales_data[[#This Row],[UnitCost (Assummed)]]</f>
        <v>2892.5520000000001</v>
      </c>
      <c r="N1494" s="1">
        <f>Sales_data[[#This Row],[ Sales]]-Sales_data[[#This Row],[COGs]]</f>
        <v>890.01599999999962</v>
      </c>
      <c r="O1494" s="5">
        <f>Sales_data[[#This Row],[TotalPrice ]]-Sales_data[[#This Row],[ Sales]]</f>
        <v>667.51200000000017</v>
      </c>
      <c r="P1494" t="s">
        <v>63</v>
      </c>
      <c r="Q1494" t="s">
        <v>34</v>
      </c>
      <c r="R1494">
        <v>0</v>
      </c>
      <c r="S1494" t="s">
        <v>462</v>
      </c>
      <c r="T1494" t="s">
        <v>463</v>
      </c>
      <c r="U1494" s="1">
        <v>24.29</v>
      </c>
      <c r="V1494" s="2">
        <v>45837</v>
      </c>
      <c r="W1494" s="2">
        <v>45842</v>
      </c>
      <c r="X1494" s="7">
        <f t="shared" si="23"/>
        <v>5</v>
      </c>
      <c r="Y1494" t="s">
        <v>49</v>
      </c>
    </row>
    <row r="1495" spans="1:27" x14ac:dyDescent="0.3">
      <c r="A1495" s="2">
        <v>45837</v>
      </c>
      <c r="B1495" t="s">
        <v>69</v>
      </c>
      <c r="C1495" t="s">
        <v>79</v>
      </c>
      <c r="D1495">
        <v>9</v>
      </c>
      <c r="E1495" s="1">
        <v>533.92999999999995</v>
      </c>
      <c r="F1495" s="1">
        <f>Sales_data[[#This Row],[UnitPrice]]*(1-0.35)</f>
        <v>347.05449999999996</v>
      </c>
      <c r="G1495" t="s">
        <v>55</v>
      </c>
      <c r="H1495" t="s">
        <v>31</v>
      </c>
      <c r="I1495" s="6">
        <v>0.15</v>
      </c>
      <c r="J1495" t="s">
        <v>46</v>
      </c>
      <c r="K1495" s="1">
        <f>Sales_data[[#This Row],[Quantity]]*Sales_data[[#This Row],[UnitPrice]]</f>
        <v>4805.37</v>
      </c>
      <c r="L1495" s="1">
        <f>Sales_data[[#This Row],[TotalPrice ]]*(1-Sales_data[[#This Row],[Discount]])</f>
        <v>4084.5645</v>
      </c>
      <c r="M1495" s="1">
        <f>Sales_data[[#This Row],[Quantity]]*Sales_data[[#This Row],[UnitCost (Assummed)]]</f>
        <v>3123.4904999999999</v>
      </c>
      <c r="N1495" s="1">
        <f>Sales_data[[#This Row],[ Sales]]-Sales_data[[#This Row],[COGs]]</f>
        <v>961.07400000000007</v>
      </c>
      <c r="O1495" s="5">
        <f>Sales_data[[#This Row],[TotalPrice ]]-Sales_data[[#This Row],[ Sales]]</f>
        <v>720.80549999999994</v>
      </c>
      <c r="P1495" t="s">
        <v>33</v>
      </c>
      <c r="Q1495" t="s">
        <v>2930</v>
      </c>
      <c r="R1495">
        <v>0</v>
      </c>
      <c r="S1495" t="s">
        <v>2774</v>
      </c>
      <c r="T1495" t="s">
        <v>2775</v>
      </c>
      <c r="U1495" s="1">
        <v>34.76</v>
      </c>
      <c r="V1495" s="2">
        <v>45837</v>
      </c>
      <c r="W1495" s="2">
        <v>45841</v>
      </c>
      <c r="X1495" s="7">
        <f t="shared" si="23"/>
        <v>4</v>
      </c>
      <c r="Y1495" t="s">
        <v>72</v>
      </c>
    </row>
    <row r="1496" spans="1:27" x14ac:dyDescent="0.3">
      <c r="A1496" s="2">
        <v>45838</v>
      </c>
      <c r="B1496" t="s">
        <v>44</v>
      </c>
      <c r="C1496" t="s">
        <v>45</v>
      </c>
      <c r="D1496">
        <v>6</v>
      </c>
      <c r="E1496" s="1">
        <v>95.24</v>
      </c>
      <c r="F1496" s="1">
        <f>Sales_data[[#This Row],[UnitPrice]]*(1-0.35)</f>
        <v>61.905999999999999</v>
      </c>
      <c r="G1496" t="s">
        <v>55</v>
      </c>
      <c r="H1496" t="s">
        <v>21</v>
      </c>
      <c r="I1496" s="6">
        <v>0.15</v>
      </c>
      <c r="J1496" t="s">
        <v>56</v>
      </c>
      <c r="K1496" s="1">
        <f>Sales_data[[#This Row],[Quantity]]*Sales_data[[#This Row],[UnitPrice]]</f>
        <v>571.43999999999994</v>
      </c>
      <c r="L1496" s="1">
        <f>Sales_data[[#This Row],[TotalPrice ]]*(1-Sales_data[[#This Row],[Discount]])</f>
        <v>485.72399999999993</v>
      </c>
      <c r="M1496" s="1">
        <f>Sales_data[[#This Row],[Quantity]]*Sales_data[[#This Row],[UnitCost (Assummed)]]</f>
        <v>371.43599999999998</v>
      </c>
      <c r="N1496" s="1">
        <f>Sales_data[[#This Row],[ Sales]]-Sales_data[[#This Row],[COGs]]</f>
        <v>114.28799999999995</v>
      </c>
      <c r="O1496" s="5">
        <f>Sales_data[[#This Row],[TotalPrice ]]-Sales_data[[#This Row],[ Sales]]</f>
        <v>85.716000000000008</v>
      </c>
      <c r="P1496" t="s">
        <v>33</v>
      </c>
      <c r="Q1496" t="s">
        <v>24</v>
      </c>
      <c r="R1496">
        <v>0</v>
      </c>
      <c r="S1496" t="s">
        <v>392</v>
      </c>
      <c r="T1496" t="s">
        <v>393</v>
      </c>
      <c r="U1496" s="1">
        <v>18.72</v>
      </c>
      <c r="V1496" s="2">
        <v>45838</v>
      </c>
      <c r="W1496" s="2">
        <v>45846</v>
      </c>
      <c r="X1496" s="7">
        <f t="shared" si="23"/>
        <v>8</v>
      </c>
      <c r="Y1496" t="s">
        <v>49</v>
      </c>
      <c r="AA1496" s="4"/>
    </row>
    <row r="1497" spans="1:27" x14ac:dyDescent="0.3">
      <c r="A1497" s="2">
        <v>45838</v>
      </c>
      <c r="B1497" t="s">
        <v>38</v>
      </c>
      <c r="C1497" t="s">
        <v>19</v>
      </c>
      <c r="D1497">
        <v>16</v>
      </c>
      <c r="E1497" s="1">
        <v>76.17</v>
      </c>
      <c r="F1497" s="1">
        <f>Sales_data[[#This Row],[UnitPrice]]*(1-0.35)</f>
        <v>49.5105</v>
      </c>
      <c r="G1497" t="s">
        <v>55</v>
      </c>
      <c r="H1497" t="s">
        <v>21</v>
      </c>
      <c r="I1497" s="6">
        <v>0.1</v>
      </c>
      <c r="J1497" t="s">
        <v>32</v>
      </c>
      <c r="K1497" s="1">
        <f>Sales_data[[#This Row],[Quantity]]*Sales_data[[#This Row],[UnitPrice]]</f>
        <v>1218.72</v>
      </c>
      <c r="L1497" s="1">
        <f>Sales_data[[#This Row],[TotalPrice ]]*(1-Sales_data[[#This Row],[Discount]])</f>
        <v>1096.848</v>
      </c>
      <c r="M1497" s="1">
        <f>Sales_data[[#This Row],[Quantity]]*Sales_data[[#This Row],[UnitCost (Assummed)]]</f>
        <v>792.16800000000001</v>
      </c>
      <c r="N1497" s="1">
        <f>Sales_data[[#This Row],[ Sales]]-Sales_data[[#This Row],[COGs]]</f>
        <v>304.67999999999995</v>
      </c>
      <c r="O1497" s="5">
        <f>Sales_data[[#This Row],[TotalPrice ]]-Sales_data[[#This Row],[ Sales]]</f>
        <v>121.87200000000007</v>
      </c>
      <c r="P1497" t="s">
        <v>63</v>
      </c>
      <c r="Q1497" t="s">
        <v>40</v>
      </c>
      <c r="R1497">
        <v>0</v>
      </c>
      <c r="S1497" t="s">
        <v>414</v>
      </c>
      <c r="T1497" t="s">
        <v>415</v>
      </c>
      <c r="U1497" s="1">
        <v>41.88</v>
      </c>
      <c r="V1497" s="2">
        <v>45838</v>
      </c>
      <c r="W1497" s="2">
        <v>45847</v>
      </c>
      <c r="X1497" s="7">
        <f t="shared" si="23"/>
        <v>9</v>
      </c>
      <c r="Y1497" t="s">
        <v>43</v>
      </c>
    </row>
    <row r="1498" spans="1:27" x14ac:dyDescent="0.3">
      <c r="A1498" s="2">
        <v>45838</v>
      </c>
      <c r="B1498" t="s">
        <v>18</v>
      </c>
      <c r="C1498" t="s">
        <v>29</v>
      </c>
      <c r="D1498">
        <v>12</v>
      </c>
      <c r="E1498" s="1">
        <v>487.57</v>
      </c>
      <c r="F1498" s="1">
        <f>Sales_data[[#This Row],[UnitPrice]]*(1-0.35)</f>
        <v>316.9205</v>
      </c>
      <c r="G1498" t="s">
        <v>30</v>
      </c>
      <c r="H1498" t="s">
        <v>21</v>
      </c>
      <c r="I1498" s="6">
        <v>0.05</v>
      </c>
      <c r="J1498" t="s">
        <v>22</v>
      </c>
      <c r="K1498" s="1">
        <f>Sales_data[[#This Row],[Quantity]]*Sales_data[[#This Row],[UnitPrice]]</f>
        <v>5850.84</v>
      </c>
      <c r="L1498" s="1">
        <f>Sales_data[[#This Row],[TotalPrice ]]*(1-Sales_data[[#This Row],[Discount]])</f>
        <v>5558.2979999999998</v>
      </c>
      <c r="M1498" s="1">
        <f>Sales_data[[#This Row],[Quantity]]*Sales_data[[#This Row],[UnitCost (Assummed)]]</f>
        <v>3803.0460000000003</v>
      </c>
      <c r="N1498" s="1">
        <f>Sales_data[[#This Row],[ Sales]]-Sales_data[[#This Row],[COGs]]</f>
        <v>1755.2519999999995</v>
      </c>
      <c r="O1498" s="5">
        <f>Sales_data[[#This Row],[TotalPrice ]]-Sales_data[[#This Row],[ Sales]]</f>
        <v>292.54200000000037</v>
      </c>
      <c r="P1498" t="s">
        <v>63</v>
      </c>
      <c r="Q1498" t="s">
        <v>2930</v>
      </c>
      <c r="R1498">
        <v>0</v>
      </c>
      <c r="S1498" t="s">
        <v>1078</v>
      </c>
      <c r="T1498" t="s">
        <v>1079</v>
      </c>
      <c r="U1498" s="1">
        <v>37.33</v>
      </c>
      <c r="V1498" s="2">
        <v>45838</v>
      </c>
      <c r="W1498" s="2">
        <v>45848</v>
      </c>
      <c r="X1498" s="7">
        <f t="shared" si="23"/>
        <v>10</v>
      </c>
      <c r="Y1498" t="s">
        <v>27</v>
      </c>
    </row>
    <row r="1499" spans="1:27" x14ac:dyDescent="0.3">
      <c r="A1499" s="2">
        <v>45838</v>
      </c>
      <c r="B1499" t="s">
        <v>44</v>
      </c>
      <c r="C1499" t="s">
        <v>79</v>
      </c>
      <c r="D1499">
        <v>13</v>
      </c>
      <c r="E1499" s="1">
        <v>382.48</v>
      </c>
      <c r="F1499" s="1">
        <f>Sales_data[[#This Row],[UnitPrice]]*(1-0.35)</f>
        <v>248.61200000000002</v>
      </c>
      <c r="G1499" t="s">
        <v>55</v>
      </c>
      <c r="H1499" t="s">
        <v>31</v>
      </c>
      <c r="I1499" s="6">
        <v>0.05</v>
      </c>
      <c r="J1499" t="s">
        <v>22</v>
      </c>
      <c r="K1499" s="1">
        <f>Sales_data[[#This Row],[Quantity]]*Sales_data[[#This Row],[UnitPrice]]</f>
        <v>4972.24</v>
      </c>
      <c r="L1499" s="1">
        <f>Sales_data[[#This Row],[TotalPrice ]]*(1-Sales_data[[#This Row],[Discount]])</f>
        <v>4723.6279999999997</v>
      </c>
      <c r="M1499" s="1">
        <f>Sales_data[[#This Row],[Quantity]]*Sales_data[[#This Row],[UnitCost (Assummed)]]</f>
        <v>3231.9560000000001</v>
      </c>
      <c r="N1499" s="1">
        <f>Sales_data[[#This Row],[ Sales]]-Sales_data[[#This Row],[COGs]]</f>
        <v>1491.6719999999996</v>
      </c>
      <c r="O1499" s="5">
        <f>Sales_data[[#This Row],[TotalPrice ]]-Sales_data[[#This Row],[ Sales]]</f>
        <v>248.61200000000008</v>
      </c>
      <c r="P1499" t="s">
        <v>57</v>
      </c>
      <c r="Q1499" t="s">
        <v>40</v>
      </c>
      <c r="R1499">
        <v>0</v>
      </c>
      <c r="S1499" t="s">
        <v>1575</v>
      </c>
      <c r="T1499" t="s">
        <v>1576</v>
      </c>
      <c r="U1499" s="1">
        <v>7.59</v>
      </c>
      <c r="V1499" s="2">
        <v>45838</v>
      </c>
      <c r="W1499" s="2">
        <v>45842</v>
      </c>
      <c r="X1499" s="7">
        <f t="shared" si="23"/>
        <v>4</v>
      </c>
      <c r="Y1499" t="s">
        <v>49</v>
      </c>
    </row>
    <row r="1500" spans="1:27" x14ac:dyDescent="0.3">
      <c r="A1500" s="2">
        <v>45838</v>
      </c>
      <c r="B1500" t="s">
        <v>38</v>
      </c>
      <c r="C1500" t="s">
        <v>45</v>
      </c>
      <c r="D1500">
        <v>2</v>
      </c>
      <c r="E1500" s="1">
        <v>160.96</v>
      </c>
      <c r="F1500" s="1">
        <f>Sales_data[[#This Row],[UnitPrice]]*(1-0.35)</f>
        <v>104.62400000000001</v>
      </c>
      <c r="G1500" t="s">
        <v>50</v>
      </c>
      <c r="H1500" t="s">
        <v>21</v>
      </c>
      <c r="I1500" s="6">
        <v>0.1</v>
      </c>
      <c r="J1500" t="s">
        <v>22</v>
      </c>
      <c r="K1500" s="1">
        <f>Sales_data[[#This Row],[Quantity]]*Sales_data[[#This Row],[UnitPrice]]</f>
        <v>321.92</v>
      </c>
      <c r="L1500" s="1">
        <f>Sales_data[[#This Row],[TotalPrice ]]*(1-Sales_data[[#This Row],[Discount]])</f>
        <v>289.72800000000001</v>
      </c>
      <c r="M1500" s="1">
        <f>Sales_data[[#This Row],[Quantity]]*Sales_data[[#This Row],[UnitCost (Assummed)]]</f>
        <v>209.24800000000002</v>
      </c>
      <c r="N1500" s="1">
        <f>Sales_data[[#This Row],[ Sales]]-Sales_data[[#This Row],[COGs]]</f>
        <v>80.47999999999999</v>
      </c>
      <c r="O1500" s="5">
        <f>Sales_data[[#This Row],[TotalPrice ]]-Sales_data[[#This Row],[ Sales]]</f>
        <v>32.192000000000007</v>
      </c>
      <c r="P1500" t="s">
        <v>33</v>
      </c>
      <c r="Q1500" t="s">
        <v>40</v>
      </c>
      <c r="R1500">
        <v>0</v>
      </c>
      <c r="S1500" t="s">
        <v>2294</v>
      </c>
      <c r="T1500" t="s">
        <v>2295</v>
      </c>
      <c r="U1500" s="1">
        <v>44.97</v>
      </c>
      <c r="V1500" s="2">
        <v>45838</v>
      </c>
      <c r="W1500" s="2">
        <v>45843</v>
      </c>
      <c r="X1500" s="7">
        <f t="shared" si="23"/>
        <v>5</v>
      </c>
      <c r="Y1500" t="s">
        <v>43</v>
      </c>
    </row>
    <row r="1501" spans="1:27" x14ac:dyDescent="0.3">
      <c r="A1501" s="2">
        <v>45838</v>
      </c>
      <c r="B1501" t="s">
        <v>28</v>
      </c>
      <c r="C1501" t="s">
        <v>29</v>
      </c>
      <c r="D1501">
        <v>20</v>
      </c>
      <c r="E1501" s="1">
        <v>444.77</v>
      </c>
      <c r="F1501" s="1">
        <f>Sales_data[[#This Row],[UnitPrice]]*(1-0.35)</f>
        <v>289.10050000000001</v>
      </c>
      <c r="G1501" t="s">
        <v>20</v>
      </c>
      <c r="H1501" t="s">
        <v>21</v>
      </c>
      <c r="I1501" s="6">
        <v>0.1</v>
      </c>
      <c r="J1501" t="s">
        <v>56</v>
      </c>
      <c r="K1501" s="1">
        <f>Sales_data[[#This Row],[Quantity]]*Sales_data[[#This Row],[UnitPrice]]</f>
        <v>8895.4</v>
      </c>
      <c r="L1501" s="1">
        <f>Sales_data[[#This Row],[TotalPrice ]]*(1-Sales_data[[#This Row],[Discount]])</f>
        <v>8005.86</v>
      </c>
      <c r="M1501" s="1">
        <f>Sales_data[[#This Row],[Quantity]]*Sales_data[[#This Row],[UnitCost (Assummed)]]</f>
        <v>5782.01</v>
      </c>
      <c r="N1501" s="1">
        <f>Sales_data[[#This Row],[ Sales]]-Sales_data[[#This Row],[COGs]]</f>
        <v>2223.8499999999995</v>
      </c>
      <c r="O1501" s="5">
        <f>Sales_data[[#This Row],[TotalPrice ]]-Sales_data[[#This Row],[ Sales]]</f>
        <v>889.54</v>
      </c>
      <c r="P1501" t="s">
        <v>23</v>
      </c>
      <c r="Q1501" t="s">
        <v>2930</v>
      </c>
      <c r="R1501">
        <v>1</v>
      </c>
      <c r="S1501" t="s">
        <v>2874</v>
      </c>
      <c r="T1501" t="s">
        <v>2875</v>
      </c>
      <c r="U1501" s="1">
        <v>20.05</v>
      </c>
      <c r="V1501" s="2">
        <v>45838</v>
      </c>
      <c r="W1501" s="2">
        <v>45845</v>
      </c>
      <c r="X1501" s="7">
        <f t="shared" si="23"/>
        <v>7</v>
      </c>
      <c r="Y1501" t="s">
        <v>37</v>
      </c>
    </row>
    <row r="1502" spans="1:27" x14ac:dyDescent="0.3">
      <c r="A1502" s="2"/>
      <c r="E1502" s="4">
        <f>SUBTOTAL(109,Sales_data[UnitPrice])</f>
        <v>448240.41999999946</v>
      </c>
      <c r="F1502" s="4">
        <f>SUBTOTAL(109,Sales_data[UnitCost (Assummed)])</f>
        <v>291356.2730000001</v>
      </c>
      <c r="I1502" s="15"/>
      <c r="K1502" s="4">
        <f>SUBTOTAL(109,Sales_data[[TotalPrice ]])</f>
        <v>4727892.9400000032</v>
      </c>
      <c r="L1502" s="4"/>
      <c r="M1502" s="4"/>
      <c r="N1502" s="4"/>
      <c r="O1502" s="14"/>
      <c r="U1502" s="14"/>
      <c r="W1502" s="2"/>
      <c r="X1502" s="7"/>
    </row>
  </sheetData>
  <phoneticPr fontId="3" type="noConversion"/>
  <conditionalFormatting sqref="A9">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4EC5-A0FC-4DC9-9E0A-FE76CD10E838}">
  <dimension ref="A1:F913"/>
  <sheetViews>
    <sheetView topLeftCell="A88" workbookViewId="0">
      <selection activeCell="F89" sqref="F89"/>
    </sheetView>
  </sheetViews>
  <sheetFormatPr defaultRowHeight="14.4" x14ac:dyDescent="0.3"/>
  <cols>
    <col min="1" max="1" width="16.33203125" customWidth="1"/>
    <col min="2" max="2" width="13.6640625" customWidth="1"/>
    <col min="3" max="3" width="15.5546875" customWidth="1"/>
  </cols>
  <sheetData>
    <row r="1" spans="1:6" x14ac:dyDescent="0.3">
      <c r="A1" s="24" t="s">
        <v>2948</v>
      </c>
      <c r="B1" s="24" t="s">
        <v>2945</v>
      </c>
      <c r="C1" s="24" t="s">
        <v>2946</v>
      </c>
      <c r="D1" s="24" t="s">
        <v>2947</v>
      </c>
      <c r="E1" s="24" t="s">
        <v>2949</v>
      </c>
      <c r="F1" s="24" t="s">
        <v>2952</v>
      </c>
    </row>
    <row r="2" spans="1:6" x14ac:dyDescent="0.3">
      <c r="A2" s="18">
        <f>Sales_data!AA3</f>
        <v>44927</v>
      </c>
      <c r="B2" t="str">
        <f t="shared" ref="B2:B65" si="0">TEXT(A2,"mmm")</f>
        <v>Jan</v>
      </c>
      <c r="C2">
        <f t="shared" ref="C2:C65" si="1">MONTH(A2)</f>
        <v>1</v>
      </c>
      <c r="D2">
        <f t="shared" ref="D2:D65" si="2">YEAR(A2)</f>
        <v>2023</v>
      </c>
      <c r="E2" t="str">
        <f>TEXT(Table3[[#This Row],[DateKey]],"ddd")</f>
        <v>Sun</v>
      </c>
      <c r="F2" t="str">
        <f>"Q"&amp;ROUNDUP(MONTH(Table3[[#This Row],[DateKey]])/3,0)</f>
        <v>Q1</v>
      </c>
    </row>
    <row r="3" spans="1:6" x14ac:dyDescent="0.3">
      <c r="A3" s="18">
        <v>44928</v>
      </c>
      <c r="B3" t="str">
        <f t="shared" si="0"/>
        <v>Jan</v>
      </c>
      <c r="C3">
        <f t="shared" si="1"/>
        <v>1</v>
      </c>
      <c r="D3">
        <f t="shared" si="2"/>
        <v>2023</v>
      </c>
      <c r="E3" t="str">
        <f>TEXT(Table3[[#This Row],[DateKey]],"ddd")</f>
        <v>Mon</v>
      </c>
      <c r="F3" t="str">
        <f>"Q"&amp;ROUNDUP(MONTH(Table3[[#This Row],[DateKey]])/3,0)</f>
        <v>Q1</v>
      </c>
    </row>
    <row r="4" spans="1:6" x14ac:dyDescent="0.3">
      <c r="A4" s="18">
        <v>44929</v>
      </c>
      <c r="B4" t="str">
        <f t="shared" si="0"/>
        <v>Jan</v>
      </c>
      <c r="C4">
        <f t="shared" si="1"/>
        <v>1</v>
      </c>
      <c r="D4">
        <f t="shared" si="2"/>
        <v>2023</v>
      </c>
      <c r="E4" t="str">
        <f>TEXT(Table3[[#This Row],[DateKey]],"ddd")</f>
        <v>Tue</v>
      </c>
      <c r="F4" t="str">
        <f>"Q"&amp;ROUNDUP(MONTH(Table3[[#This Row],[DateKey]])/3,0)</f>
        <v>Q1</v>
      </c>
    </row>
    <row r="5" spans="1:6" x14ac:dyDescent="0.3">
      <c r="A5" s="18">
        <v>44930</v>
      </c>
      <c r="B5" t="str">
        <f t="shared" si="0"/>
        <v>Jan</v>
      </c>
      <c r="C5">
        <f t="shared" si="1"/>
        <v>1</v>
      </c>
      <c r="D5">
        <f t="shared" si="2"/>
        <v>2023</v>
      </c>
      <c r="E5" t="str">
        <f>TEXT(Table3[[#This Row],[DateKey]],"ddd")</f>
        <v>Wed</v>
      </c>
      <c r="F5" t="str">
        <f>"Q"&amp;ROUNDUP(MONTH(Table3[[#This Row],[DateKey]])/3,0)</f>
        <v>Q1</v>
      </c>
    </row>
    <row r="6" spans="1:6" x14ac:dyDescent="0.3">
      <c r="A6" s="18">
        <v>44931</v>
      </c>
      <c r="B6" t="str">
        <f t="shared" si="0"/>
        <v>Jan</v>
      </c>
      <c r="C6">
        <f t="shared" si="1"/>
        <v>1</v>
      </c>
      <c r="D6">
        <f t="shared" si="2"/>
        <v>2023</v>
      </c>
      <c r="E6" t="str">
        <f>TEXT(Table3[[#This Row],[DateKey]],"ddd")</f>
        <v>Thu</v>
      </c>
      <c r="F6" t="str">
        <f>"Q"&amp;ROUNDUP(MONTH(Table3[[#This Row],[DateKey]])/3,0)</f>
        <v>Q1</v>
      </c>
    </row>
    <row r="7" spans="1:6" x14ac:dyDescent="0.3">
      <c r="A7" s="18">
        <v>44932</v>
      </c>
      <c r="B7" t="str">
        <f t="shared" si="0"/>
        <v>Jan</v>
      </c>
      <c r="C7">
        <f t="shared" si="1"/>
        <v>1</v>
      </c>
      <c r="D7">
        <f t="shared" si="2"/>
        <v>2023</v>
      </c>
      <c r="E7" t="str">
        <f>TEXT(Table3[[#This Row],[DateKey]],"ddd")</f>
        <v>Fri</v>
      </c>
      <c r="F7" t="str">
        <f>"Q"&amp;ROUNDUP(MONTH(Table3[[#This Row],[DateKey]])/3,0)</f>
        <v>Q1</v>
      </c>
    </row>
    <row r="8" spans="1:6" x14ac:dyDescent="0.3">
      <c r="A8" s="18">
        <v>44933</v>
      </c>
      <c r="B8" t="str">
        <f t="shared" si="0"/>
        <v>Jan</v>
      </c>
      <c r="C8">
        <f t="shared" si="1"/>
        <v>1</v>
      </c>
      <c r="D8">
        <f t="shared" si="2"/>
        <v>2023</v>
      </c>
      <c r="E8" t="str">
        <f>TEXT(Table3[[#This Row],[DateKey]],"ddd")</f>
        <v>Sat</v>
      </c>
      <c r="F8" t="str">
        <f>"Q"&amp;ROUNDUP(MONTH(Table3[[#This Row],[DateKey]])/3,0)</f>
        <v>Q1</v>
      </c>
    </row>
    <row r="9" spans="1:6" x14ac:dyDescent="0.3">
      <c r="A9" s="18">
        <v>44934</v>
      </c>
      <c r="B9" t="str">
        <f t="shared" si="0"/>
        <v>Jan</v>
      </c>
      <c r="C9">
        <f t="shared" si="1"/>
        <v>1</v>
      </c>
      <c r="D9">
        <f t="shared" si="2"/>
        <v>2023</v>
      </c>
      <c r="E9" t="str">
        <f>TEXT(Table3[[#This Row],[DateKey]],"ddd")</f>
        <v>Sun</v>
      </c>
      <c r="F9" t="str">
        <f>"Q"&amp;ROUNDUP(MONTH(Table3[[#This Row],[DateKey]])/3,0)</f>
        <v>Q1</v>
      </c>
    </row>
    <row r="10" spans="1:6" x14ac:dyDescent="0.3">
      <c r="A10" s="18">
        <v>44935</v>
      </c>
      <c r="B10" t="str">
        <f t="shared" si="0"/>
        <v>Jan</v>
      </c>
      <c r="C10">
        <f t="shared" si="1"/>
        <v>1</v>
      </c>
      <c r="D10">
        <f t="shared" si="2"/>
        <v>2023</v>
      </c>
      <c r="E10" t="str">
        <f>TEXT(Table3[[#This Row],[DateKey]],"ddd")</f>
        <v>Mon</v>
      </c>
      <c r="F10" t="str">
        <f>"Q"&amp;ROUNDUP(MONTH(Table3[[#This Row],[DateKey]])/3,0)</f>
        <v>Q1</v>
      </c>
    </row>
    <row r="11" spans="1:6" x14ac:dyDescent="0.3">
      <c r="A11" s="18">
        <v>44936</v>
      </c>
      <c r="B11" t="str">
        <f t="shared" si="0"/>
        <v>Jan</v>
      </c>
      <c r="C11">
        <f t="shared" si="1"/>
        <v>1</v>
      </c>
      <c r="D11">
        <f t="shared" si="2"/>
        <v>2023</v>
      </c>
      <c r="E11" t="str">
        <f>TEXT(Table3[[#This Row],[DateKey]],"ddd")</f>
        <v>Tue</v>
      </c>
      <c r="F11" t="str">
        <f>"Q"&amp;ROUNDUP(MONTH(Table3[[#This Row],[DateKey]])/3,0)</f>
        <v>Q1</v>
      </c>
    </row>
    <row r="12" spans="1:6" x14ac:dyDescent="0.3">
      <c r="A12" s="18">
        <v>44937</v>
      </c>
      <c r="B12" t="str">
        <f t="shared" si="0"/>
        <v>Jan</v>
      </c>
      <c r="C12">
        <f t="shared" si="1"/>
        <v>1</v>
      </c>
      <c r="D12">
        <f t="shared" si="2"/>
        <v>2023</v>
      </c>
      <c r="E12" t="str">
        <f>TEXT(Table3[[#This Row],[DateKey]],"ddd")</f>
        <v>Wed</v>
      </c>
      <c r="F12" t="str">
        <f>"Q"&amp;ROUNDUP(MONTH(Table3[[#This Row],[DateKey]])/3,0)</f>
        <v>Q1</v>
      </c>
    </row>
    <row r="13" spans="1:6" x14ac:dyDescent="0.3">
      <c r="A13" s="18">
        <v>44938</v>
      </c>
      <c r="B13" t="str">
        <f t="shared" si="0"/>
        <v>Jan</v>
      </c>
      <c r="C13">
        <f t="shared" si="1"/>
        <v>1</v>
      </c>
      <c r="D13">
        <f t="shared" si="2"/>
        <v>2023</v>
      </c>
      <c r="E13" t="str">
        <f>TEXT(Table3[[#This Row],[DateKey]],"ddd")</f>
        <v>Thu</v>
      </c>
      <c r="F13" t="str">
        <f>"Q"&amp;ROUNDUP(MONTH(Table3[[#This Row],[DateKey]])/3,0)</f>
        <v>Q1</v>
      </c>
    </row>
    <row r="14" spans="1:6" x14ac:dyDescent="0.3">
      <c r="A14" s="18">
        <v>44939</v>
      </c>
      <c r="B14" t="str">
        <f t="shared" si="0"/>
        <v>Jan</v>
      </c>
      <c r="C14">
        <f t="shared" si="1"/>
        <v>1</v>
      </c>
      <c r="D14">
        <f t="shared" si="2"/>
        <v>2023</v>
      </c>
      <c r="E14" t="str">
        <f>TEXT(Table3[[#This Row],[DateKey]],"ddd")</f>
        <v>Fri</v>
      </c>
      <c r="F14" t="str">
        <f>"Q"&amp;ROUNDUP(MONTH(Table3[[#This Row],[DateKey]])/3,0)</f>
        <v>Q1</v>
      </c>
    </row>
    <row r="15" spans="1:6" x14ac:dyDescent="0.3">
      <c r="A15" s="18">
        <v>44940</v>
      </c>
      <c r="B15" t="str">
        <f t="shared" si="0"/>
        <v>Jan</v>
      </c>
      <c r="C15">
        <f t="shared" si="1"/>
        <v>1</v>
      </c>
      <c r="D15">
        <f t="shared" si="2"/>
        <v>2023</v>
      </c>
      <c r="E15" t="str">
        <f>TEXT(Table3[[#This Row],[DateKey]],"ddd")</f>
        <v>Sat</v>
      </c>
      <c r="F15" t="str">
        <f>"Q"&amp;ROUNDUP(MONTH(Table3[[#This Row],[DateKey]])/3,0)</f>
        <v>Q1</v>
      </c>
    </row>
    <row r="16" spans="1:6" x14ac:dyDescent="0.3">
      <c r="A16" s="18">
        <v>44941</v>
      </c>
      <c r="B16" t="str">
        <f t="shared" si="0"/>
        <v>Jan</v>
      </c>
      <c r="C16">
        <f t="shared" si="1"/>
        <v>1</v>
      </c>
      <c r="D16">
        <f t="shared" si="2"/>
        <v>2023</v>
      </c>
      <c r="E16" t="str">
        <f>TEXT(Table3[[#This Row],[DateKey]],"ddd")</f>
        <v>Sun</v>
      </c>
      <c r="F16" t="str">
        <f>"Q"&amp;ROUNDUP(MONTH(Table3[[#This Row],[DateKey]])/3,0)</f>
        <v>Q1</v>
      </c>
    </row>
    <row r="17" spans="1:6" x14ac:dyDescent="0.3">
      <c r="A17" s="18">
        <v>44942</v>
      </c>
      <c r="B17" t="str">
        <f t="shared" si="0"/>
        <v>Jan</v>
      </c>
      <c r="C17">
        <f t="shared" si="1"/>
        <v>1</v>
      </c>
      <c r="D17">
        <f t="shared" si="2"/>
        <v>2023</v>
      </c>
      <c r="E17" t="str">
        <f>TEXT(Table3[[#This Row],[DateKey]],"ddd")</f>
        <v>Mon</v>
      </c>
      <c r="F17" t="str">
        <f>"Q"&amp;ROUNDUP(MONTH(Table3[[#This Row],[DateKey]])/3,0)</f>
        <v>Q1</v>
      </c>
    </row>
    <row r="18" spans="1:6" x14ac:dyDescent="0.3">
      <c r="A18" s="18">
        <v>44943</v>
      </c>
      <c r="B18" t="str">
        <f t="shared" si="0"/>
        <v>Jan</v>
      </c>
      <c r="C18">
        <f t="shared" si="1"/>
        <v>1</v>
      </c>
      <c r="D18">
        <f t="shared" si="2"/>
        <v>2023</v>
      </c>
      <c r="E18" t="str">
        <f>TEXT(Table3[[#This Row],[DateKey]],"ddd")</f>
        <v>Tue</v>
      </c>
      <c r="F18" t="str">
        <f>"Q"&amp;ROUNDUP(MONTH(Table3[[#This Row],[DateKey]])/3,0)</f>
        <v>Q1</v>
      </c>
    </row>
    <row r="19" spans="1:6" x14ac:dyDescent="0.3">
      <c r="A19" s="18">
        <v>44944</v>
      </c>
      <c r="B19" t="str">
        <f t="shared" si="0"/>
        <v>Jan</v>
      </c>
      <c r="C19">
        <f t="shared" si="1"/>
        <v>1</v>
      </c>
      <c r="D19">
        <f t="shared" si="2"/>
        <v>2023</v>
      </c>
      <c r="E19" t="str">
        <f>TEXT(Table3[[#This Row],[DateKey]],"ddd")</f>
        <v>Wed</v>
      </c>
      <c r="F19" t="str">
        <f>"Q"&amp;ROUNDUP(MONTH(Table3[[#This Row],[DateKey]])/3,0)</f>
        <v>Q1</v>
      </c>
    </row>
    <row r="20" spans="1:6" x14ac:dyDescent="0.3">
      <c r="A20" s="18">
        <v>44945</v>
      </c>
      <c r="B20" t="str">
        <f t="shared" si="0"/>
        <v>Jan</v>
      </c>
      <c r="C20">
        <f t="shared" si="1"/>
        <v>1</v>
      </c>
      <c r="D20">
        <f t="shared" si="2"/>
        <v>2023</v>
      </c>
      <c r="E20" t="str">
        <f>TEXT(Table3[[#This Row],[DateKey]],"ddd")</f>
        <v>Thu</v>
      </c>
      <c r="F20" t="str">
        <f>"Q"&amp;ROUNDUP(MONTH(Table3[[#This Row],[DateKey]])/3,0)</f>
        <v>Q1</v>
      </c>
    </row>
    <row r="21" spans="1:6" x14ac:dyDescent="0.3">
      <c r="A21" s="18">
        <v>44946</v>
      </c>
      <c r="B21" t="str">
        <f t="shared" si="0"/>
        <v>Jan</v>
      </c>
      <c r="C21">
        <f t="shared" si="1"/>
        <v>1</v>
      </c>
      <c r="D21">
        <f t="shared" si="2"/>
        <v>2023</v>
      </c>
      <c r="E21" t="str">
        <f>TEXT(Table3[[#This Row],[DateKey]],"ddd")</f>
        <v>Fri</v>
      </c>
      <c r="F21" t="str">
        <f>"Q"&amp;ROUNDUP(MONTH(Table3[[#This Row],[DateKey]])/3,0)</f>
        <v>Q1</v>
      </c>
    </row>
    <row r="22" spans="1:6" x14ac:dyDescent="0.3">
      <c r="A22" s="18">
        <v>44947</v>
      </c>
      <c r="B22" t="str">
        <f t="shared" si="0"/>
        <v>Jan</v>
      </c>
      <c r="C22">
        <f t="shared" si="1"/>
        <v>1</v>
      </c>
      <c r="D22">
        <f t="shared" si="2"/>
        <v>2023</v>
      </c>
      <c r="E22" t="str">
        <f>TEXT(Table3[[#This Row],[DateKey]],"ddd")</f>
        <v>Sat</v>
      </c>
      <c r="F22" t="str">
        <f>"Q"&amp;ROUNDUP(MONTH(Table3[[#This Row],[DateKey]])/3,0)</f>
        <v>Q1</v>
      </c>
    </row>
    <row r="23" spans="1:6" x14ac:dyDescent="0.3">
      <c r="A23" s="18">
        <v>44948</v>
      </c>
      <c r="B23" t="str">
        <f t="shared" si="0"/>
        <v>Jan</v>
      </c>
      <c r="C23">
        <f t="shared" si="1"/>
        <v>1</v>
      </c>
      <c r="D23">
        <f t="shared" si="2"/>
        <v>2023</v>
      </c>
      <c r="E23" t="str">
        <f>TEXT(Table3[[#This Row],[DateKey]],"ddd")</f>
        <v>Sun</v>
      </c>
      <c r="F23" t="str">
        <f>"Q"&amp;ROUNDUP(MONTH(Table3[[#This Row],[DateKey]])/3,0)</f>
        <v>Q1</v>
      </c>
    </row>
    <row r="24" spans="1:6" x14ac:dyDescent="0.3">
      <c r="A24" s="18">
        <v>44949</v>
      </c>
      <c r="B24" t="str">
        <f t="shared" si="0"/>
        <v>Jan</v>
      </c>
      <c r="C24">
        <f t="shared" si="1"/>
        <v>1</v>
      </c>
      <c r="D24">
        <f t="shared" si="2"/>
        <v>2023</v>
      </c>
      <c r="E24" t="str">
        <f>TEXT(Table3[[#This Row],[DateKey]],"ddd")</f>
        <v>Mon</v>
      </c>
      <c r="F24" t="str">
        <f>"Q"&amp;ROUNDUP(MONTH(Table3[[#This Row],[DateKey]])/3,0)</f>
        <v>Q1</v>
      </c>
    </row>
    <row r="25" spans="1:6" x14ac:dyDescent="0.3">
      <c r="A25" s="18">
        <v>44950</v>
      </c>
      <c r="B25" t="str">
        <f t="shared" si="0"/>
        <v>Jan</v>
      </c>
      <c r="C25">
        <f t="shared" si="1"/>
        <v>1</v>
      </c>
      <c r="D25">
        <f t="shared" si="2"/>
        <v>2023</v>
      </c>
      <c r="E25" t="str">
        <f>TEXT(Table3[[#This Row],[DateKey]],"ddd")</f>
        <v>Tue</v>
      </c>
      <c r="F25" t="str">
        <f>"Q"&amp;ROUNDUP(MONTH(Table3[[#This Row],[DateKey]])/3,0)</f>
        <v>Q1</v>
      </c>
    </row>
    <row r="26" spans="1:6" x14ac:dyDescent="0.3">
      <c r="A26" s="18">
        <v>44951</v>
      </c>
      <c r="B26" t="str">
        <f t="shared" si="0"/>
        <v>Jan</v>
      </c>
      <c r="C26">
        <f t="shared" si="1"/>
        <v>1</v>
      </c>
      <c r="D26">
        <f t="shared" si="2"/>
        <v>2023</v>
      </c>
      <c r="E26" t="str">
        <f>TEXT(Table3[[#This Row],[DateKey]],"ddd")</f>
        <v>Wed</v>
      </c>
      <c r="F26" t="str">
        <f>"Q"&amp;ROUNDUP(MONTH(Table3[[#This Row],[DateKey]])/3,0)</f>
        <v>Q1</v>
      </c>
    </row>
    <row r="27" spans="1:6" x14ac:dyDescent="0.3">
      <c r="A27" s="18">
        <v>44952</v>
      </c>
      <c r="B27" t="str">
        <f t="shared" si="0"/>
        <v>Jan</v>
      </c>
      <c r="C27">
        <f t="shared" si="1"/>
        <v>1</v>
      </c>
      <c r="D27">
        <f t="shared" si="2"/>
        <v>2023</v>
      </c>
      <c r="E27" t="str">
        <f>TEXT(Table3[[#This Row],[DateKey]],"ddd")</f>
        <v>Thu</v>
      </c>
      <c r="F27" t="str">
        <f>"Q"&amp;ROUNDUP(MONTH(Table3[[#This Row],[DateKey]])/3,0)</f>
        <v>Q1</v>
      </c>
    </row>
    <row r="28" spans="1:6" x14ac:dyDescent="0.3">
      <c r="A28" s="18">
        <v>44953</v>
      </c>
      <c r="B28" t="str">
        <f t="shared" si="0"/>
        <v>Jan</v>
      </c>
      <c r="C28">
        <f t="shared" si="1"/>
        <v>1</v>
      </c>
      <c r="D28">
        <f t="shared" si="2"/>
        <v>2023</v>
      </c>
      <c r="E28" t="str">
        <f>TEXT(Table3[[#This Row],[DateKey]],"ddd")</f>
        <v>Fri</v>
      </c>
      <c r="F28" t="str">
        <f>"Q"&amp;ROUNDUP(MONTH(Table3[[#This Row],[DateKey]])/3,0)</f>
        <v>Q1</v>
      </c>
    </row>
    <row r="29" spans="1:6" x14ac:dyDescent="0.3">
      <c r="A29" s="18">
        <v>44954</v>
      </c>
      <c r="B29" t="str">
        <f t="shared" si="0"/>
        <v>Jan</v>
      </c>
      <c r="C29">
        <f t="shared" si="1"/>
        <v>1</v>
      </c>
      <c r="D29">
        <f t="shared" si="2"/>
        <v>2023</v>
      </c>
      <c r="E29" t="str">
        <f>TEXT(Table3[[#This Row],[DateKey]],"ddd")</f>
        <v>Sat</v>
      </c>
      <c r="F29" t="str">
        <f>"Q"&amp;ROUNDUP(MONTH(Table3[[#This Row],[DateKey]])/3,0)</f>
        <v>Q1</v>
      </c>
    </row>
    <row r="30" spans="1:6" x14ac:dyDescent="0.3">
      <c r="A30" s="18">
        <v>44955</v>
      </c>
      <c r="B30" t="str">
        <f t="shared" si="0"/>
        <v>Jan</v>
      </c>
      <c r="C30">
        <f t="shared" si="1"/>
        <v>1</v>
      </c>
      <c r="D30">
        <f t="shared" si="2"/>
        <v>2023</v>
      </c>
      <c r="E30" t="str">
        <f>TEXT(Table3[[#This Row],[DateKey]],"ddd")</f>
        <v>Sun</v>
      </c>
      <c r="F30" t="str">
        <f>"Q"&amp;ROUNDUP(MONTH(Table3[[#This Row],[DateKey]])/3,0)</f>
        <v>Q1</v>
      </c>
    </row>
    <row r="31" spans="1:6" x14ac:dyDescent="0.3">
      <c r="A31" s="18">
        <v>44956</v>
      </c>
      <c r="B31" t="str">
        <f t="shared" si="0"/>
        <v>Jan</v>
      </c>
      <c r="C31">
        <f t="shared" si="1"/>
        <v>1</v>
      </c>
      <c r="D31">
        <f t="shared" si="2"/>
        <v>2023</v>
      </c>
      <c r="E31" t="str">
        <f>TEXT(Table3[[#This Row],[DateKey]],"ddd")</f>
        <v>Mon</v>
      </c>
      <c r="F31" t="str">
        <f>"Q"&amp;ROUNDUP(MONTH(Table3[[#This Row],[DateKey]])/3,0)</f>
        <v>Q1</v>
      </c>
    </row>
    <row r="32" spans="1:6" x14ac:dyDescent="0.3">
      <c r="A32" s="18">
        <v>44957</v>
      </c>
      <c r="B32" t="str">
        <f t="shared" si="0"/>
        <v>Jan</v>
      </c>
      <c r="C32">
        <f t="shared" si="1"/>
        <v>1</v>
      </c>
      <c r="D32">
        <f t="shared" si="2"/>
        <v>2023</v>
      </c>
      <c r="E32" t="str">
        <f>TEXT(Table3[[#This Row],[DateKey]],"ddd")</f>
        <v>Tue</v>
      </c>
      <c r="F32" t="str">
        <f>"Q"&amp;ROUNDUP(MONTH(Table3[[#This Row],[DateKey]])/3,0)</f>
        <v>Q1</v>
      </c>
    </row>
    <row r="33" spans="1:6" x14ac:dyDescent="0.3">
      <c r="A33" s="18">
        <v>45292</v>
      </c>
      <c r="B33" t="str">
        <f t="shared" si="0"/>
        <v>Jan</v>
      </c>
      <c r="C33">
        <f t="shared" si="1"/>
        <v>1</v>
      </c>
      <c r="D33">
        <f t="shared" si="2"/>
        <v>2024</v>
      </c>
      <c r="E33" t="str">
        <f>TEXT(Table3[[#This Row],[DateKey]],"ddd")</f>
        <v>Mon</v>
      </c>
      <c r="F33" t="str">
        <f>"Q"&amp;ROUNDUP(MONTH(Table3[[#This Row],[DateKey]])/3,0)</f>
        <v>Q1</v>
      </c>
    </row>
    <row r="34" spans="1:6" x14ac:dyDescent="0.3">
      <c r="A34" s="18">
        <v>45293</v>
      </c>
      <c r="B34" t="str">
        <f t="shared" si="0"/>
        <v>Jan</v>
      </c>
      <c r="C34">
        <f t="shared" si="1"/>
        <v>1</v>
      </c>
      <c r="D34">
        <f t="shared" si="2"/>
        <v>2024</v>
      </c>
      <c r="E34" t="str">
        <f>TEXT(Table3[[#This Row],[DateKey]],"ddd")</f>
        <v>Tue</v>
      </c>
      <c r="F34" t="str">
        <f>"Q"&amp;ROUNDUP(MONTH(Table3[[#This Row],[DateKey]])/3,0)</f>
        <v>Q1</v>
      </c>
    </row>
    <row r="35" spans="1:6" x14ac:dyDescent="0.3">
      <c r="A35" s="18">
        <v>45294</v>
      </c>
      <c r="B35" t="str">
        <f t="shared" si="0"/>
        <v>Jan</v>
      </c>
      <c r="C35">
        <f t="shared" si="1"/>
        <v>1</v>
      </c>
      <c r="D35">
        <f t="shared" si="2"/>
        <v>2024</v>
      </c>
      <c r="E35" t="str">
        <f>TEXT(Table3[[#This Row],[DateKey]],"ddd")</f>
        <v>Wed</v>
      </c>
      <c r="F35" t="str">
        <f>"Q"&amp;ROUNDUP(MONTH(Table3[[#This Row],[DateKey]])/3,0)</f>
        <v>Q1</v>
      </c>
    </row>
    <row r="36" spans="1:6" x14ac:dyDescent="0.3">
      <c r="A36" s="18">
        <v>45295</v>
      </c>
      <c r="B36" t="str">
        <f t="shared" si="0"/>
        <v>Jan</v>
      </c>
      <c r="C36">
        <f t="shared" si="1"/>
        <v>1</v>
      </c>
      <c r="D36">
        <f t="shared" si="2"/>
        <v>2024</v>
      </c>
      <c r="E36" t="str">
        <f>TEXT(Table3[[#This Row],[DateKey]],"ddd")</f>
        <v>Thu</v>
      </c>
      <c r="F36" t="str">
        <f>"Q"&amp;ROUNDUP(MONTH(Table3[[#This Row],[DateKey]])/3,0)</f>
        <v>Q1</v>
      </c>
    </row>
    <row r="37" spans="1:6" x14ac:dyDescent="0.3">
      <c r="A37" s="18">
        <v>45296</v>
      </c>
      <c r="B37" t="str">
        <f t="shared" si="0"/>
        <v>Jan</v>
      </c>
      <c r="C37">
        <f t="shared" si="1"/>
        <v>1</v>
      </c>
      <c r="D37">
        <f t="shared" si="2"/>
        <v>2024</v>
      </c>
      <c r="E37" t="str">
        <f>TEXT(Table3[[#This Row],[DateKey]],"ddd")</f>
        <v>Fri</v>
      </c>
      <c r="F37" t="str">
        <f>"Q"&amp;ROUNDUP(MONTH(Table3[[#This Row],[DateKey]])/3,0)</f>
        <v>Q1</v>
      </c>
    </row>
    <row r="38" spans="1:6" x14ac:dyDescent="0.3">
      <c r="A38" s="18">
        <v>45297</v>
      </c>
      <c r="B38" t="str">
        <f t="shared" si="0"/>
        <v>Jan</v>
      </c>
      <c r="C38">
        <f t="shared" si="1"/>
        <v>1</v>
      </c>
      <c r="D38">
        <f t="shared" si="2"/>
        <v>2024</v>
      </c>
      <c r="E38" t="str">
        <f>TEXT(Table3[[#This Row],[DateKey]],"ddd")</f>
        <v>Sat</v>
      </c>
      <c r="F38" t="str">
        <f>"Q"&amp;ROUNDUP(MONTH(Table3[[#This Row],[DateKey]])/3,0)</f>
        <v>Q1</v>
      </c>
    </row>
    <row r="39" spans="1:6" x14ac:dyDescent="0.3">
      <c r="A39" s="18">
        <v>45298</v>
      </c>
      <c r="B39" t="str">
        <f t="shared" si="0"/>
        <v>Jan</v>
      </c>
      <c r="C39">
        <f t="shared" si="1"/>
        <v>1</v>
      </c>
      <c r="D39">
        <f t="shared" si="2"/>
        <v>2024</v>
      </c>
      <c r="E39" t="str">
        <f>TEXT(Table3[[#This Row],[DateKey]],"ddd")</f>
        <v>Sun</v>
      </c>
      <c r="F39" t="str">
        <f>"Q"&amp;ROUNDUP(MONTH(Table3[[#This Row],[DateKey]])/3,0)</f>
        <v>Q1</v>
      </c>
    </row>
    <row r="40" spans="1:6" x14ac:dyDescent="0.3">
      <c r="A40" s="18">
        <v>45299</v>
      </c>
      <c r="B40" t="str">
        <f t="shared" si="0"/>
        <v>Jan</v>
      </c>
      <c r="C40">
        <f t="shared" si="1"/>
        <v>1</v>
      </c>
      <c r="D40">
        <f t="shared" si="2"/>
        <v>2024</v>
      </c>
      <c r="E40" t="str">
        <f>TEXT(Table3[[#This Row],[DateKey]],"ddd")</f>
        <v>Mon</v>
      </c>
      <c r="F40" t="str">
        <f>"Q"&amp;ROUNDUP(MONTH(Table3[[#This Row],[DateKey]])/3,0)</f>
        <v>Q1</v>
      </c>
    </row>
    <row r="41" spans="1:6" x14ac:dyDescent="0.3">
      <c r="A41" s="18">
        <v>45300</v>
      </c>
      <c r="B41" t="str">
        <f t="shared" si="0"/>
        <v>Jan</v>
      </c>
      <c r="C41">
        <f t="shared" si="1"/>
        <v>1</v>
      </c>
      <c r="D41">
        <f t="shared" si="2"/>
        <v>2024</v>
      </c>
      <c r="E41" t="str">
        <f>TEXT(Table3[[#This Row],[DateKey]],"ddd")</f>
        <v>Tue</v>
      </c>
      <c r="F41" t="str">
        <f>"Q"&amp;ROUNDUP(MONTH(Table3[[#This Row],[DateKey]])/3,0)</f>
        <v>Q1</v>
      </c>
    </row>
    <row r="42" spans="1:6" x14ac:dyDescent="0.3">
      <c r="A42" s="18">
        <v>45301</v>
      </c>
      <c r="B42" t="str">
        <f t="shared" si="0"/>
        <v>Jan</v>
      </c>
      <c r="C42">
        <f t="shared" si="1"/>
        <v>1</v>
      </c>
      <c r="D42">
        <f t="shared" si="2"/>
        <v>2024</v>
      </c>
      <c r="E42" t="str">
        <f>TEXT(Table3[[#This Row],[DateKey]],"ddd")</f>
        <v>Wed</v>
      </c>
      <c r="F42" t="str">
        <f>"Q"&amp;ROUNDUP(MONTH(Table3[[#This Row],[DateKey]])/3,0)</f>
        <v>Q1</v>
      </c>
    </row>
    <row r="43" spans="1:6" x14ac:dyDescent="0.3">
      <c r="A43" s="18">
        <v>45302</v>
      </c>
      <c r="B43" t="str">
        <f t="shared" si="0"/>
        <v>Jan</v>
      </c>
      <c r="C43">
        <f t="shared" si="1"/>
        <v>1</v>
      </c>
      <c r="D43">
        <f t="shared" si="2"/>
        <v>2024</v>
      </c>
      <c r="E43" t="str">
        <f>TEXT(Table3[[#This Row],[DateKey]],"ddd")</f>
        <v>Thu</v>
      </c>
      <c r="F43" t="str">
        <f>"Q"&amp;ROUNDUP(MONTH(Table3[[#This Row],[DateKey]])/3,0)</f>
        <v>Q1</v>
      </c>
    </row>
    <row r="44" spans="1:6" x14ac:dyDescent="0.3">
      <c r="A44" s="18">
        <v>45303</v>
      </c>
      <c r="B44" t="str">
        <f t="shared" si="0"/>
        <v>Jan</v>
      </c>
      <c r="C44">
        <f t="shared" si="1"/>
        <v>1</v>
      </c>
      <c r="D44">
        <f t="shared" si="2"/>
        <v>2024</v>
      </c>
      <c r="E44" t="str">
        <f>TEXT(Table3[[#This Row],[DateKey]],"ddd")</f>
        <v>Fri</v>
      </c>
      <c r="F44" t="str">
        <f>"Q"&amp;ROUNDUP(MONTH(Table3[[#This Row],[DateKey]])/3,0)</f>
        <v>Q1</v>
      </c>
    </row>
    <row r="45" spans="1:6" x14ac:dyDescent="0.3">
      <c r="A45" s="18">
        <v>45304</v>
      </c>
      <c r="B45" t="str">
        <f t="shared" si="0"/>
        <v>Jan</v>
      </c>
      <c r="C45">
        <f t="shared" si="1"/>
        <v>1</v>
      </c>
      <c r="D45">
        <f t="shared" si="2"/>
        <v>2024</v>
      </c>
      <c r="E45" t="str">
        <f>TEXT(Table3[[#This Row],[DateKey]],"ddd")</f>
        <v>Sat</v>
      </c>
      <c r="F45" t="str">
        <f>"Q"&amp;ROUNDUP(MONTH(Table3[[#This Row],[DateKey]])/3,0)</f>
        <v>Q1</v>
      </c>
    </row>
    <row r="46" spans="1:6" x14ac:dyDescent="0.3">
      <c r="A46" s="18">
        <v>45305</v>
      </c>
      <c r="B46" t="str">
        <f t="shared" si="0"/>
        <v>Jan</v>
      </c>
      <c r="C46">
        <f t="shared" si="1"/>
        <v>1</v>
      </c>
      <c r="D46">
        <f t="shared" si="2"/>
        <v>2024</v>
      </c>
      <c r="E46" t="str">
        <f>TEXT(Table3[[#This Row],[DateKey]],"ddd")</f>
        <v>Sun</v>
      </c>
      <c r="F46" t="str">
        <f>"Q"&amp;ROUNDUP(MONTH(Table3[[#This Row],[DateKey]])/3,0)</f>
        <v>Q1</v>
      </c>
    </row>
    <row r="47" spans="1:6" x14ac:dyDescent="0.3">
      <c r="A47" s="18">
        <v>45306</v>
      </c>
      <c r="B47" t="str">
        <f t="shared" si="0"/>
        <v>Jan</v>
      </c>
      <c r="C47">
        <f t="shared" si="1"/>
        <v>1</v>
      </c>
      <c r="D47">
        <f t="shared" si="2"/>
        <v>2024</v>
      </c>
      <c r="E47" t="str">
        <f>TEXT(Table3[[#This Row],[DateKey]],"ddd")</f>
        <v>Mon</v>
      </c>
      <c r="F47" t="str">
        <f>"Q"&amp;ROUNDUP(MONTH(Table3[[#This Row],[DateKey]])/3,0)</f>
        <v>Q1</v>
      </c>
    </row>
    <row r="48" spans="1:6" x14ac:dyDescent="0.3">
      <c r="A48" s="18">
        <v>45307</v>
      </c>
      <c r="B48" t="str">
        <f t="shared" si="0"/>
        <v>Jan</v>
      </c>
      <c r="C48">
        <f t="shared" si="1"/>
        <v>1</v>
      </c>
      <c r="D48">
        <f t="shared" si="2"/>
        <v>2024</v>
      </c>
      <c r="E48" t="str">
        <f>TEXT(Table3[[#This Row],[DateKey]],"ddd")</f>
        <v>Tue</v>
      </c>
      <c r="F48" t="str">
        <f>"Q"&amp;ROUNDUP(MONTH(Table3[[#This Row],[DateKey]])/3,0)</f>
        <v>Q1</v>
      </c>
    </row>
    <row r="49" spans="1:6" x14ac:dyDescent="0.3">
      <c r="A49" s="18">
        <v>45308</v>
      </c>
      <c r="B49" t="str">
        <f t="shared" si="0"/>
        <v>Jan</v>
      </c>
      <c r="C49">
        <f t="shared" si="1"/>
        <v>1</v>
      </c>
      <c r="D49">
        <f t="shared" si="2"/>
        <v>2024</v>
      </c>
      <c r="E49" t="str">
        <f>TEXT(Table3[[#This Row],[DateKey]],"ddd")</f>
        <v>Wed</v>
      </c>
      <c r="F49" t="str">
        <f>"Q"&amp;ROUNDUP(MONTH(Table3[[#This Row],[DateKey]])/3,0)</f>
        <v>Q1</v>
      </c>
    </row>
    <row r="50" spans="1:6" x14ac:dyDescent="0.3">
      <c r="A50" s="18">
        <v>45309</v>
      </c>
      <c r="B50" t="str">
        <f t="shared" si="0"/>
        <v>Jan</v>
      </c>
      <c r="C50">
        <f t="shared" si="1"/>
        <v>1</v>
      </c>
      <c r="D50">
        <f t="shared" si="2"/>
        <v>2024</v>
      </c>
      <c r="E50" t="str">
        <f>TEXT(Table3[[#This Row],[DateKey]],"ddd")</f>
        <v>Thu</v>
      </c>
      <c r="F50" t="str">
        <f>"Q"&amp;ROUNDUP(MONTH(Table3[[#This Row],[DateKey]])/3,0)</f>
        <v>Q1</v>
      </c>
    </row>
    <row r="51" spans="1:6" x14ac:dyDescent="0.3">
      <c r="A51" s="18">
        <v>45310</v>
      </c>
      <c r="B51" t="str">
        <f t="shared" si="0"/>
        <v>Jan</v>
      </c>
      <c r="C51">
        <f t="shared" si="1"/>
        <v>1</v>
      </c>
      <c r="D51">
        <f t="shared" si="2"/>
        <v>2024</v>
      </c>
      <c r="E51" t="str">
        <f>TEXT(Table3[[#This Row],[DateKey]],"ddd")</f>
        <v>Fri</v>
      </c>
      <c r="F51" t="str">
        <f>"Q"&amp;ROUNDUP(MONTH(Table3[[#This Row],[DateKey]])/3,0)</f>
        <v>Q1</v>
      </c>
    </row>
    <row r="52" spans="1:6" x14ac:dyDescent="0.3">
      <c r="A52" s="18">
        <v>45311</v>
      </c>
      <c r="B52" t="str">
        <f t="shared" si="0"/>
        <v>Jan</v>
      </c>
      <c r="C52">
        <f t="shared" si="1"/>
        <v>1</v>
      </c>
      <c r="D52">
        <f t="shared" si="2"/>
        <v>2024</v>
      </c>
      <c r="E52" t="str">
        <f>TEXT(Table3[[#This Row],[DateKey]],"ddd")</f>
        <v>Sat</v>
      </c>
      <c r="F52" t="str">
        <f>"Q"&amp;ROUNDUP(MONTH(Table3[[#This Row],[DateKey]])/3,0)</f>
        <v>Q1</v>
      </c>
    </row>
    <row r="53" spans="1:6" x14ac:dyDescent="0.3">
      <c r="A53" s="18">
        <v>45312</v>
      </c>
      <c r="B53" t="str">
        <f t="shared" si="0"/>
        <v>Jan</v>
      </c>
      <c r="C53">
        <f t="shared" si="1"/>
        <v>1</v>
      </c>
      <c r="D53">
        <f t="shared" si="2"/>
        <v>2024</v>
      </c>
      <c r="E53" t="str">
        <f>TEXT(Table3[[#This Row],[DateKey]],"ddd")</f>
        <v>Sun</v>
      </c>
      <c r="F53" t="str">
        <f>"Q"&amp;ROUNDUP(MONTH(Table3[[#This Row],[DateKey]])/3,0)</f>
        <v>Q1</v>
      </c>
    </row>
    <row r="54" spans="1:6" x14ac:dyDescent="0.3">
      <c r="A54" s="18">
        <v>45313</v>
      </c>
      <c r="B54" t="str">
        <f t="shared" si="0"/>
        <v>Jan</v>
      </c>
      <c r="C54">
        <f t="shared" si="1"/>
        <v>1</v>
      </c>
      <c r="D54">
        <f t="shared" si="2"/>
        <v>2024</v>
      </c>
      <c r="E54" t="str">
        <f>TEXT(Table3[[#This Row],[DateKey]],"ddd")</f>
        <v>Mon</v>
      </c>
      <c r="F54" t="str">
        <f>"Q"&amp;ROUNDUP(MONTH(Table3[[#This Row],[DateKey]])/3,0)</f>
        <v>Q1</v>
      </c>
    </row>
    <row r="55" spans="1:6" x14ac:dyDescent="0.3">
      <c r="A55" s="18">
        <v>45314</v>
      </c>
      <c r="B55" t="str">
        <f t="shared" si="0"/>
        <v>Jan</v>
      </c>
      <c r="C55">
        <f t="shared" si="1"/>
        <v>1</v>
      </c>
      <c r="D55">
        <f t="shared" si="2"/>
        <v>2024</v>
      </c>
      <c r="E55" t="str">
        <f>TEXT(Table3[[#This Row],[DateKey]],"ddd")</f>
        <v>Tue</v>
      </c>
      <c r="F55" t="str">
        <f>"Q"&amp;ROUNDUP(MONTH(Table3[[#This Row],[DateKey]])/3,0)</f>
        <v>Q1</v>
      </c>
    </row>
    <row r="56" spans="1:6" x14ac:dyDescent="0.3">
      <c r="A56" s="18">
        <v>45315</v>
      </c>
      <c r="B56" t="str">
        <f t="shared" si="0"/>
        <v>Jan</v>
      </c>
      <c r="C56">
        <f t="shared" si="1"/>
        <v>1</v>
      </c>
      <c r="D56">
        <f t="shared" si="2"/>
        <v>2024</v>
      </c>
      <c r="E56" t="str">
        <f>TEXT(Table3[[#This Row],[DateKey]],"ddd")</f>
        <v>Wed</v>
      </c>
      <c r="F56" t="str">
        <f>"Q"&amp;ROUNDUP(MONTH(Table3[[#This Row],[DateKey]])/3,0)</f>
        <v>Q1</v>
      </c>
    </row>
    <row r="57" spans="1:6" x14ac:dyDescent="0.3">
      <c r="A57" s="18">
        <v>45316</v>
      </c>
      <c r="B57" t="str">
        <f t="shared" si="0"/>
        <v>Jan</v>
      </c>
      <c r="C57">
        <f t="shared" si="1"/>
        <v>1</v>
      </c>
      <c r="D57">
        <f t="shared" si="2"/>
        <v>2024</v>
      </c>
      <c r="E57" t="str">
        <f>TEXT(Table3[[#This Row],[DateKey]],"ddd")</f>
        <v>Thu</v>
      </c>
      <c r="F57" t="str">
        <f>"Q"&amp;ROUNDUP(MONTH(Table3[[#This Row],[DateKey]])/3,0)</f>
        <v>Q1</v>
      </c>
    </row>
    <row r="58" spans="1:6" x14ac:dyDescent="0.3">
      <c r="A58" s="18">
        <v>45317</v>
      </c>
      <c r="B58" t="str">
        <f t="shared" si="0"/>
        <v>Jan</v>
      </c>
      <c r="C58">
        <f t="shared" si="1"/>
        <v>1</v>
      </c>
      <c r="D58">
        <f t="shared" si="2"/>
        <v>2024</v>
      </c>
      <c r="E58" t="str">
        <f>TEXT(Table3[[#This Row],[DateKey]],"ddd")</f>
        <v>Fri</v>
      </c>
      <c r="F58" t="str">
        <f>"Q"&amp;ROUNDUP(MONTH(Table3[[#This Row],[DateKey]])/3,0)</f>
        <v>Q1</v>
      </c>
    </row>
    <row r="59" spans="1:6" x14ac:dyDescent="0.3">
      <c r="A59" s="18">
        <v>45318</v>
      </c>
      <c r="B59" t="str">
        <f t="shared" si="0"/>
        <v>Jan</v>
      </c>
      <c r="C59">
        <f t="shared" si="1"/>
        <v>1</v>
      </c>
      <c r="D59">
        <f t="shared" si="2"/>
        <v>2024</v>
      </c>
      <c r="E59" t="str">
        <f>TEXT(Table3[[#This Row],[DateKey]],"ddd")</f>
        <v>Sat</v>
      </c>
      <c r="F59" t="str">
        <f>"Q"&amp;ROUNDUP(MONTH(Table3[[#This Row],[DateKey]])/3,0)</f>
        <v>Q1</v>
      </c>
    </row>
    <row r="60" spans="1:6" x14ac:dyDescent="0.3">
      <c r="A60" s="18">
        <v>45319</v>
      </c>
      <c r="B60" t="str">
        <f t="shared" si="0"/>
        <v>Jan</v>
      </c>
      <c r="C60">
        <f t="shared" si="1"/>
        <v>1</v>
      </c>
      <c r="D60">
        <f t="shared" si="2"/>
        <v>2024</v>
      </c>
      <c r="E60" t="str">
        <f>TEXT(Table3[[#This Row],[DateKey]],"ddd")</f>
        <v>Sun</v>
      </c>
      <c r="F60" t="str">
        <f>"Q"&amp;ROUNDUP(MONTH(Table3[[#This Row],[DateKey]])/3,0)</f>
        <v>Q1</v>
      </c>
    </row>
    <row r="61" spans="1:6" x14ac:dyDescent="0.3">
      <c r="A61" s="18">
        <v>45320</v>
      </c>
      <c r="B61" t="str">
        <f t="shared" si="0"/>
        <v>Jan</v>
      </c>
      <c r="C61">
        <f t="shared" si="1"/>
        <v>1</v>
      </c>
      <c r="D61">
        <f t="shared" si="2"/>
        <v>2024</v>
      </c>
      <c r="E61" t="str">
        <f>TEXT(Table3[[#This Row],[DateKey]],"ddd")</f>
        <v>Mon</v>
      </c>
      <c r="F61" t="str">
        <f>"Q"&amp;ROUNDUP(MONTH(Table3[[#This Row],[DateKey]])/3,0)</f>
        <v>Q1</v>
      </c>
    </row>
    <row r="62" spans="1:6" x14ac:dyDescent="0.3">
      <c r="A62" s="18">
        <v>45321</v>
      </c>
      <c r="B62" t="str">
        <f t="shared" si="0"/>
        <v>Jan</v>
      </c>
      <c r="C62">
        <f t="shared" si="1"/>
        <v>1</v>
      </c>
      <c r="D62">
        <f t="shared" si="2"/>
        <v>2024</v>
      </c>
      <c r="E62" t="str">
        <f>TEXT(Table3[[#This Row],[DateKey]],"ddd")</f>
        <v>Tue</v>
      </c>
      <c r="F62" t="str">
        <f>"Q"&amp;ROUNDUP(MONTH(Table3[[#This Row],[DateKey]])/3,0)</f>
        <v>Q1</v>
      </c>
    </row>
    <row r="63" spans="1:6" x14ac:dyDescent="0.3">
      <c r="A63" s="18">
        <v>45322</v>
      </c>
      <c r="B63" t="str">
        <f t="shared" si="0"/>
        <v>Jan</v>
      </c>
      <c r="C63">
        <f t="shared" si="1"/>
        <v>1</v>
      </c>
      <c r="D63">
        <f t="shared" si="2"/>
        <v>2024</v>
      </c>
      <c r="E63" t="str">
        <f>TEXT(Table3[[#This Row],[DateKey]],"ddd")</f>
        <v>Wed</v>
      </c>
      <c r="F63" t="str">
        <f>"Q"&amp;ROUNDUP(MONTH(Table3[[#This Row],[DateKey]])/3,0)</f>
        <v>Q1</v>
      </c>
    </row>
    <row r="64" spans="1:6" x14ac:dyDescent="0.3">
      <c r="A64" s="18">
        <v>45658</v>
      </c>
      <c r="B64" t="str">
        <f t="shared" si="0"/>
        <v>Jan</v>
      </c>
      <c r="C64">
        <f t="shared" si="1"/>
        <v>1</v>
      </c>
      <c r="D64">
        <f t="shared" si="2"/>
        <v>2025</v>
      </c>
      <c r="E64" t="str">
        <f>TEXT(Table3[[#This Row],[DateKey]],"ddd")</f>
        <v>Wed</v>
      </c>
      <c r="F64" t="str">
        <f>"Q"&amp;ROUNDUP(MONTH(Table3[[#This Row],[DateKey]])/3,0)</f>
        <v>Q1</v>
      </c>
    </row>
    <row r="65" spans="1:6" x14ac:dyDescent="0.3">
      <c r="A65" s="18">
        <v>45659</v>
      </c>
      <c r="B65" t="str">
        <f t="shared" si="0"/>
        <v>Jan</v>
      </c>
      <c r="C65">
        <f t="shared" si="1"/>
        <v>1</v>
      </c>
      <c r="D65">
        <f t="shared" si="2"/>
        <v>2025</v>
      </c>
      <c r="E65" t="str">
        <f>TEXT(Table3[[#This Row],[DateKey]],"ddd")</f>
        <v>Thu</v>
      </c>
      <c r="F65" t="str">
        <f>"Q"&amp;ROUNDUP(MONTH(Table3[[#This Row],[DateKey]])/3,0)</f>
        <v>Q1</v>
      </c>
    </row>
    <row r="66" spans="1:6" x14ac:dyDescent="0.3">
      <c r="A66" s="18">
        <v>45660</v>
      </c>
      <c r="B66" t="str">
        <f t="shared" ref="B66:B129" si="3">TEXT(A66,"mmm")</f>
        <v>Jan</v>
      </c>
      <c r="C66">
        <f t="shared" ref="C66:C129" si="4">MONTH(A66)</f>
        <v>1</v>
      </c>
      <c r="D66">
        <f t="shared" ref="D66:D129" si="5">YEAR(A66)</f>
        <v>2025</v>
      </c>
      <c r="E66" t="str">
        <f>TEXT(Table3[[#This Row],[DateKey]],"ddd")</f>
        <v>Fri</v>
      </c>
      <c r="F66" t="str">
        <f>"Q"&amp;ROUNDUP(MONTH(Table3[[#This Row],[DateKey]])/3,0)</f>
        <v>Q1</v>
      </c>
    </row>
    <row r="67" spans="1:6" x14ac:dyDescent="0.3">
      <c r="A67" s="18">
        <v>45661</v>
      </c>
      <c r="B67" t="str">
        <f t="shared" si="3"/>
        <v>Jan</v>
      </c>
      <c r="C67">
        <f t="shared" si="4"/>
        <v>1</v>
      </c>
      <c r="D67">
        <f t="shared" si="5"/>
        <v>2025</v>
      </c>
      <c r="E67" t="str">
        <f>TEXT(Table3[[#This Row],[DateKey]],"ddd")</f>
        <v>Sat</v>
      </c>
      <c r="F67" t="str">
        <f>"Q"&amp;ROUNDUP(MONTH(Table3[[#This Row],[DateKey]])/3,0)</f>
        <v>Q1</v>
      </c>
    </row>
    <row r="68" spans="1:6" x14ac:dyDescent="0.3">
      <c r="A68" s="18">
        <v>45662</v>
      </c>
      <c r="B68" t="str">
        <f t="shared" si="3"/>
        <v>Jan</v>
      </c>
      <c r="C68">
        <f t="shared" si="4"/>
        <v>1</v>
      </c>
      <c r="D68">
        <f t="shared" si="5"/>
        <v>2025</v>
      </c>
      <c r="E68" t="str">
        <f>TEXT(Table3[[#This Row],[DateKey]],"ddd")</f>
        <v>Sun</v>
      </c>
      <c r="F68" t="str">
        <f>"Q"&amp;ROUNDUP(MONTH(Table3[[#This Row],[DateKey]])/3,0)</f>
        <v>Q1</v>
      </c>
    </row>
    <row r="69" spans="1:6" x14ac:dyDescent="0.3">
      <c r="A69" s="18">
        <v>45663</v>
      </c>
      <c r="B69" t="str">
        <f t="shared" si="3"/>
        <v>Jan</v>
      </c>
      <c r="C69">
        <f t="shared" si="4"/>
        <v>1</v>
      </c>
      <c r="D69">
        <f t="shared" si="5"/>
        <v>2025</v>
      </c>
      <c r="E69" t="str">
        <f>TEXT(Table3[[#This Row],[DateKey]],"ddd")</f>
        <v>Mon</v>
      </c>
      <c r="F69" t="str">
        <f>"Q"&amp;ROUNDUP(MONTH(Table3[[#This Row],[DateKey]])/3,0)</f>
        <v>Q1</v>
      </c>
    </row>
    <row r="70" spans="1:6" x14ac:dyDescent="0.3">
      <c r="A70" s="18">
        <v>45664</v>
      </c>
      <c r="B70" t="str">
        <f t="shared" si="3"/>
        <v>Jan</v>
      </c>
      <c r="C70">
        <f t="shared" si="4"/>
        <v>1</v>
      </c>
      <c r="D70">
        <f t="shared" si="5"/>
        <v>2025</v>
      </c>
      <c r="E70" t="str">
        <f>TEXT(Table3[[#This Row],[DateKey]],"ddd")</f>
        <v>Tue</v>
      </c>
      <c r="F70" t="str">
        <f>"Q"&amp;ROUNDUP(MONTH(Table3[[#This Row],[DateKey]])/3,0)</f>
        <v>Q1</v>
      </c>
    </row>
    <row r="71" spans="1:6" x14ac:dyDescent="0.3">
      <c r="A71" s="18">
        <v>45665</v>
      </c>
      <c r="B71" t="str">
        <f t="shared" si="3"/>
        <v>Jan</v>
      </c>
      <c r="C71">
        <f t="shared" si="4"/>
        <v>1</v>
      </c>
      <c r="D71">
        <f t="shared" si="5"/>
        <v>2025</v>
      </c>
      <c r="E71" t="str">
        <f>TEXT(Table3[[#This Row],[DateKey]],"ddd")</f>
        <v>Wed</v>
      </c>
      <c r="F71" t="str">
        <f>"Q"&amp;ROUNDUP(MONTH(Table3[[#This Row],[DateKey]])/3,0)</f>
        <v>Q1</v>
      </c>
    </row>
    <row r="72" spans="1:6" x14ac:dyDescent="0.3">
      <c r="A72" s="18">
        <v>45666</v>
      </c>
      <c r="B72" t="str">
        <f t="shared" si="3"/>
        <v>Jan</v>
      </c>
      <c r="C72">
        <f t="shared" si="4"/>
        <v>1</v>
      </c>
      <c r="D72">
        <f t="shared" si="5"/>
        <v>2025</v>
      </c>
      <c r="E72" t="str">
        <f>TEXT(Table3[[#This Row],[DateKey]],"ddd")</f>
        <v>Thu</v>
      </c>
      <c r="F72" t="str">
        <f>"Q"&amp;ROUNDUP(MONTH(Table3[[#This Row],[DateKey]])/3,0)</f>
        <v>Q1</v>
      </c>
    </row>
    <row r="73" spans="1:6" x14ac:dyDescent="0.3">
      <c r="A73" s="18">
        <v>45667</v>
      </c>
      <c r="B73" t="str">
        <f t="shared" si="3"/>
        <v>Jan</v>
      </c>
      <c r="C73">
        <f t="shared" si="4"/>
        <v>1</v>
      </c>
      <c r="D73">
        <f t="shared" si="5"/>
        <v>2025</v>
      </c>
      <c r="E73" t="str">
        <f>TEXT(Table3[[#This Row],[DateKey]],"ddd")</f>
        <v>Fri</v>
      </c>
      <c r="F73" t="str">
        <f>"Q"&amp;ROUNDUP(MONTH(Table3[[#This Row],[DateKey]])/3,0)</f>
        <v>Q1</v>
      </c>
    </row>
    <row r="74" spans="1:6" x14ac:dyDescent="0.3">
      <c r="A74" s="18">
        <v>45668</v>
      </c>
      <c r="B74" t="str">
        <f t="shared" si="3"/>
        <v>Jan</v>
      </c>
      <c r="C74">
        <f t="shared" si="4"/>
        <v>1</v>
      </c>
      <c r="D74">
        <f t="shared" si="5"/>
        <v>2025</v>
      </c>
      <c r="E74" t="str">
        <f>TEXT(Table3[[#This Row],[DateKey]],"ddd")</f>
        <v>Sat</v>
      </c>
      <c r="F74" t="str">
        <f>"Q"&amp;ROUNDUP(MONTH(Table3[[#This Row],[DateKey]])/3,0)</f>
        <v>Q1</v>
      </c>
    </row>
    <row r="75" spans="1:6" x14ac:dyDescent="0.3">
      <c r="A75" s="18">
        <v>45669</v>
      </c>
      <c r="B75" t="str">
        <f t="shared" si="3"/>
        <v>Jan</v>
      </c>
      <c r="C75">
        <f t="shared" si="4"/>
        <v>1</v>
      </c>
      <c r="D75">
        <f t="shared" si="5"/>
        <v>2025</v>
      </c>
      <c r="E75" t="str">
        <f>TEXT(Table3[[#This Row],[DateKey]],"ddd")</f>
        <v>Sun</v>
      </c>
      <c r="F75" t="str">
        <f>"Q"&amp;ROUNDUP(MONTH(Table3[[#This Row],[DateKey]])/3,0)</f>
        <v>Q1</v>
      </c>
    </row>
    <row r="76" spans="1:6" x14ac:dyDescent="0.3">
      <c r="A76" s="18">
        <v>45670</v>
      </c>
      <c r="B76" t="str">
        <f t="shared" si="3"/>
        <v>Jan</v>
      </c>
      <c r="C76">
        <f t="shared" si="4"/>
        <v>1</v>
      </c>
      <c r="D76">
        <f t="shared" si="5"/>
        <v>2025</v>
      </c>
      <c r="E76" t="str">
        <f>TEXT(Table3[[#This Row],[DateKey]],"ddd")</f>
        <v>Mon</v>
      </c>
      <c r="F76" t="str">
        <f>"Q"&amp;ROUNDUP(MONTH(Table3[[#This Row],[DateKey]])/3,0)</f>
        <v>Q1</v>
      </c>
    </row>
    <row r="77" spans="1:6" x14ac:dyDescent="0.3">
      <c r="A77" s="18">
        <v>45671</v>
      </c>
      <c r="B77" t="str">
        <f t="shared" si="3"/>
        <v>Jan</v>
      </c>
      <c r="C77">
        <f t="shared" si="4"/>
        <v>1</v>
      </c>
      <c r="D77">
        <f t="shared" si="5"/>
        <v>2025</v>
      </c>
      <c r="E77" t="str">
        <f>TEXT(Table3[[#This Row],[DateKey]],"ddd")</f>
        <v>Tue</v>
      </c>
      <c r="F77" t="str">
        <f>"Q"&amp;ROUNDUP(MONTH(Table3[[#This Row],[DateKey]])/3,0)</f>
        <v>Q1</v>
      </c>
    </row>
    <row r="78" spans="1:6" x14ac:dyDescent="0.3">
      <c r="A78" s="18">
        <v>45672</v>
      </c>
      <c r="B78" t="str">
        <f t="shared" si="3"/>
        <v>Jan</v>
      </c>
      <c r="C78">
        <f t="shared" si="4"/>
        <v>1</v>
      </c>
      <c r="D78">
        <f t="shared" si="5"/>
        <v>2025</v>
      </c>
      <c r="E78" t="str">
        <f>TEXT(Table3[[#This Row],[DateKey]],"ddd")</f>
        <v>Wed</v>
      </c>
      <c r="F78" t="str">
        <f>"Q"&amp;ROUNDUP(MONTH(Table3[[#This Row],[DateKey]])/3,0)</f>
        <v>Q1</v>
      </c>
    </row>
    <row r="79" spans="1:6" x14ac:dyDescent="0.3">
      <c r="A79" s="18">
        <v>45673</v>
      </c>
      <c r="B79" t="str">
        <f t="shared" si="3"/>
        <v>Jan</v>
      </c>
      <c r="C79">
        <f t="shared" si="4"/>
        <v>1</v>
      </c>
      <c r="D79">
        <f t="shared" si="5"/>
        <v>2025</v>
      </c>
      <c r="E79" t="str">
        <f>TEXT(Table3[[#This Row],[DateKey]],"ddd")</f>
        <v>Thu</v>
      </c>
      <c r="F79" t="str">
        <f>"Q"&amp;ROUNDUP(MONTH(Table3[[#This Row],[DateKey]])/3,0)</f>
        <v>Q1</v>
      </c>
    </row>
    <row r="80" spans="1:6" x14ac:dyDescent="0.3">
      <c r="A80" s="18">
        <v>45674</v>
      </c>
      <c r="B80" t="str">
        <f t="shared" si="3"/>
        <v>Jan</v>
      </c>
      <c r="C80">
        <f t="shared" si="4"/>
        <v>1</v>
      </c>
      <c r="D80">
        <f t="shared" si="5"/>
        <v>2025</v>
      </c>
      <c r="E80" t="str">
        <f>TEXT(Table3[[#This Row],[DateKey]],"ddd")</f>
        <v>Fri</v>
      </c>
      <c r="F80" t="str">
        <f>"Q"&amp;ROUNDUP(MONTH(Table3[[#This Row],[DateKey]])/3,0)</f>
        <v>Q1</v>
      </c>
    </row>
    <row r="81" spans="1:6" x14ac:dyDescent="0.3">
      <c r="A81" s="18">
        <v>45675</v>
      </c>
      <c r="B81" t="str">
        <f t="shared" si="3"/>
        <v>Jan</v>
      </c>
      <c r="C81">
        <f t="shared" si="4"/>
        <v>1</v>
      </c>
      <c r="D81">
        <f t="shared" si="5"/>
        <v>2025</v>
      </c>
      <c r="E81" t="str">
        <f>TEXT(Table3[[#This Row],[DateKey]],"ddd")</f>
        <v>Sat</v>
      </c>
      <c r="F81" t="str">
        <f>"Q"&amp;ROUNDUP(MONTH(Table3[[#This Row],[DateKey]])/3,0)</f>
        <v>Q1</v>
      </c>
    </row>
    <row r="82" spans="1:6" x14ac:dyDescent="0.3">
      <c r="A82" s="18">
        <v>45676</v>
      </c>
      <c r="B82" t="str">
        <f t="shared" si="3"/>
        <v>Jan</v>
      </c>
      <c r="C82">
        <f t="shared" si="4"/>
        <v>1</v>
      </c>
      <c r="D82">
        <f t="shared" si="5"/>
        <v>2025</v>
      </c>
      <c r="E82" t="str">
        <f>TEXT(Table3[[#This Row],[DateKey]],"ddd")</f>
        <v>Sun</v>
      </c>
      <c r="F82" t="str">
        <f>"Q"&amp;ROUNDUP(MONTH(Table3[[#This Row],[DateKey]])/3,0)</f>
        <v>Q1</v>
      </c>
    </row>
    <row r="83" spans="1:6" x14ac:dyDescent="0.3">
      <c r="A83" s="18">
        <v>45677</v>
      </c>
      <c r="B83" t="str">
        <f t="shared" si="3"/>
        <v>Jan</v>
      </c>
      <c r="C83">
        <f t="shared" si="4"/>
        <v>1</v>
      </c>
      <c r="D83">
        <f t="shared" si="5"/>
        <v>2025</v>
      </c>
      <c r="E83" t="str">
        <f>TEXT(Table3[[#This Row],[DateKey]],"ddd")</f>
        <v>Mon</v>
      </c>
      <c r="F83" t="str">
        <f>"Q"&amp;ROUNDUP(MONTH(Table3[[#This Row],[DateKey]])/3,0)</f>
        <v>Q1</v>
      </c>
    </row>
    <row r="84" spans="1:6" x14ac:dyDescent="0.3">
      <c r="A84" s="18">
        <v>45678</v>
      </c>
      <c r="B84" t="str">
        <f t="shared" si="3"/>
        <v>Jan</v>
      </c>
      <c r="C84">
        <f t="shared" si="4"/>
        <v>1</v>
      </c>
      <c r="D84">
        <f t="shared" si="5"/>
        <v>2025</v>
      </c>
      <c r="E84" t="str">
        <f>TEXT(Table3[[#This Row],[DateKey]],"ddd")</f>
        <v>Tue</v>
      </c>
      <c r="F84" t="str">
        <f>"Q"&amp;ROUNDUP(MONTH(Table3[[#This Row],[DateKey]])/3,0)</f>
        <v>Q1</v>
      </c>
    </row>
    <row r="85" spans="1:6" x14ac:dyDescent="0.3">
      <c r="A85" s="18">
        <v>45679</v>
      </c>
      <c r="B85" t="str">
        <f t="shared" si="3"/>
        <v>Jan</v>
      </c>
      <c r="C85">
        <f t="shared" si="4"/>
        <v>1</v>
      </c>
      <c r="D85">
        <f t="shared" si="5"/>
        <v>2025</v>
      </c>
      <c r="E85" t="str">
        <f>TEXT(Table3[[#This Row],[DateKey]],"ddd")</f>
        <v>Wed</v>
      </c>
      <c r="F85" t="str">
        <f>"Q"&amp;ROUNDUP(MONTH(Table3[[#This Row],[DateKey]])/3,0)</f>
        <v>Q1</v>
      </c>
    </row>
    <row r="86" spans="1:6" x14ac:dyDescent="0.3">
      <c r="A86" s="18">
        <v>45680</v>
      </c>
      <c r="B86" t="str">
        <f t="shared" si="3"/>
        <v>Jan</v>
      </c>
      <c r="C86">
        <f t="shared" si="4"/>
        <v>1</v>
      </c>
      <c r="D86">
        <f t="shared" si="5"/>
        <v>2025</v>
      </c>
      <c r="E86" t="str">
        <f>TEXT(Table3[[#This Row],[DateKey]],"ddd")</f>
        <v>Thu</v>
      </c>
      <c r="F86" t="str">
        <f>"Q"&amp;ROUNDUP(MONTH(Table3[[#This Row],[DateKey]])/3,0)</f>
        <v>Q1</v>
      </c>
    </row>
    <row r="87" spans="1:6" x14ac:dyDescent="0.3">
      <c r="A87" s="18">
        <v>45681</v>
      </c>
      <c r="B87" t="str">
        <f t="shared" si="3"/>
        <v>Jan</v>
      </c>
      <c r="C87">
        <f t="shared" si="4"/>
        <v>1</v>
      </c>
      <c r="D87">
        <f t="shared" si="5"/>
        <v>2025</v>
      </c>
      <c r="E87" t="str">
        <f>TEXT(Table3[[#This Row],[DateKey]],"ddd")</f>
        <v>Fri</v>
      </c>
      <c r="F87" t="str">
        <f>"Q"&amp;ROUNDUP(MONTH(Table3[[#This Row],[DateKey]])/3,0)</f>
        <v>Q1</v>
      </c>
    </row>
    <row r="88" spans="1:6" x14ac:dyDescent="0.3">
      <c r="A88" s="18">
        <v>45682</v>
      </c>
      <c r="B88" t="str">
        <f t="shared" si="3"/>
        <v>Jan</v>
      </c>
      <c r="C88">
        <f t="shared" si="4"/>
        <v>1</v>
      </c>
      <c r="D88">
        <f t="shared" si="5"/>
        <v>2025</v>
      </c>
      <c r="E88" t="str">
        <f>TEXT(Table3[[#This Row],[DateKey]],"ddd")</f>
        <v>Sat</v>
      </c>
      <c r="F88" t="str">
        <f>"Q"&amp;ROUNDUP(MONTH(Table3[[#This Row],[DateKey]])/3,0)</f>
        <v>Q1</v>
      </c>
    </row>
    <row r="89" spans="1:6" x14ac:dyDescent="0.3">
      <c r="A89" s="18">
        <v>45683</v>
      </c>
      <c r="B89" t="str">
        <f t="shared" si="3"/>
        <v>Jan</v>
      </c>
      <c r="C89">
        <f t="shared" si="4"/>
        <v>1</v>
      </c>
      <c r="D89">
        <f t="shared" si="5"/>
        <v>2025</v>
      </c>
      <c r="E89" t="str">
        <f>TEXT(Table3[[#This Row],[DateKey]],"ddd")</f>
        <v>Sun</v>
      </c>
      <c r="F89" t="str">
        <f>"Q"&amp;ROUNDUP(MONTH(Table3[[#This Row],[DateKey]])/3,0)</f>
        <v>Q1</v>
      </c>
    </row>
    <row r="90" spans="1:6" x14ac:dyDescent="0.3">
      <c r="A90" s="18">
        <v>45684</v>
      </c>
      <c r="B90" t="str">
        <f t="shared" si="3"/>
        <v>Jan</v>
      </c>
      <c r="C90">
        <f t="shared" si="4"/>
        <v>1</v>
      </c>
      <c r="D90">
        <f t="shared" si="5"/>
        <v>2025</v>
      </c>
      <c r="E90" t="str">
        <f>TEXT(Table3[[#This Row],[DateKey]],"ddd")</f>
        <v>Mon</v>
      </c>
      <c r="F90" t="str">
        <f>"Q"&amp;ROUNDUP(MONTH(Table3[[#This Row],[DateKey]])/3,0)</f>
        <v>Q1</v>
      </c>
    </row>
    <row r="91" spans="1:6" x14ac:dyDescent="0.3">
      <c r="A91" s="18">
        <v>45685</v>
      </c>
      <c r="B91" t="str">
        <f t="shared" si="3"/>
        <v>Jan</v>
      </c>
      <c r="C91">
        <f t="shared" si="4"/>
        <v>1</v>
      </c>
      <c r="D91">
        <f t="shared" si="5"/>
        <v>2025</v>
      </c>
      <c r="E91" t="str">
        <f>TEXT(Table3[[#This Row],[DateKey]],"ddd")</f>
        <v>Tue</v>
      </c>
      <c r="F91" t="str">
        <f>"Q"&amp;ROUNDUP(MONTH(Table3[[#This Row],[DateKey]])/3,0)</f>
        <v>Q1</v>
      </c>
    </row>
    <row r="92" spans="1:6" x14ac:dyDescent="0.3">
      <c r="A92" s="18">
        <v>45686</v>
      </c>
      <c r="B92" t="str">
        <f t="shared" si="3"/>
        <v>Jan</v>
      </c>
      <c r="C92">
        <f t="shared" si="4"/>
        <v>1</v>
      </c>
      <c r="D92">
        <f t="shared" si="5"/>
        <v>2025</v>
      </c>
      <c r="E92" t="str">
        <f>TEXT(Table3[[#This Row],[DateKey]],"ddd")</f>
        <v>Wed</v>
      </c>
      <c r="F92" t="str">
        <f>"Q"&amp;ROUNDUP(MONTH(Table3[[#This Row],[DateKey]])/3,0)</f>
        <v>Q1</v>
      </c>
    </row>
    <row r="93" spans="1:6" x14ac:dyDescent="0.3">
      <c r="A93" s="18">
        <v>45687</v>
      </c>
      <c r="B93" t="str">
        <f t="shared" si="3"/>
        <v>Jan</v>
      </c>
      <c r="C93">
        <f t="shared" si="4"/>
        <v>1</v>
      </c>
      <c r="D93">
        <f t="shared" si="5"/>
        <v>2025</v>
      </c>
      <c r="E93" t="str">
        <f>TEXT(Table3[[#This Row],[DateKey]],"ddd")</f>
        <v>Thu</v>
      </c>
      <c r="F93" t="str">
        <f>"Q"&amp;ROUNDUP(MONTH(Table3[[#This Row],[DateKey]])/3,0)</f>
        <v>Q1</v>
      </c>
    </row>
    <row r="94" spans="1:6" x14ac:dyDescent="0.3">
      <c r="A94" s="18">
        <v>45688</v>
      </c>
      <c r="B94" t="str">
        <f t="shared" si="3"/>
        <v>Jan</v>
      </c>
      <c r="C94">
        <f t="shared" si="4"/>
        <v>1</v>
      </c>
      <c r="D94">
        <f t="shared" si="5"/>
        <v>2025</v>
      </c>
      <c r="E94" t="str">
        <f>TEXT(Table3[[#This Row],[DateKey]],"ddd")</f>
        <v>Fri</v>
      </c>
      <c r="F94" t="str">
        <f>"Q"&amp;ROUNDUP(MONTH(Table3[[#This Row],[DateKey]])/3,0)</f>
        <v>Q1</v>
      </c>
    </row>
    <row r="95" spans="1:6" x14ac:dyDescent="0.3">
      <c r="A95" s="18">
        <v>44958</v>
      </c>
      <c r="B95" t="str">
        <f t="shared" si="3"/>
        <v>Feb</v>
      </c>
      <c r="C95">
        <f t="shared" si="4"/>
        <v>2</v>
      </c>
      <c r="D95">
        <f t="shared" si="5"/>
        <v>2023</v>
      </c>
      <c r="E95" t="str">
        <f>TEXT(Table3[[#This Row],[DateKey]],"ddd")</f>
        <v>Wed</v>
      </c>
      <c r="F95" t="str">
        <f>"Q"&amp;ROUNDUP(MONTH(Table3[[#This Row],[DateKey]])/3,0)</f>
        <v>Q1</v>
      </c>
    </row>
    <row r="96" spans="1:6" x14ac:dyDescent="0.3">
      <c r="A96" s="18">
        <v>44959</v>
      </c>
      <c r="B96" t="str">
        <f t="shared" si="3"/>
        <v>Feb</v>
      </c>
      <c r="C96">
        <f t="shared" si="4"/>
        <v>2</v>
      </c>
      <c r="D96">
        <f t="shared" si="5"/>
        <v>2023</v>
      </c>
      <c r="E96" t="str">
        <f>TEXT(Table3[[#This Row],[DateKey]],"ddd")</f>
        <v>Thu</v>
      </c>
      <c r="F96" t="str">
        <f>"Q"&amp;ROUNDUP(MONTH(Table3[[#This Row],[DateKey]])/3,0)</f>
        <v>Q1</v>
      </c>
    </row>
    <row r="97" spans="1:6" x14ac:dyDescent="0.3">
      <c r="A97" s="18">
        <v>44960</v>
      </c>
      <c r="B97" t="str">
        <f t="shared" si="3"/>
        <v>Feb</v>
      </c>
      <c r="C97">
        <f t="shared" si="4"/>
        <v>2</v>
      </c>
      <c r="D97">
        <f t="shared" si="5"/>
        <v>2023</v>
      </c>
      <c r="E97" t="str">
        <f>TEXT(Table3[[#This Row],[DateKey]],"ddd")</f>
        <v>Fri</v>
      </c>
      <c r="F97" t="str">
        <f>"Q"&amp;ROUNDUP(MONTH(Table3[[#This Row],[DateKey]])/3,0)</f>
        <v>Q1</v>
      </c>
    </row>
    <row r="98" spans="1:6" x14ac:dyDescent="0.3">
      <c r="A98" s="18">
        <v>44961</v>
      </c>
      <c r="B98" t="str">
        <f t="shared" si="3"/>
        <v>Feb</v>
      </c>
      <c r="C98">
        <f t="shared" si="4"/>
        <v>2</v>
      </c>
      <c r="D98">
        <f t="shared" si="5"/>
        <v>2023</v>
      </c>
      <c r="E98" t="str">
        <f>TEXT(Table3[[#This Row],[DateKey]],"ddd")</f>
        <v>Sat</v>
      </c>
      <c r="F98" t="str">
        <f>"Q"&amp;ROUNDUP(MONTH(Table3[[#This Row],[DateKey]])/3,0)</f>
        <v>Q1</v>
      </c>
    </row>
    <row r="99" spans="1:6" x14ac:dyDescent="0.3">
      <c r="A99" s="18">
        <v>44962</v>
      </c>
      <c r="B99" t="str">
        <f t="shared" si="3"/>
        <v>Feb</v>
      </c>
      <c r="C99">
        <f t="shared" si="4"/>
        <v>2</v>
      </c>
      <c r="D99">
        <f t="shared" si="5"/>
        <v>2023</v>
      </c>
      <c r="E99" t="str">
        <f>TEXT(Table3[[#This Row],[DateKey]],"ddd")</f>
        <v>Sun</v>
      </c>
      <c r="F99" t="str">
        <f>"Q"&amp;ROUNDUP(MONTH(Table3[[#This Row],[DateKey]])/3,0)</f>
        <v>Q1</v>
      </c>
    </row>
    <row r="100" spans="1:6" x14ac:dyDescent="0.3">
      <c r="A100" s="18">
        <v>44963</v>
      </c>
      <c r="B100" t="str">
        <f t="shared" si="3"/>
        <v>Feb</v>
      </c>
      <c r="C100">
        <f t="shared" si="4"/>
        <v>2</v>
      </c>
      <c r="D100">
        <f t="shared" si="5"/>
        <v>2023</v>
      </c>
      <c r="E100" t="str">
        <f>TEXT(Table3[[#This Row],[DateKey]],"ddd")</f>
        <v>Mon</v>
      </c>
      <c r="F100" t="str">
        <f>"Q"&amp;ROUNDUP(MONTH(Table3[[#This Row],[DateKey]])/3,0)</f>
        <v>Q1</v>
      </c>
    </row>
    <row r="101" spans="1:6" x14ac:dyDescent="0.3">
      <c r="A101" s="18">
        <v>44964</v>
      </c>
      <c r="B101" t="str">
        <f t="shared" si="3"/>
        <v>Feb</v>
      </c>
      <c r="C101">
        <f t="shared" si="4"/>
        <v>2</v>
      </c>
      <c r="D101">
        <f t="shared" si="5"/>
        <v>2023</v>
      </c>
      <c r="E101" t="str">
        <f>TEXT(Table3[[#This Row],[DateKey]],"ddd")</f>
        <v>Tue</v>
      </c>
      <c r="F101" t="str">
        <f>"Q"&amp;ROUNDUP(MONTH(Table3[[#This Row],[DateKey]])/3,0)</f>
        <v>Q1</v>
      </c>
    </row>
    <row r="102" spans="1:6" x14ac:dyDescent="0.3">
      <c r="A102" s="18">
        <v>44965</v>
      </c>
      <c r="B102" t="str">
        <f t="shared" si="3"/>
        <v>Feb</v>
      </c>
      <c r="C102">
        <f t="shared" si="4"/>
        <v>2</v>
      </c>
      <c r="D102">
        <f t="shared" si="5"/>
        <v>2023</v>
      </c>
      <c r="E102" t="str">
        <f>TEXT(Table3[[#This Row],[DateKey]],"ddd")</f>
        <v>Wed</v>
      </c>
      <c r="F102" t="str">
        <f>"Q"&amp;ROUNDUP(MONTH(Table3[[#This Row],[DateKey]])/3,0)</f>
        <v>Q1</v>
      </c>
    </row>
    <row r="103" spans="1:6" x14ac:dyDescent="0.3">
      <c r="A103" s="18">
        <v>44966</v>
      </c>
      <c r="B103" t="str">
        <f t="shared" si="3"/>
        <v>Feb</v>
      </c>
      <c r="C103">
        <f t="shared" si="4"/>
        <v>2</v>
      </c>
      <c r="D103">
        <f t="shared" si="5"/>
        <v>2023</v>
      </c>
      <c r="E103" t="str">
        <f>TEXT(Table3[[#This Row],[DateKey]],"ddd")</f>
        <v>Thu</v>
      </c>
      <c r="F103" t="str">
        <f>"Q"&amp;ROUNDUP(MONTH(Table3[[#This Row],[DateKey]])/3,0)</f>
        <v>Q1</v>
      </c>
    </row>
    <row r="104" spans="1:6" x14ac:dyDescent="0.3">
      <c r="A104" s="18">
        <v>44967</v>
      </c>
      <c r="B104" t="str">
        <f t="shared" si="3"/>
        <v>Feb</v>
      </c>
      <c r="C104">
        <f t="shared" si="4"/>
        <v>2</v>
      </c>
      <c r="D104">
        <f t="shared" si="5"/>
        <v>2023</v>
      </c>
      <c r="E104" t="str">
        <f>TEXT(Table3[[#This Row],[DateKey]],"ddd")</f>
        <v>Fri</v>
      </c>
      <c r="F104" t="str">
        <f>"Q"&amp;ROUNDUP(MONTH(Table3[[#This Row],[DateKey]])/3,0)</f>
        <v>Q1</v>
      </c>
    </row>
    <row r="105" spans="1:6" x14ac:dyDescent="0.3">
      <c r="A105" s="18">
        <v>44968</v>
      </c>
      <c r="B105" t="str">
        <f t="shared" si="3"/>
        <v>Feb</v>
      </c>
      <c r="C105">
        <f t="shared" si="4"/>
        <v>2</v>
      </c>
      <c r="D105">
        <f t="shared" si="5"/>
        <v>2023</v>
      </c>
      <c r="E105" t="str">
        <f>TEXT(Table3[[#This Row],[DateKey]],"ddd")</f>
        <v>Sat</v>
      </c>
      <c r="F105" t="str">
        <f>"Q"&amp;ROUNDUP(MONTH(Table3[[#This Row],[DateKey]])/3,0)</f>
        <v>Q1</v>
      </c>
    </row>
    <row r="106" spans="1:6" x14ac:dyDescent="0.3">
      <c r="A106" s="18">
        <v>44969</v>
      </c>
      <c r="B106" t="str">
        <f t="shared" si="3"/>
        <v>Feb</v>
      </c>
      <c r="C106">
        <f t="shared" si="4"/>
        <v>2</v>
      </c>
      <c r="D106">
        <f t="shared" si="5"/>
        <v>2023</v>
      </c>
      <c r="E106" t="str">
        <f>TEXT(Table3[[#This Row],[DateKey]],"ddd")</f>
        <v>Sun</v>
      </c>
      <c r="F106" t="str">
        <f>"Q"&amp;ROUNDUP(MONTH(Table3[[#This Row],[DateKey]])/3,0)</f>
        <v>Q1</v>
      </c>
    </row>
    <row r="107" spans="1:6" x14ac:dyDescent="0.3">
      <c r="A107" s="18">
        <v>44970</v>
      </c>
      <c r="B107" t="str">
        <f t="shared" si="3"/>
        <v>Feb</v>
      </c>
      <c r="C107">
        <f t="shared" si="4"/>
        <v>2</v>
      </c>
      <c r="D107">
        <f t="shared" si="5"/>
        <v>2023</v>
      </c>
      <c r="E107" t="str">
        <f>TEXT(Table3[[#This Row],[DateKey]],"ddd")</f>
        <v>Mon</v>
      </c>
      <c r="F107" t="str">
        <f>"Q"&amp;ROUNDUP(MONTH(Table3[[#This Row],[DateKey]])/3,0)</f>
        <v>Q1</v>
      </c>
    </row>
    <row r="108" spans="1:6" x14ac:dyDescent="0.3">
      <c r="A108" s="18">
        <v>44971</v>
      </c>
      <c r="B108" t="str">
        <f t="shared" si="3"/>
        <v>Feb</v>
      </c>
      <c r="C108">
        <f t="shared" si="4"/>
        <v>2</v>
      </c>
      <c r="D108">
        <f t="shared" si="5"/>
        <v>2023</v>
      </c>
      <c r="E108" t="str">
        <f>TEXT(Table3[[#This Row],[DateKey]],"ddd")</f>
        <v>Tue</v>
      </c>
      <c r="F108" t="str">
        <f>"Q"&amp;ROUNDUP(MONTH(Table3[[#This Row],[DateKey]])/3,0)</f>
        <v>Q1</v>
      </c>
    </row>
    <row r="109" spans="1:6" x14ac:dyDescent="0.3">
      <c r="A109" s="18">
        <v>44972</v>
      </c>
      <c r="B109" t="str">
        <f t="shared" si="3"/>
        <v>Feb</v>
      </c>
      <c r="C109">
        <f t="shared" si="4"/>
        <v>2</v>
      </c>
      <c r="D109">
        <f t="shared" si="5"/>
        <v>2023</v>
      </c>
      <c r="E109" t="str">
        <f>TEXT(Table3[[#This Row],[DateKey]],"ddd")</f>
        <v>Wed</v>
      </c>
      <c r="F109" t="str">
        <f>"Q"&amp;ROUNDUP(MONTH(Table3[[#This Row],[DateKey]])/3,0)</f>
        <v>Q1</v>
      </c>
    </row>
    <row r="110" spans="1:6" x14ac:dyDescent="0.3">
      <c r="A110" s="18">
        <v>44973</v>
      </c>
      <c r="B110" t="str">
        <f t="shared" si="3"/>
        <v>Feb</v>
      </c>
      <c r="C110">
        <f t="shared" si="4"/>
        <v>2</v>
      </c>
      <c r="D110">
        <f t="shared" si="5"/>
        <v>2023</v>
      </c>
      <c r="E110" t="str">
        <f>TEXT(Table3[[#This Row],[DateKey]],"ddd")</f>
        <v>Thu</v>
      </c>
      <c r="F110" t="str">
        <f>"Q"&amp;ROUNDUP(MONTH(Table3[[#This Row],[DateKey]])/3,0)</f>
        <v>Q1</v>
      </c>
    </row>
    <row r="111" spans="1:6" x14ac:dyDescent="0.3">
      <c r="A111" s="18">
        <v>44974</v>
      </c>
      <c r="B111" t="str">
        <f t="shared" si="3"/>
        <v>Feb</v>
      </c>
      <c r="C111">
        <f t="shared" si="4"/>
        <v>2</v>
      </c>
      <c r="D111">
        <f t="shared" si="5"/>
        <v>2023</v>
      </c>
      <c r="E111" t="str">
        <f>TEXT(Table3[[#This Row],[DateKey]],"ddd")</f>
        <v>Fri</v>
      </c>
      <c r="F111" t="str">
        <f>"Q"&amp;ROUNDUP(MONTH(Table3[[#This Row],[DateKey]])/3,0)</f>
        <v>Q1</v>
      </c>
    </row>
    <row r="112" spans="1:6" x14ac:dyDescent="0.3">
      <c r="A112" s="18">
        <v>44975</v>
      </c>
      <c r="B112" t="str">
        <f t="shared" si="3"/>
        <v>Feb</v>
      </c>
      <c r="C112">
        <f t="shared" si="4"/>
        <v>2</v>
      </c>
      <c r="D112">
        <f t="shared" si="5"/>
        <v>2023</v>
      </c>
      <c r="E112" t="str">
        <f>TEXT(Table3[[#This Row],[DateKey]],"ddd")</f>
        <v>Sat</v>
      </c>
      <c r="F112" t="str">
        <f>"Q"&amp;ROUNDUP(MONTH(Table3[[#This Row],[DateKey]])/3,0)</f>
        <v>Q1</v>
      </c>
    </row>
    <row r="113" spans="1:6" x14ac:dyDescent="0.3">
      <c r="A113" s="18">
        <v>44976</v>
      </c>
      <c r="B113" t="str">
        <f t="shared" si="3"/>
        <v>Feb</v>
      </c>
      <c r="C113">
        <f t="shared" si="4"/>
        <v>2</v>
      </c>
      <c r="D113">
        <f t="shared" si="5"/>
        <v>2023</v>
      </c>
      <c r="E113" t="str">
        <f>TEXT(Table3[[#This Row],[DateKey]],"ddd")</f>
        <v>Sun</v>
      </c>
      <c r="F113" t="str">
        <f>"Q"&amp;ROUNDUP(MONTH(Table3[[#This Row],[DateKey]])/3,0)</f>
        <v>Q1</v>
      </c>
    </row>
    <row r="114" spans="1:6" x14ac:dyDescent="0.3">
      <c r="A114" s="18">
        <v>44977</v>
      </c>
      <c r="B114" t="str">
        <f t="shared" si="3"/>
        <v>Feb</v>
      </c>
      <c r="C114">
        <f t="shared" si="4"/>
        <v>2</v>
      </c>
      <c r="D114">
        <f t="shared" si="5"/>
        <v>2023</v>
      </c>
      <c r="E114" t="str">
        <f>TEXT(Table3[[#This Row],[DateKey]],"ddd")</f>
        <v>Mon</v>
      </c>
      <c r="F114" t="str">
        <f>"Q"&amp;ROUNDUP(MONTH(Table3[[#This Row],[DateKey]])/3,0)</f>
        <v>Q1</v>
      </c>
    </row>
    <row r="115" spans="1:6" x14ac:dyDescent="0.3">
      <c r="A115" s="18">
        <v>44978</v>
      </c>
      <c r="B115" t="str">
        <f t="shared" si="3"/>
        <v>Feb</v>
      </c>
      <c r="C115">
        <f t="shared" si="4"/>
        <v>2</v>
      </c>
      <c r="D115">
        <f t="shared" si="5"/>
        <v>2023</v>
      </c>
      <c r="E115" t="str">
        <f>TEXT(Table3[[#This Row],[DateKey]],"ddd")</f>
        <v>Tue</v>
      </c>
      <c r="F115" t="str">
        <f>"Q"&amp;ROUNDUP(MONTH(Table3[[#This Row],[DateKey]])/3,0)</f>
        <v>Q1</v>
      </c>
    </row>
    <row r="116" spans="1:6" x14ac:dyDescent="0.3">
      <c r="A116" s="18">
        <v>44979</v>
      </c>
      <c r="B116" t="str">
        <f t="shared" si="3"/>
        <v>Feb</v>
      </c>
      <c r="C116">
        <f t="shared" si="4"/>
        <v>2</v>
      </c>
      <c r="D116">
        <f t="shared" si="5"/>
        <v>2023</v>
      </c>
      <c r="E116" t="str">
        <f>TEXT(Table3[[#This Row],[DateKey]],"ddd")</f>
        <v>Wed</v>
      </c>
      <c r="F116" t="str">
        <f>"Q"&amp;ROUNDUP(MONTH(Table3[[#This Row],[DateKey]])/3,0)</f>
        <v>Q1</v>
      </c>
    </row>
    <row r="117" spans="1:6" x14ac:dyDescent="0.3">
      <c r="A117" s="18">
        <v>44980</v>
      </c>
      <c r="B117" t="str">
        <f t="shared" si="3"/>
        <v>Feb</v>
      </c>
      <c r="C117">
        <f t="shared" si="4"/>
        <v>2</v>
      </c>
      <c r="D117">
        <f t="shared" si="5"/>
        <v>2023</v>
      </c>
      <c r="E117" t="str">
        <f>TEXT(Table3[[#This Row],[DateKey]],"ddd")</f>
        <v>Thu</v>
      </c>
      <c r="F117" t="str">
        <f>"Q"&amp;ROUNDUP(MONTH(Table3[[#This Row],[DateKey]])/3,0)</f>
        <v>Q1</v>
      </c>
    </row>
    <row r="118" spans="1:6" x14ac:dyDescent="0.3">
      <c r="A118" s="18">
        <v>44981</v>
      </c>
      <c r="B118" t="str">
        <f t="shared" si="3"/>
        <v>Feb</v>
      </c>
      <c r="C118">
        <f t="shared" si="4"/>
        <v>2</v>
      </c>
      <c r="D118">
        <f t="shared" si="5"/>
        <v>2023</v>
      </c>
      <c r="E118" t="str">
        <f>TEXT(Table3[[#This Row],[DateKey]],"ddd")</f>
        <v>Fri</v>
      </c>
      <c r="F118" t="str">
        <f>"Q"&amp;ROUNDUP(MONTH(Table3[[#This Row],[DateKey]])/3,0)</f>
        <v>Q1</v>
      </c>
    </row>
    <row r="119" spans="1:6" x14ac:dyDescent="0.3">
      <c r="A119" s="18">
        <v>44982</v>
      </c>
      <c r="B119" t="str">
        <f t="shared" si="3"/>
        <v>Feb</v>
      </c>
      <c r="C119">
        <f t="shared" si="4"/>
        <v>2</v>
      </c>
      <c r="D119">
        <f t="shared" si="5"/>
        <v>2023</v>
      </c>
      <c r="E119" t="str">
        <f>TEXT(Table3[[#This Row],[DateKey]],"ddd")</f>
        <v>Sat</v>
      </c>
      <c r="F119" t="str">
        <f>"Q"&amp;ROUNDUP(MONTH(Table3[[#This Row],[DateKey]])/3,0)</f>
        <v>Q1</v>
      </c>
    </row>
    <row r="120" spans="1:6" x14ac:dyDescent="0.3">
      <c r="A120" s="18">
        <v>44983</v>
      </c>
      <c r="B120" t="str">
        <f t="shared" si="3"/>
        <v>Feb</v>
      </c>
      <c r="C120">
        <f t="shared" si="4"/>
        <v>2</v>
      </c>
      <c r="D120">
        <f t="shared" si="5"/>
        <v>2023</v>
      </c>
      <c r="E120" t="str">
        <f>TEXT(Table3[[#This Row],[DateKey]],"ddd")</f>
        <v>Sun</v>
      </c>
      <c r="F120" t="str">
        <f>"Q"&amp;ROUNDUP(MONTH(Table3[[#This Row],[DateKey]])/3,0)</f>
        <v>Q1</v>
      </c>
    </row>
    <row r="121" spans="1:6" x14ac:dyDescent="0.3">
      <c r="A121" s="18">
        <v>44984</v>
      </c>
      <c r="B121" t="str">
        <f t="shared" si="3"/>
        <v>Feb</v>
      </c>
      <c r="C121">
        <f t="shared" si="4"/>
        <v>2</v>
      </c>
      <c r="D121">
        <f t="shared" si="5"/>
        <v>2023</v>
      </c>
      <c r="E121" t="str">
        <f>TEXT(Table3[[#This Row],[DateKey]],"ddd")</f>
        <v>Mon</v>
      </c>
      <c r="F121" t="str">
        <f>"Q"&amp;ROUNDUP(MONTH(Table3[[#This Row],[DateKey]])/3,0)</f>
        <v>Q1</v>
      </c>
    </row>
    <row r="122" spans="1:6" x14ac:dyDescent="0.3">
      <c r="A122" s="18">
        <v>44985</v>
      </c>
      <c r="B122" t="str">
        <f t="shared" si="3"/>
        <v>Feb</v>
      </c>
      <c r="C122">
        <f t="shared" si="4"/>
        <v>2</v>
      </c>
      <c r="D122">
        <f t="shared" si="5"/>
        <v>2023</v>
      </c>
      <c r="E122" t="str">
        <f>TEXT(Table3[[#This Row],[DateKey]],"ddd")</f>
        <v>Tue</v>
      </c>
      <c r="F122" t="str">
        <f>"Q"&amp;ROUNDUP(MONTH(Table3[[#This Row],[DateKey]])/3,0)</f>
        <v>Q1</v>
      </c>
    </row>
    <row r="123" spans="1:6" x14ac:dyDescent="0.3">
      <c r="A123" s="18">
        <v>45323</v>
      </c>
      <c r="B123" t="str">
        <f t="shared" si="3"/>
        <v>Feb</v>
      </c>
      <c r="C123">
        <f t="shared" si="4"/>
        <v>2</v>
      </c>
      <c r="D123">
        <f t="shared" si="5"/>
        <v>2024</v>
      </c>
      <c r="E123" t="str">
        <f>TEXT(Table3[[#This Row],[DateKey]],"ddd")</f>
        <v>Thu</v>
      </c>
      <c r="F123" t="str">
        <f>"Q"&amp;ROUNDUP(MONTH(Table3[[#This Row],[DateKey]])/3,0)</f>
        <v>Q1</v>
      </c>
    </row>
    <row r="124" spans="1:6" x14ac:dyDescent="0.3">
      <c r="A124" s="18">
        <v>45324</v>
      </c>
      <c r="B124" t="str">
        <f t="shared" si="3"/>
        <v>Feb</v>
      </c>
      <c r="C124">
        <f t="shared" si="4"/>
        <v>2</v>
      </c>
      <c r="D124">
        <f t="shared" si="5"/>
        <v>2024</v>
      </c>
      <c r="E124" t="str">
        <f>TEXT(Table3[[#This Row],[DateKey]],"ddd")</f>
        <v>Fri</v>
      </c>
      <c r="F124" t="str">
        <f>"Q"&amp;ROUNDUP(MONTH(Table3[[#This Row],[DateKey]])/3,0)</f>
        <v>Q1</v>
      </c>
    </row>
    <row r="125" spans="1:6" x14ac:dyDescent="0.3">
      <c r="A125" s="18">
        <v>45325</v>
      </c>
      <c r="B125" t="str">
        <f t="shared" si="3"/>
        <v>Feb</v>
      </c>
      <c r="C125">
        <f t="shared" si="4"/>
        <v>2</v>
      </c>
      <c r="D125">
        <f t="shared" si="5"/>
        <v>2024</v>
      </c>
      <c r="E125" t="str">
        <f>TEXT(Table3[[#This Row],[DateKey]],"ddd")</f>
        <v>Sat</v>
      </c>
      <c r="F125" t="str">
        <f>"Q"&amp;ROUNDUP(MONTH(Table3[[#This Row],[DateKey]])/3,0)</f>
        <v>Q1</v>
      </c>
    </row>
    <row r="126" spans="1:6" x14ac:dyDescent="0.3">
      <c r="A126" s="18">
        <v>45326</v>
      </c>
      <c r="B126" t="str">
        <f t="shared" si="3"/>
        <v>Feb</v>
      </c>
      <c r="C126">
        <f t="shared" si="4"/>
        <v>2</v>
      </c>
      <c r="D126">
        <f t="shared" si="5"/>
        <v>2024</v>
      </c>
      <c r="E126" t="str">
        <f>TEXT(Table3[[#This Row],[DateKey]],"ddd")</f>
        <v>Sun</v>
      </c>
      <c r="F126" t="str">
        <f>"Q"&amp;ROUNDUP(MONTH(Table3[[#This Row],[DateKey]])/3,0)</f>
        <v>Q1</v>
      </c>
    </row>
    <row r="127" spans="1:6" x14ac:dyDescent="0.3">
      <c r="A127" s="18">
        <v>45327</v>
      </c>
      <c r="B127" t="str">
        <f t="shared" si="3"/>
        <v>Feb</v>
      </c>
      <c r="C127">
        <f t="shared" si="4"/>
        <v>2</v>
      </c>
      <c r="D127">
        <f t="shared" si="5"/>
        <v>2024</v>
      </c>
      <c r="E127" t="str">
        <f>TEXT(Table3[[#This Row],[DateKey]],"ddd")</f>
        <v>Mon</v>
      </c>
      <c r="F127" t="str">
        <f>"Q"&amp;ROUNDUP(MONTH(Table3[[#This Row],[DateKey]])/3,0)</f>
        <v>Q1</v>
      </c>
    </row>
    <row r="128" spans="1:6" x14ac:dyDescent="0.3">
      <c r="A128" s="18">
        <v>45328</v>
      </c>
      <c r="B128" t="str">
        <f t="shared" si="3"/>
        <v>Feb</v>
      </c>
      <c r="C128">
        <f t="shared" si="4"/>
        <v>2</v>
      </c>
      <c r="D128">
        <f t="shared" si="5"/>
        <v>2024</v>
      </c>
      <c r="E128" t="str">
        <f>TEXT(Table3[[#This Row],[DateKey]],"ddd")</f>
        <v>Tue</v>
      </c>
      <c r="F128" t="str">
        <f>"Q"&amp;ROUNDUP(MONTH(Table3[[#This Row],[DateKey]])/3,0)</f>
        <v>Q1</v>
      </c>
    </row>
    <row r="129" spans="1:6" x14ac:dyDescent="0.3">
      <c r="A129" s="18">
        <v>45329</v>
      </c>
      <c r="B129" t="str">
        <f t="shared" si="3"/>
        <v>Feb</v>
      </c>
      <c r="C129">
        <f t="shared" si="4"/>
        <v>2</v>
      </c>
      <c r="D129">
        <f t="shared" si="5"/>
        <v>2024</v>
      </c>
      <c r="E129" t="str">
        <f>TEXT(Table3[[#This Row],[DateKey]],"ddd")</f>
        <v>Wed</v>
      </c>
      <c r="F129" t="str">
        <f>"Q"&amp;ROUNDUP(MONTH(Table3[[#This Row],[DateKey]])/3,0)</f>
        <v>Q1</v>
      </c>
    </row>
    <row r="130" spans="1:6" x14ac:dyDescent="0.3">
      <c r="A130" s="18">
        <v>45330</v>
      </c>
      <c r="B130" t="str">
        <f t="shared" ref="B130:B193" si="6">TEXT(A130,"mmm")</f>
        <v>Feb</v>
      </c>
      <c r="C130">
        <f t="shared" ref="C130:C193" si="7">MONTH(A130)</f>
        <v>2</v>
      </c>
      <c r="D130">
        <f t="shared" ref="D130:D193" si="8">YEAR(A130)</f>
        <v>2024</v>
      </c>
      <c r="E130" t="str">
        <f>TEXT(Table3[[#This Row],[DateKey]],"ddd")</f>
        <v>Thu</v>
      </c>
      <c r="F130" t="str">
        <f>"Q"&amp;ROUNDUP(MONTH(Table3[[#This Row],[DateKey]])/3,0)</f>
        <v>Q1</v>
      </c>
    </row>
    <row r="131" spans="1:6" x14ac:dyDescent="0.3">
      <c r="A131" s="18">
        <v>45331</v>
      </c>
      <c r="B131" t="str">
        <f t="shared" si="6"/>
        <v>Feb</v>
      </c>
      <c r="C131">
        <f t="shared" si="7"/>
        <v>2</v>
      </c>
      <c r="D131">
        <f t="shared" si="8"/>
        <v>2024</v>
      </c>
      <c r="E131" t="str">
        <f>TEXT(Table3[[#This Row],[DateKey]],"ddd")</f>
        <v>Fri</v>
      </c>
      <c r="F131" t="str">
        <f>"Q"&amp;ROUNDUP(MONTH(Table3[[#This Row],[DateKey]])/3,0)</f>
        <v>Q1</v>
      </c>
    </row>
    <row r="132" spans="1:6" x14ac:dyDescent="0.3">
      <c r="A132" s="18">
        <v>45332</v>
      </c>
      <c r="B132" t="str">
        <f t="shared" si="6"/>
        <v>Feb</v>
      </c>
      <c r="C132">
        <f t="shared" si="7"/>
        <v>2</v>
      </c>
      <c r="D132">
        <f t="shared" si="8"/>
        <v>2024</v>
      </c>
      <c r="E132" t="str">
        <f>TEXT(Table3[[#This Row],[DateKey]],"ddd")</f>
        <v>Sat</v>
      </c>
      <c r="F132" t="str">
        <f>"Q"&amp;ROUNDUP(MONTH(Table3[[#This Row],[DateKey]])/3,0)</f>
        <v>Q1</v>
      </c>
    </row>
    <row r="133" spans="1:6" x14ac:dyDescent="0.3">
      <c r="A133" s="18">
        <v>45333</v>
      </c>
      <c r="B133" t="str">
        <f t="shared" si="6"/>
        <v>Feb</v>
      </c>
      <c r="C133">
        <f t="shared" si="7"/>
        <v>2</v>
      </c>
      <c r="D133">
        <f t="shared" si="8"/>
        <v>2024</v>
      </c>
      <c r="E133" t="str">
        <f>TEXT(Table3[[#This Row],[DateKey]],"ddd")</f>
        <v>Sun</v>
      </c>
      <c r="F133" t="str">
        <f>"Q"&amp;ROUNDUP(MONTH(Table3[[#This Row],[DateKey]])/3,0)</f>
        <v>Q1</v>
      </c>
    </row>
    <row r="134" spans="1:6" x14ac:dyDescent="0.3">
      <c r="A134" s="18">
        <v>45334</v>
      </c>
      <c r="B134" t="str">
        <f t="shared" si="6"/>
        <v>Feb</v>
      </c>
      <c r="C134">
        <f t="shared" si="7"/>
        <v>2</v>
      </c>
      <c r="D134">
        <f t="shared" si="8"/>
        <v>2024</v>
      </c>
      <c r="E134" t="str">
        <f>TEXT(Table3[[#This Row],[DateKey]],"ddd")</f>
        <v>Mon</v>
      </c>
      <c r="F134" t="str">
        <f>"Q"&amp;ROUNDUP(MONTH(Table3[[#This Row],[DateKey]])/3,0)</f>
        <v>Q1</v>
      </c>
    </row>
    <row r="135" spans="1:6" x14ac:dyDescent="0.3">
      <c r="A135" s="18">
        <v>45335</v>
      </c>
      <c r="B135" t="str">
        <f t="shared" si="6"/>
        <v>Feb</v>
      </c>
      <c r="C135">
        <f t="shared" si="7"/>
        <v>2</v>
      </c>
      <c r="D135">
        <f t="shared" si="8"/>
        <v>2024</v>
      </c>
      <c r="E135" t="str">
        <f>TEXT(Table3[[#This Row],[DateKey]],"ddd")</f>
        <v>Tue</v>
      </c>
      <c r="F135" t="str">
        <f>"Q"&amp;ROUNDUP(MONTH(Table3[[#This Row],[DateKey]])/3,0)</f>
        <v>Q1</v>
      </c>
    </row>
    <row r="136" spans="1:6" x14ac:dyDescent="0.3">
      <c r="A136" s="18">
        <v>45336</v>
      </c>
      <c r="B136" t="str">
        <f t="shared" si="6"/>
        <v>Feb</v>
      </c>
      <c r="C136">
        <f t="shared" si="7"/>
        <v>2</v>
      </c>
      <c r="D136">
        <f t="shared" si="8"/>
        <v>2024</v>
      </c>
      <c r="E136" t="str">
        <f>TEXT(Table3[[#This Row],[DateKey]],"ddd")</f>
        <v>Wed</v>
      </c>
      <c r="F136" t="str">
        <f>"Q"&amp;ROUNDUP(MONTH(Table3[[#This Row],[DateKey]])/3,0)</f>
        <v>Q1</v>
      </c>
    </row>
    <row r="137" spans="1:6" x14ac:dyDescent="0.3">
      <c r="A137" s="18">
        <v>45337</v>
      </c>
      <c r="B137" t="str">
        <f t="shared" si="6"/>
        <v>Feb</v>
      </c>
      <c r="C137">
        <f t="shared" si="7"/>
        <v>2</v>
      </c>
      <c r="D137">
        <f t="shared" si="8"/>
        <v>2024</v>
      </c>
      <c r="E137" t="str">
        <f>TEXT(Table3[[#This Row],[DateKey]],"ddd")</f>
        <v>Thu</v>
      </c>
      <c r="F137" t="str">
        <f>"Q"&amp;ROUNDUP(MONTH(Table3[[#This Row],[DateKey]])/3,0)</f>
        <v>Q1</v>
      </c>
    </row>
    <row r="138" spans="1:6" x14ac:dyDescent="0.3">
      <c r="A138" s="18">
        <v>45338</v>
      </c>
      <c r="B138" t="str">
        <f t="shared" si="6"/>
        <v>Feb</v>
      </c>
      <c r="C138">
        <f t="shared" si="7"/>
        <v>2</v>
      </c>
      <c r="D138">
        <f t="shared" si="8"/>
        <v>2024</v>
      </c>
      <c r="E138" t="str">
        <f>TEXT(Table3[[#This Row],[DateKey]],"ddd")</f>
        <v>Fri</v>
      </c>
      <c r="F138" t="str">
        <f>"Q"&amp;ROUNDUP(MONTH(Table3[[#This Row],[DateKey]])/3,0)</f>
        <v>Q1</v>
      </c>
    </row>
    <row r="139" spans="1:6" x14ac:dyDescent="0.3">
      <c r="A139" s="18">
        <v>45339</v>
      </c>
      <c r="B139" t="str">
        <f t="shared" si="6"/>
        <v>Feb</v>
      </c>
      <c r="C139">
        <f t="shared" si="7"/>
        <v>2</v>
      </c>
      <c r="D139">
        <f t="shared" si="8"/>
        <v>2024</v>
      </c>
      <c r="E139" t="str">
        <f>TEXT(Table3[[#This Row],[DateKey]],"ddd")</f>
        <v>Sat</v>
      </c>
      <c r="F139" t="str">
        <f>"Q"&amp;ROUNDUP(MONTH(Table3[[#This Row],[DateKey]])/3,0)</f>
        <v>Q1</v>
      </c>
    </row>
    <row r="140" spans="1:6" x14ac:dyDescent="0.3">
      <c r="A140" s="18">
        <v>45340</v>
      </c>
      <c r="B140" t="str">
        <f t="shared" si="6"/>
        <v>Feb</v>
      </c>
      <c r="C140">
        <f t="shared" si="7"/>
        <v>2</v>
      </c>
      <c r="D140">
        <f t="shared" si="8"/>
        <v>2024</v>
      </c>
      <c r="E140" t="str">
        <f>TEXT(Table3[[#This Row],[DateKey]],"ddd")</f>
        <v>Sun</v>
      </c>
      <c r="F140" t="str">
        <f>"Q"&amp;ROUNDUP(MONTH(Table3[[#This Row],[DateKey]])/3,0)</f>
        <v>Q1</v>
      </c>
    </row>
    <row r="141" spans="1:6" x14ac:dyDescent="0.3">
      <c r="A141" s="18">
        <v>45341</v>
      </c>
      <c r="B141" t="str">
        <f t="shared" si="6"/>
        <v>Feb</v>
      </c>
      <c r="C141">
        <f t="shared" si="7"/>
        <v>2</v>
      </c>
      <c r="D141">
        <f t="shared" si="8"/>
        <v>2024</v>
      </c>
      <c r="E141" t="str">
        <f>TEXT(Table3[[#This Row],[DateKey]],"ddd")</f>
        <v>Mon</v>
      </c>
      <c r="F141" t="str">
        <f>"Q"&amp;ROUNDUP(MONTH(Table3[[#This Row],[DateKey]])/3,0)</f>
        <v>Q1</v>
      </c>
    </row>
    <row r="142" spans="1:6" x14ac:dyDescent="0.3">
      <c r="A142" s="18">
        <v>45342</v>
      </c>
      <c r="B142" t="str">
        <f t="shared" si="6"/>
        <v>Feb</v>
      </c>
      <c r="C142">
        <f t="shared" si="7"/>
        <v>2</v>
      </c>
      <c r="D142">
        <f t="shared" si="8"/>
        <v>2024</v>
      </c>
      <c r="E142" t="str">
        <f>TEXT(Table3[[#This Row],[DateKey]],"ddd")</f>
        <v>Tue</v>
      </c>
      <c r="F142" t="str">
        <f>"Q"&amp;ROUNDUP(MONTH(Table3[[#This Row],[DateKey]])/3,0)</f>
        <v>Q1</v>
      </c>
    </row>
    <row r="143" spans="1:6" x14ac:dyDescent="0.3">
      <c r="A143" s="18">
        <v>45343</v>
      </c>
      <c r="B143" t="str">
        <f t="shared" si="6"/>
        <v>Feb</v>
      </c>
      <c r="C143">
        <f t="shared" si="7"/>
        <v>2</v>
      </c>
      <c r="D143">
        <f t="shared" si="8"/>
        <v>2024</v>
      </c>
      <c r="E143" t="str">
        <f>TEXT(Table3[[#This Row],[DateKey]],"ddd")</f>
        <v>Wed</v>
      </c>
      <c r="F143" t="str">
        <f>"Q"&amp;ROUNDUP(MONTH(Table3[[#This Row],[DateKey]])/3,0)</f>
        <v>Q1</v>
      </c>
    </row>
    <row r="144" spans="1:6" x14ac:dyDescent="0.3">
      <c r="A144" s="18">
        <v>45344</v>
      </c>
      <c r="B144" t="str">
        <f t="shared" si="6"/>
        <v>Feb</v>
      </c>
      <c r="C144">
        <f t="shared" si="7"/>
        <v>2</v>
      </c>
      <c r="D144">
        <f t="shared" si="8"/>
        <v>2024</v>
      </c>
      <c r="E144" t="str">
        <f>TEXT(Table3[[#This Row],[DateKey]],"ddd")</f>
        <v>Thu</v>
      </c>
      <c r="F144" t="str">
        <f>"Q"&amp;ROUNDUP(MONTH(Table3[[#This Row],[DateKey]])/3,0)</f>
        <v>Q1</v>
      </c>
    </row>
    <row r="145" spans="1:6" x14ac:dyDescent="0.3">
      <c r="A145" s="18">
        <v>45345</v>
      </c>
      <c r="B145" t="str">
        <f t="shared" si="6"/>
        <v>Feb</v>
      </c>
      <c r="C145">
        <f t="shared" si="7"/>
        <v>2</v>
      </c>
      <c r="D145">
        <f t="shared" si="8"/>
        <v>2024</v>
      </c>
      <c r="E145" t="str">
        <f>TEXT(Table3[[#This Row],[DateKey]],"ddd")</f>
        <v>Fri</v>
      </c>
      <c r="F145" t="str">
        <f>"Q"&amp;ROUNDUP(MONTH(Table3[[#This Row],[DateKey]])/3,0)</f>
        <v>Q1</v>
      </c>
    </row>
    <row r="146" spans="1:6" x14ac:dyDescent="0.3">
      <c r="A146" s="18">
        <v>45346</v>
      </c>
      <c r="B146" t="str">
        <f t="shared" si="6"/>
        <v>Feb</v>
      </c>
      <c r="C146">
        <f t="shared" si="7"/>
        <v>2</v>
      </c>
      <c r="D146">
        <f t="shared" si="8"/>
        <v>2024</v>
      </c>
      <c r="E146" t="str">
        <f>TEXT(Table3[[#This Row],[DateKey]],"ddd")</f>
        <v>Sat</v>
      </c>
      <c r="F146" t="str">
        <f>"Q"&amp;ROUNDUP(MONTH(Table3[[#This Row],[DateKey]])/3,0)</f>
        <v>Q1</v>
      </c>
    </row>
    <row r="147" spans="1:6" x14ac:dyDescent="0.3">
      <c r="A147" s="18">
        <v>45347</v>
      </c>
      <c r="B147" t="str">
        <f t="shared" si="6"/>
        <v>Feb</v>
      </c>
      <c r="C147">
        <f t="shared" si="7"/>
        <v>2</v>
      </c>
      <c r="D147">
        <f t="shared" si="8"/>
        <v>2024</v>
      </c>
      <c r="E147" t="str">
        <f>TEXT(Table3[[#This Row],[DateKey]],"ddd")</f>
        <v>Sun</v>
      </c>
      <c r="F147" t="str">
        <f>"Q"&amp;ROUNDUP(MONTH(Table3[[#This Row],[DateKey]])/3,0)</f>
        <v>Q1</v>
      </c>
    </row>
    <row r="148" spans="1:6" x14ac:dyDescent="0.3">
      <c r="A148" s="18">
        <v>45348</v>
      </c>
      <c r="B148" t="str">
        <f t="shared" si="6"/>
        <v>Feb</v>
      </c>
      <c r="C148">
        <f t="shared" si="7"/>
        <v>2</v>
      </c>
      <c r="D148">
        <f t="shared" si="8"/>
        <v>2024</v>
      </c>
      <c r="E148" t="str">
        <f>TEXT(Table3[[#This Row],[DateKey]],"ddd")</f>
        <v>Mon</v>
      </c>
      <c r="F148" t="str">
        <f>"Q"&amp;ROUNDUP(MONTH(Table3[[#This Row],[DateKey]])/3,0)</f>
        <v>Q1</v>
      </c>
    </row>
    <row r="149" spans="1:6" x14ac:dyDescent="0.3">
      <c r="A149" s="18">
        <v>45349</v>
      </c>
      <c r="B149" t="str">
        <f t="shared" si="6"/>
        <v>Feb</v>
      </c>
      <c r="C149">
        <f t="shared" si="7"/>
        <v>2</v>
      </c>
      <c r="D149">
        <f t="shared" si="8"/>
        <v>2024</v>
      </c>
      <c r="E149" t="str">
        <f>TEXT(Table3[[#This Row],[DateKey]],"ddd")</f>
        <v>Tue</v>
      </c>
      <c r="F149" t="str">
        <f>"Q"&amp;ROUNDUP(MONTH(Table3[[#This Row],[DateKey]])/3,0)</f>
        <v>Q1</v>
      </c>
    </row>
    <row r="150" spans="1:6" x14ac:dyDescent="0.3">
      <c r="A150" s="18">
        <v>45350</v>
      </c>
      <c r="B150" t="str">
        <f t="shared" si="6"/>
        <v>Feb</v>
      </c>
      <c r="C150">
        <f t="shared" si="7"/>
        <v>2</v>
      </c>
      <c r="D150">
        <f t="shared" si="8"/>
        <v>2024</v>
      </c>
      <c r="E150" t="str">
        <f>TEXT(Table3[[#This Row],[DateKey]],"ddd")</f>
        <v>Wed</v>
      </c>
      <c r="F150" t="str">
        <f>"Q"&amp;ROUNDUP(MONTH(Table3[[#This Row],[DateKey]])/3,0)</f>
        <v>Q1</v>
      </c>
    </row>
    <row r="151" spans="1:6" x14ac:dyDescent="0.3">
      <c r="A151" s="18">
        <v>45351</v>
      </c>
      <c r="B151" t="str">
        <f t="shared" si="6"/>
        <v>Feb</v>
      </c>
      <c r="C151">
        <f t="shared" si="7"/>
        <v>2</v>
      </c>
      <c r="D151">
        <f t="shared" si="8"/>
        <v>2024</v>
      </c>
      <c r="E151" t="str">
        <f>TEXT(Table3[[#This Row],[DateKey]],"ddd")</f>
        <v>Thu</v>
      </c>
      <c r="F151" t="str">
        <f>"Q"&amp;ROUNDUP(MONTH(Table3[[#This Row],[DateKey]])/3,0)</f>
        <v>Q1</v>
      </c>
    </row>
    <row r="152" spans="1:6" x14ac:dyDescent="0.3">
      <c r="A152" s="18">
        <v>45689</v>
      </c>
      <c r="B152" t="str">
        <f t="shared" si="6"/>
        <v>Feb</v>
      </c>
      <c r="C152">
        <f t="shared" si="7"/>
        <v>2</v>
      </c>
      <c r="D152">
        <f t="shared" si="8"/>
        <v>2025</v>
      </c>
      <c r="E152" t="str">
        <f>TEXT(Table3[[#This Row],[DateKey]],"ddd")</f>
        <v>Sat</v>
      </c>
      <c r="F152" t="str">
        <f>"Q"&amp;ROUNDUP(MONTH(Table3[[#This Row],[DateKey]])/3,0)</f>
        <v>Q1</v>
      </c>
    </row>
    <row r="153" spans="1:6" x14ac:dyDescent="0.3">
      <c r="A153" s="18">
        <v>45690</v>
      </c>
      <c r="B153" t="str">
        <f t="shared" si="6"/>
        <v>Feb</v>
      </c>
      <c r="C153">
        <f t="shared" si="7"/>
        <v>2</v>
      </c>
      <c r="D153">
        <f t="shared" si="8"/>
        <v>2025</v>
      </c>
      <c r="E153" t="str">
        <f>TEXT(Table3[[#This Row],[DateKey]],"ddd")</f>
        <v>Sun</v>
      </c>
      <c r="F153" t="str">
        <f>"Q"&amp;ROUNDUP(MONTH(Table3[[#This Row],[DateKey]])/3,0)</f>
        <v>Q1</v>
      </c>
    </row>
    <row r="154" spans="1:6" x14ac:dyDescent="0.3">
      <c r="A154" s="18">
        <v>45691</v>
      </c>
      <c r="B154" t="str">
        <f t="shared" si="6"/>
        <v>Feb</v>
      </c>
      <c r="C154">
        <f t="shared" si="7"/>
        <v>2</v>
      </c>
      <c r="D154">
        <f t="shared" si="8"/>
        <v>2025</v>
      </c>
      <c r="E154" t="str">
        <f>TEXT(Table3[[#This Row],[DateKey]],"ddd")</f>
        <v>Mon</v>
      </c>
      <c r="F154" t="str">
        <f>"Q"&amp;ROUNDUP(MONTH(Table3[[#This Row],[DateKey]])/3,0)</f>
        <v>Q1</v>
      </c>
    </row>
    <row r="155" spans="1:6" x14ac:dyDescent="0.3">
      <c r="A155" s="18">
        <v>45692</v>
      </c>
      <c r="B155" t="str">
        <f t="shared" si="6"/>
        <v>Feb</v>
      </c>
      <c r="C155">
        <f t="shared" si="7"/>
        <v>2</v>
      </c>
      <c r="D155">
        <f t="shared" si="8"/>
        <v>2025</v>
      </c>
      <c r="E155" t="str">
        <f>TEXT(Table3[[#This Row],[DateKey]],"ddd")</f>
        <v>Tue</v>
      </c>
      <c r="F155" t="str">
        <f>"Q"&amp;ROUNDUP(MONTH(Table3[[#This Row],[DateKey]])/3,0)</f>
        <v>Q1</v>
      </c>
    </row>
    <row r="156" spans="1:6" x14ac:dyDescent="0.3">
      <c r="A156" s="18">
        <v>45693</v>
      </c>
      <c r="B156" t="str">
        <f t="shared" si="6"/>
        <v>Feb</v>
      </c>
      <c r="C156">
        <f t="shared" si="7"/>
        <v>2</v>
      </c>
      <c r="D156">
        <f t="shared" si="8"/>
        <v>2025</v>
      </c>
      <c r="E156" t="str">
        <f>TEXT(Table3[[#This Row],[DateKey]],"ddd")</f>
        <v>Wed</v>
      </c>
      <c r="F156" t="str">
        <f>"Q"&amp;ROUNDUP(MONTH(Table3[[#This Row],[DateKey]])/3,0)</f>
        <v>Q1</v>
      </c>
    </row>
    <row r="157" spans="1:6" x14ac:dyDescent="0.3">
      <c r="A157" s="18">
        <v>45694</v>
      </c>
      <c r="B157" t="str">
        <f t="shared" si="6"/>
        <v>Feb</v>
      </c>
      <c r="C157">
        <f t="shared" si="7"/>
        <v>2</v>
      </c>
      <c r="D157">
        <f t="shared" si="8"/>
        <v>2025</v>
      </c>
      <c r="E157" t="str">
        <f>TEXT(Table3[[#This Row],[DateKey]],"ddd")</f>
        <v>Thu</v>
      </c>
      <c r="F157" t="str">
        <f>"Q"&amp;ROUNDUP(MONTH(Table3[[#This Row],[DateKey]])/3,0)</f>
        <v>Q1</v>
      </c>
    </row>
    <row r="158" spans="1:6" x14ac:dyDescent="0.3">
      <c r="A158" s="18">
        <v>45695</v>
      </c>
      <c r="B158" t="str">
        <f t="shared" si="6"/>
        <v>Feb</v>
      </c>
      <c r="C158">
        <f t="shared" si="7"/>
        <v>2</v>
      </c>
      <c r="D158">
        <f t="shared" si="8"/>
        <v>2025</v>
      </c>
      <c r="E158" t="str">
        <f>TEXT(Table3[[#This Row],[DateKey]],"ddd")</f>
        <v>Fri</v>
      </c>
      <c r="F158" t="str">
        <f>"Q"&amp;ROUNDUP(MONTH(Table3[[#This Row],[DateKey]])/3,0)</f>
        <v>Q1</v>
      </c>
    </row>
    <row r="159" spans="1:6" x14ac:dyDescent="0.3">
      <c r="A159" s="18">
        <v>45696</v>
      </c>
      <c r="B159" t="str">
        <f t="shared" si="6"/>
        <v>Feb</v>
      </c>
      <c r="C159">
        <f t="shared" si="7"/>
        <v>2</v>
      </c>
      <c r="D159">
        <f t="shared" si="8"/>
        <v>2025</v>
      </c>
      <c r="E159" t="str">
        <f>TEXT(Table3[[#This Row],[DateKey]],"ddd")</f>
        <v>Sat</v>
      </c>
      <c r="F159" t="str">
        <f>"Q"&amp;ROUNDUP(MONTH(Table3[[#This Row],[DateKey]])/3,0)</f>
        <v>Q1</v>
      </c>
    </row>
    <row r="160" spans="1:6" x14ac:dyDescent="0.3">
      <c r="A160" s="18">
        <v>45697</v>
      </c>
      <c r="B160" t="str">
        <f t="shared" si="6"/>
        <v>Feb</v>
      </c>
      <c r="C160">
        <f t="shared" si="7"/>
        <v>2</v>
      </c>
      <c r="D160">
        <f t="shared" si="8"/>
        <v>2025</v>
      </c>
      <c r="E160" t="str">
        <f>TEXT(Table3[[#This Row],[DateKey]],"ddd")</f>
        <v>Sun</v>
      </c>
      <c r="F160" t="str">
        <f>"Q"&amp;ROUNDUP(MONTH(Table3[[#This Row],[DateKey]])/3,0)</f>
        <v>Q1</v>
      </c>
    </row>
    <row r="161" spans="1:6" x14ac:dyDescent="0.3">
      <c r="A161" s="18">
        <v>45698</v>
      </c>
      <c r="B161" t="str">
        <f t="shared" si="6"/>
        <v>Feb</v>
      </c>
      <c r="C161">
        <f t="shared" si="7"/>
        <v>2</v>
      </c>
      <c r="D161">
        <f t="shared" si="8"/>
        <v>2025</v>
      </c>
      <c r="E161" t="str">
        <f>TEXT(Table3[[#This Row],[DateKey]],"ddd")</f>
        <v>Mon</v>
      </c>
      <c r="F161" t="str">
        <f>"Q"&amp;ROUNDUP(MONTH(Table3[[#This Row],[DateKey]])/3,0)</f>
        <v>Q1</v>
      </c>
    </row>
    <row r="162" spans="1:6" x14ac:dyDescent="0.3">
      <c r="A162" s="18">
        <v>45699</v>
      </c>
      <c r="B162" t="str">
        <f t="shared" si="6"/>
        <v>Feb</v>
      </c>
      <c r="C162">
        <f t="shared" si="7"/>
        <v>2</v>
      </c>
      <c r="D162">
        <f t="shared" si="8"/>
        <v>2025</v>
      </c>
      <c r="E162" t="str">
        <f>TEXT(Table3[[#This Row],[DateKey]],"ddd")</f>
        <v>Tue</v>
      </c>
      <c r="F162" t="str">
        <f>"Q"&amp;ROUNDUP(MONTH(Table3[[#This Row],[DateKey]])/3,0)</f>
        <v>Q1</v>
      </c>
    </row>
    <row r="163" spans="1:6" x14ac:dyDescent="0.3">
      <c r="A163" s="18">
        <v>45700</v>
      </c>
      <c r="B163" t="str">
        <f t="shared" si="6"/>
        <v>Feb</v>
      </c>
      <c r="C163">
        <f t="shared" si="7"/>
        <v>2</v>
      </c>
      <c r="D163">
        <f t="shared" si="8"/>
        <v>2025</v>
      </c>
      <c r="E163" t="str">
        <f>TEXT(Table3[[#This Row],[DateKey]],"ddd")</f>
        <v>Wed</v>
      </c>
      <c r="F163" t="str">
        <f>"Q"&amp;ROUNDUP(MONTH(Table3[[#This Row],[DateKey]])/3,0)</f>
        <v>Q1</v>
      </c>
    </row>
    <row r="164" spans="1:6" x14ac:dyDescent="0.3">
      <c r="A164" s="18">
        <v>45701</v>
      </c>
      <c r="B164" t="str">
        <f t="shared" si="6"/>
        <v>Feb</v>
      </c>
      <c r="C164">
        <f t="shared" si="7"/>
        <v>2</v>
      </c>
      <c r="D164">
        <f t="shared" si="8"/>
        <v>2025</v>
      </c>
      <c r="E164" t="str">
        <f>TEXT(Table3[[#This Row],[DateKey]],"ddd")</f>
        <v>Thu</v>
      </c>
      <c r="F164" t="str">
        <f>"Q"&amp;ROUNDUP(MONTH(Table3[[#This Row],[DateKey]])/3,0)</f>
        <v>Q1</v>
      </c>
    </row>
    <row r="165" spans="1:6" x14ac:dyDescent="0.3">
      <c r="A165" s="18">
        <v>45702</v>
      </c>
      <c r="B165" t="str">
        <f t="shared" si="6"/>
        <v>Feb</v>
      </c>
      <c r="C165">
        <f t="shared" si="7"/>
        <v>2</v>
      </c>
      <c r="D165">
        <f t="shared" si="8"/>
        <v>2025</v>
      </c>
      <c r="E165" t="str">
        <f>TEXT(Table3[[#This Row],[DateKey]],"ddd")</f>
        <v>Fri</v>
      </c>
      <c r="F165" t="str">
        <f>"Q"&amp;ROUNDUP(MONTH(Table3[[#This Row],[DateKey]])/3,0)</f>
        <v>Q1</v>
      </c>
    </row>
    <row r="166" spans="1:6" x14ac:dyDescent="0.3">
      <c r="A166" s="18">
        <v>45703</v>
      </c>
      <c r="B166" t="str">
        <f t="shared" si="6"/>
        <v>Feb</v>
      </c>
      <c r="C166">
        <f t="shared" si="7"/>
        <v>2</v>
      </c>
      <c r="D166">
        <f t="shared" si="8"/>
        <v>2025</v>
      </c>
      <c r="E166" t="str">
        <f>TEXT(Table3[[#This Row],[DateKey]],"ddd")</f>
        <v>Sat</v>
      </c>
      <c r="F166" t="str">
        <f>"Q"&amp;ROUNDUP(MONTH(Table3[[#This Row],[DateKey]])/3,0)</f>
        <v>Q1</v>
      </c>
    </row>
    <row r="167" spans="1:6" x14ac:dyDescent="0.3">
      <c r="A167" s="18">
        <v>45704</v>
      </c>
      <c r="B167" t="str">
        <f t="shared" si="6"/>
        <v>Feb</v>
      </c>
      <c r="C167">
        <f t="shared" si="7"/>
        <v>2</v>
      </c>
      <c r="D167">
        <f t="shared" si="8"/>
        <v>2025</v>
      </c>
      <c r="E167" t="str">
        <f>TEXT(Table3[[#This Row],[DateKey]],"ddd")</f>
        <v>Sun</v>
      </c>
      <c r="F167" t="str">
        <f>"Q"&amp;ROUNDUP(MONTH(Table3[[#This Row],[DateKey]])/3,0)</f>
        <v>Q1</v>
      </c>
    </row>
    <row r="168" spans="1:6" x14ac:dyDescent="0.3">
      <c r="A168" s="18">
        <v>45705</v>
      </c>
      <c r="B168" t="str">
        <f t="shared" si="6"/>
        <v>Feb</v>
      </c>
      <c r="C168">
        <f t="shared" si="7"/>
        <v>2</v>
      </c>
      <c r="D168">
        <f t="shared" si="8"/>
        <v>2025</v>
      </c>
      <c r="E168" t="str">
        <f>TEXT(Table3[[#This Row],[DateKey]],"ddd")</f>
        <v>Mon</v>
      </c>
      <c r="F168" t="str">
        <f>"Q"&amp;ROUNDUP(MONTH(Table3[[#This Row],[DateKey]])/3,0)</f>
        <v>Q1</v>
      </c>
    </row>
    <row r="169" spans="1:6" x14ac:dyDescent="0.3">
      <c r="A169" s="18">
        <v>45706</v>
      </c>
      <c r="B169" t="str">
        <f t="shared" si="6"/>
        <v>Feb</v>
      </c>
      <c r="C169">
        <f t="shared" si="7"/>
        <v>2</v>
      </c>
      <c r="D169">
        <f t="shared" si="8"/>
        <v>2025</v>
      </c>
      <c r="E169" t="str">
        <f>TEXT(Table3[[#This Row],[DateKey]],"ddd")</f>
        <v>Tue</v>
      </c>
      <c r="F169" t="str">
        <f>"Q"&amp;ROUNDUP(MONTH(Table3[[#This Row],[DateKey]])/3,0)</f>
        <v>Q1</v>
      </c>
    </row>
    <row r="170" spans="1:6" x14ac:dyDescent="0.3">
      <c r="A170" s="18">
        <v>45707</v>
      </c>
      <c r="B170" t="str">
        <f t="shared" si="6"/>
        <v>Feb</v>
      </c>
      <c r="C170">
        <f t="shared" si="7"/>
        <v>2</v>
      </c>
      <c r="D170">
        <f t="shared" si="8"/>
        <v>2025</v>
      </c>
      <c r="E170" t="str">
        <f>TEXT(Table3[[#This Row],[DateKey]],"ddd")</f>
        <v>Wed</v>
      </c>
      <c r="F170" t="str">
        <f>"Q"&amp;ROUNDUP(MONTH(Table3[[#This Row],[DateKey]])/3,0)</f>
        <v>Q1</v>
      </c>
    </row>
    <row r="171" spans="1:6" x14ac:dyDescent="0.3">
      <c r="A171" s="18">
        <v>45708</v>
      </c>
      <c r="B171" t="str">
        <f t="shared" si="6"/>
        <v>Feb</v>
      </c>
      <c r="C171">
        <f t="shared" si="7"/>
        <v>2</v>
      </c>
      <c r="D171">
        <f t="shared" si="8"/>
        <v>2025</v>
      </c>
      <c r="E171" t="str">
        <f>TEXT(Table3[[#This Row],[DateKey]],"ddd")</f>
        <v>Thu</v>
      </c>
      <c r="F171" t="str">
        <f>"Q"&amp;ROUNDUP(MONTH(Table3[[#This Row],[DateKey]])/3,0)</f>
        <v>Q1</v>
      </c>
    </row>
    <row r="172" spans="1:6" x14ac:dyDescent="0.3">
      <c r="A172" s="18">
        <v>45709</v>
      </c>
      <c r="B172" t="str">
        <f t="shared" si="6"/>
        <v>Feb</v>
      </c>
      <c r="C172">
        <f t="shared" si="7"/>
        <v>2</v>
      </c>
      <c r="D172">
        <f t="shared" si="8"/>
        <v>2025</v>
      </c>
      <c r="E172" t="str">
        <f>TEXT(Table3[[#This Row],[DateKey]],"ddd")</f>
        <v>Fri</v>
      </c>
      <c r="F172" t="str">
        <f>"Q"&amp;ROUNDUP(MONTH(Table3[[#This Row],[DateKey]])/3,0)</f>
        <v>Q1</v>
      </c>
    </row>
    <row r="173" spans="1:6" x14ac:dyDescent="0.3">
      <c r="A173" s="18">
        <v>45710</v>
      </c>
      <c r="B173" t="str">
        <f t="shared" si="6"/>
        <v>Feb</v>
      </c>
      <c r="C173">
        <f t="shared" si="7"/>
        <v>2</v>
      </c>
      <c r="D173">
        <f t="shared" si="8"/>
        <v>2025</v>
      </c>
      <c r="E173" t="str">
        <f>TEXT(Table3[[#This Row],[DateKey]],"ddd")</f>
        <v>Sat</v>
      </c>
      <c r="F173" t="str">
        <f>"Q"&amp;ROUNDUP(MONTH(Table3[[#This Row],[DateKey]])/3,0)</f>
        <v>Q1</v>
      </c>
    </row>
    <row r="174" spans="1:6" x14ac:dyDescent="0.3">
      <c r="A174" s="18">
        <v>45711</v>
      </c>
      <c r="B174" t="str">
        <f t="shared" si="6"/>
        <v>Feb</v>
      </c>
      <c r="C174">
        <f t="shared" si="7"/>
        <v>2</v>
      </c>
      <c r="D174">
        <f t="shared" si="8"/>
        <v>2025</v>
      </c>
      <c r="E174" t="str">
        <f>TEXT(Table3[[#This Row],[DateKey]],"ddd")</f>
        <v>Sun</v>
      </c>
      <c r="F174" t="str">
        <f>"Q"&amp;ROUNDUP(MONTH(Table3[[#This Row],[DateKey]])/3,0)</f>
        <v>Q1</v>
      </c>
    </row>
    <row r="175" spans="1:6" x14ac:dyDescent="0.3">
      <c r="A175" s="18">
        <v>45712</v>
      </c>
      <c r="B175" t="str">
        <f t="shared" si="6"/>
        <v>Feb</v>
      </c>
      <c r="C175">
        <f t="shared" si="7"/>
        <v>2</v>
      </c>
      <c r="D175">
        <f t="shared" si="8"/>
        <v>2025</v>
      </c>
      <c r="E175" t="str">
        <f>TEXT(Table3[[#This Row],[DateKey]],"ddd")</f>
        <v>Mon</v>
      </c>
      <c r="F175" t="str">
        <f>"Q"&amp;ROUNDUP(MONTH(Table3[[#This Row],[DateKey]])/3,0)</f>
        <v>Q1</v>
      </c>
    </row>
    <row r="176" spans="1:6" x14ac:dyDescent="0.3">
      <c r="A176" s="18">
        <v>45713</v>
      </c>
      <c r="B176" t="str">
        <f t="shared" si="6"/>
        <v>Feb</v>
      </c>
      <c r="C176">
        <f t="shared" si="7"/>
        <v>2</v>
      </c>
      <c r="D176">
        <f t="shared" si="8"/>
        <v>2025</v>
      </c>
      <c r="E176" t="str">
        <f>TEXT(Table3[[#This Row],[DateKey]],"ddd")</f>
        <v>Tue</v>
      </c>
      <c r="F176" t="str">
        <f>"Q"&amp;ROUNDUP(MONTH(Table3[[#This Row],[DateKey]])/3,0)</f>
        <v>Q1</v>
      </c>
    </row>
    <row r="177" spans="1:6" x14ac:dyDescent="0.3">
      <c r="A177" s="18">
        <v>45714</v>
      </c>
      <c r="B177" t="str">
        <f t="shared" si="6"/>
        <v>Feb</v>
      </c>
      <c r="C177">
        <f t="shared" si="7"/>
        <v>2</v>
      </c>
      <c r="D177">
        <f t="shared" si="8"/>
        <v>2025</v>
      </c>
      <c r="E177" t="str">
        <f>TEXT(Table3[[#This Row],[DateKey]],"ddd")</f>
        <v>Wed</v>
      </c>
      <c r="F177" t="str">
        <f>"Q"&amp;ROUNDUP(MONTH(Table3[[#This Row],[DateKey]])/3,0)</f>
        <v>Q1</v>
      </c>
    </row>
    <row r="178" spans="1:6" x14ac:dyDescent="0.3">
      <c r="A178" s="18">
        <v>45715</v>
      </c>
      <c r="B178" t="str">
        <f t="shared" si="6"/>
        <v>Feb</v>
      </c>
      <c r="C178">
        <f t="shared" si="7"/>
        <v>2</v>
      </c>
      <c r="D178">
        <f t="shared" si="8"/>
        <v>2025</v>
      </c>
      <c r="E178" t="str">
        <f>TEXT(Table3[[#This Row],[DateKey]],"ddd")</f>
        <v>Thu</v>
      </c>
      <c r="F178" t="str">
        <f>"Q"&amp;ROUNDUP(MONTH(Table3[[#This Row],[DateKey]])/3,0)</f>
        <v>Q1</v>
      </c>
    </row>
    <row r="179" spans="1:6" x14ac:dyDescent="0.3">
      <c r="A179" s="18">
        <v>45716</v>
      </c>
      <c r="B179" t="str">
        <f t="shared" si="6"/>
        <v>Feb</v>
      </c>
      <c r="C179">
        <f t="shared" si="7"/>
        <v>2</v>
      </c>
      <c r="D179">
        <f t="shared" si="8"/>
        <v>2025</v>
      </c>
      <c r="E179" t="str">
        <f>TEXT(Table3[[#This Row],[DateKey]],"ddd")</f>
        <v>Fri</v>
      </c>
      <c r="F179" t="str">
        <f>"Q"&amp;ROUNDUP(MONTH(Table3[[#This Row],[DateKey]])/3,0)</f>
        <v>Q1</v>
      </c>
    </row>
    <row r="180" spans="1:6" x14ac:dyDescent="0.3">
      <c r="A180" s="18">
        <v>44986</v>
      </c>
      <c r="B180" t="str">
        <f t="shared" si="6"/>
        <v>Mar</v>
      </c>
      <c r="C180">
        <f t="shared" si="7"/>
        <v>3</v>
      </c>
      <c r="D180">
        <f t="shared" si="8"/>
        <v>2023</v>
      </c>
      <c r="E180" t="str">
        <f>TEXT(Table3[[#This Row],[DateKey]],"ddd")</f>
        <v>Wed</v>
      </c>
      <c r="F180" t="str">
        <f>"Q"&amp;ROUNDUP(MONTH(Table3[[#This Row],[DateKey]])/3,0)</f>
        <v>Q1</v>
      </c>
    </row>
    <row r="181" spans="1:6" x14ac:dyDescent="0.3">
      <c r="A181" s="18">
        <v>44987</v>
      </c>
      <c r="B181" t="str">
        <f t="shared" si="6"/>
        <v>Mar</v>
      </c>
      <c r="C181">
        <f t="shared" si="7"/>
        <v>3</v>
      </c>
      <c r="D181">
        <f t="shared" si="8"/>
        <v>2023</v>
      </c>
      <c r="E181" t="str">
        <f>TEXT(Table3[[#This Row],[DateKey]],"ddd")</f>
        <v>Thu</v>
      </c>
      <c r="F181" t="str">
        <f>"Q"&amp;ROUNDUP(MONTH(Table3[[#This Row],[DateKey]])/3,0)</f>
        <v>Q1</v>
      </c>
    </row>
    <row r="182" spans="1:6" x14ac:dyDescent="0.3">
      <c r="A182" s="18">
        <v>44988</v>
      </c>
      <c r="B182" t="str">
        <f t="shared" si="6"/>
        <v>Mar</v>
      </c>
      <c r="C182">
        <f t="shared" si="7"/>
        <v>3</v>
      </c>
      <c r="D182">
        <f t="shared" si="8"/>
        <v>2023</v>
      </c>
      <c r="E182" t="str">
        <f>TEXT(Table3[[#This Row],[DateKey]],"ddd")</f>
        <v>Fri</v>
      </c>
      <c r="F182" t="str">
        <f>"Q"&amp;ROUNDUP(MONTH(Table3[[#This Row],[DateKey]])/3,0)</f>
        <v>Q1</v>
      </c>
    </row>
    <row r="183" spans="1:6" x14ac:dyDescent="0.3">
      <c r="A183" s="18">
        <v>44989</v>
      </c>
      <c r="B183" t="str">
        <f t="shared" si="6"/>
        <v>Mar</v>
      </c>
      <c r="C183">
        <f t="shared" si="7"/>
        <v>3</v>
      </c>
      <c r="D183">
        <f t="shared" si="8"/>
        <v>2023</v>
      </c>
      <c r="E183" t="str">
        <f>TEXT(Table3[[#This Row],[DateKey]],"ddd")</f>
        <v>Sat</v>
      </c>
      <c r="F183" t="str">
        <f>"Q"&amp;ROUNDUP(MONTH(Table3[[#This Row],[DateKey]])/3,0)</f>
        <v>Q1</v>
      </c>
    </row>
    <row r="184" spans="1:6" x14ac:dyDescent="0.3">
      <c r="A184" s="18">
        <v>44990</v>
      </c>
      <c r="B184" t="str">
        <f t="shared" si="6"/>
        <v>Mar</v>
      </c>
      <c r="C184">
        <f t="shared" si="7"/>
        <v>3</v>
      </c>
      <c r="D184">
        <f t="shared" si="8"/>
        <v>2023</v>
      </c>
      <c r="E184" t="str">
        <f>TEXT(Table3[[#This Row],[DateKey]],"ddd")</f>
        <v>Sun</v>
      </c>
      <c r="F184" t="str">
        <f>"Q"&amp;ROUNDUP(MONTH(Table3[[#This Row],[DateKey]])/3,0)</f>
        <v>Q1</v>
      </c>
    </row>
    <row r="185" spans="1:6" x14ac:dyDescent="0.3">
      <c r="A185" s="18">
        <v>44991</v>
      </c>
      <c r="B185" t="str">
        <f t="shared" si="6"/>
        <v>Mar</v>
      </c>
      <c r="C185">
        <f t="shared" si="7"/>
        <v>3</v>
      </c>
      <c r="D185">
        <f t="shared" si="8"/>
        <v>2023</v>
      </c>
      <c r="E185" t="str">
        <f>TEXT(Table3[[#This Row],[DateKey]],"ddd")</f>
        <v>Mon</v>
      </c>
      <c r="F185" t="str">
        <f>"Q"&amp;ROUNDUP(MONTH(Table3[[#This Row],[DateKey]])/3,0)</f>
        <v>Q1</v>
      </c>
    </row>
    <row r="186" spans="1:6" x14ac:dyDescent="0.3">
      <c r="A186" s="18">
        <v>44992</v>
      </c>
      <c r="B186" t="str">
        <f t="shared" si="6"/>
        <v>Mar</v>
      </c>
      <c r="C186">
        <f t="shared" si="7"/>
        <v>3</v>
      </c>
      <c r="D186">
        <f t="shared" si="8"/>
        <v>2023</v>
      </c>
      <c r="E186" t="str">
        <f>TEXT(Table3[[#This Row],[DateKey]],"ddd")</f>
        <v>Tue</v>
      </c>
      <c r="F186" t="str">
        <f>"Q"&amp;ROUNDUP(MONTH(Table3[[#This Row],[DateKey]])/3,0)</f>
        <v>Q1</v>
      </c>
    </row>
    <row r="187" spans="1:6" x14ac:dyDescent="0.3">
      <c r="A187" s="18">
        <v>44993</v>
      </c>
      <c r="B187" t="str">
        <f t="shared" si="6"/>
        <v>Mar</v>
      </c>
      <c r="C187">
        <f t="shared" si="7"/>
        <v>3</v>
      </c>
      <c r="D187">
        <f t="shared" si="8"/>
        <v>2023</v>
      </c>
      <c r="E187" t="str">
        <f>TEXT(Table3[[#This Row],[DateKey]],"ddd")</f>
        <v>Wed</v>
      </c>
      <c r="F187" t="str">
        <f>"Q"&amp;ROUNDUP(MONTH(Table3[[#This Row],[DateKey]])/3,0)</f>
        <v>Q1</v>
      </c>
    </row>
    <row r="188" spans="1:6" x14ac:dyDescent="0.3">
      <c r="A188" s="18">
        <v>44994</v>
      </c>
      <c r="B188" t="str">
        <f t="shared" si="6"/>
        <v>Mar</v>
      </c>
      <c r="C188">
        <f t="shared" si="7"/>
        <v>3</v>
      </c>
      <c r="D188">
        <f t="shared" si="8"/>
        <v>2023</v>
      </c>
      <c r="E188" t="str">
        <f>TEXT(Table3[[#This Row],[DateKey]],"ddd")</f>
        <v>Thu</v>
      </c>
      <c r="F188" t="str">
        <f>"Q"&amp;ROUNDUP(MONTH(Table3[[#This Row],[DateKey]])/3,0)</f>
        <v>Q1</v>
      </c>
    </row>
    <row r="189" spans="1:6" x14ac:dyDescent="0.3">
      <c r="A189" s="18">
        <v>44995</v>
      </c>
      <c r="B189" t="str">
        <f t="shared" si="6"/>
        <v>Mar</v>
      </c>
      <c r="C189">
        <f t="shared" si="7"/>
        <v>3</v>
      </c>
      <c r="D189">
        <f t="shared" si="8"/>
        <v>2023</v>
      </c>
      <c r="E189" t="str">
        <f>TEXT(Table3[[#This Row],[DateKey]],"ddd")</f>
        <v>Fri</v>
      </c>
      <c r="F189" t="str">
        <f>"Q"&amp;ROUNDUP(MONTH(Table3[[#This Row],[DateKey]])/3,0)</f>
        <v>Q1</v>
      </c>
    </row>
    <row r="190" spans="1:6" x14ac:dyDescent="0.3">
      <c r="A190" s="18">
        <v>44996</v>
      </c>
      <c r="B190" t="str">
        <f t="shared" si="6"/>
        <v>Mar</v>
      </c>
      <c r="C190">
        <f t="shared" si="7"/>
        <v>3</v>
      </c>
      <c r="D190">
        <f t="shared" si="8"/>
        <v>2023</v>
      </c>
      <c r="E190" t="str">
        <f>TEXT(Table3[[#This Row],[DateKey]],"ddd")</f>
        <v>Sat</v>
      </c>
      <c r="F190" t="str">
        <f>"Q"&amp;ROUNDUP(MONTH(Table3[[#This Row],[DateKey]])/3,0)</f>
        <v>Q1</v>
      </c>
    </row>
    <row r="191" spans="1:6" x14ac:dyDescent="0.3">
      <c r="A191" s="18">
        <v>44997</v>
      </c>
      <c r="B191" t="str">
        <f t="shared" si="6"/>
        <v>Mar</v>
      </c>
      <c r="C191">
        <f t="shared" si="7"/>
        <v>3</v>
      </c>
      <c r="D191">
        <f t="shared" si="8"/>
        <v>2023</v>
      </c>
      <c r="E191" t="str">
        <f>TEXT(Table3[[#This Row],[DateKey]],"ddd")</f>
        <v>Sun</v>
      </c>
      <c r="F191" t="str">
        <f>"Q"&amp;ROUNDUP(MONTH(Table3[[#This Row],[DateKey]])/3,0)</f>
        <v>Q1</v>
      </c>
    </row>
    <row r="192" spans="1:6" x14ac:dyDescent="0.3">
      <c r="A192" s="18">
        <v>44998</v>
      </c>
      <c r="B192" t="str">
        <f t="shared" si="6"/>
        <v>Mar</v>
      </c>
      <c r="C192">
        <f t="shared" si="7"/>
        <v>3</v>
      </c>
      <c r="D192">
        <f t="shared" si="8"/>
        <v>2023</v>
      </c>
      <c r="E192" t="str">
        <f>TEXT(Table3[[#This Row],[DateKey]],"ddd")</f>
        <v>Mon</v>
      </c>
      <c r="F192" t="str">
        <f>"Q"&amp;ROUNDUP(MONTH(Table3[[#This Row],[DateKey]])/3,0)</f>
        <v>Q1</v>
      </c>
    </row>
    <row r="193" spans="1:6" x14ac:dyDescent="0.3">
      <c r="A193" s="18">
        <v>44999</v>
      </c>
      <c r="B193" t="str">
        <f t="shared" si="6"/>
        <v>Mar</v>
      </c>
      <c r="C193">
        <f t="shared" si="7"/>
        <v>3</v>
      </c>
      <c r="D193">
        <f t="shared" si="8"/>
        <v>2023</v>
      </c>
      <c r="E193" t="str">
        <f>TEXT(Table3[[#This Row],[DateKey]],"ddd")</f>
        <v>Tue</v>
      </c>
      <c r="F193" t="str">
        <f>"Q"&amp;ROUNDUP(MONTH(Table3[[#This Row],[DateKey]])/3,0)</f>
        <v>Q1</v>
      </c>
    </row>
    <row r="194" spans="1:6" x14ac:dyDescent="0.3">
      <c r="A194" s="18">
        <v>45000</v>
      </c>
      <c r="B194" t="str">
        <f t="shared" ref="B194:B257" si="9">TEXT(A194,"mmm")</f>
        <v>Mar</v>
      </c>
      <c r="C194">
        <f t="shared" ref="C194:C257" si="10">MONTH(A194)</f>
        <v>3</v>
      </c>
      <c r="D194">
        <f t="shared" ref="D194:D257" si="11">YEAR(A194)</f>
        <v>2023</v>
      </c>
      <c r="E194" t="str">
        <f>TEXT(Table3[[#This Row],[DateKey]],"ddd")</f>
        <v>Wed</v>
      </c>
      <c r="F194" t="str">
        <f>"Q"&amp;ROUNDUP(MONTH(Table3[[#This Row],[DateKey]])/3,0)</f>
        <v>Q1</v>
      </c>
    </row>
    <row r="195" spans="1:6" x14ac:dyDescent="0.3">
      <c r="A195" s="18">
        <v>45001</v>
      </c>
      <c r="B195" t="str">
        <f t="shared" si="9"/>
        <v>Mar</v>
      </c>
      <c r="C195">
        <f t="shared" si="10"/>
        <v>3</v>
      </c>
      <c r="D195">
        <f t="shared" si="11"/>
        <v>2023</v>
      </c>
      <c r="E195" t="str">
        <f>TEXT(Table3[[#This Row],[DateKey]],"ddd")</f>
        <v>Thu</v>
      </c>
      <c r="F195" t="str">
        <f>"Q"&amp;ROUNDUP(MONTH(Table3[[#This Row],[DateKey]])/3,0)</f>
        <v>Q1</v>
      </c>
    </row>
    <row r="196" spans="1:6" x14ac:dyDescent="0.3">
      <c r="A196" s="18">
        <v>45002</v>
      </c>
      <c r="B196" t="str">
        <f t="shared" si="9"/>
        <v>Mar</v>
      </c>
      <c r="C196">
        <f t="shared" si="10"/>
        <v>3</v>
      </c>
      <c r="D196">
        <f t="shared" si="11"/>
        <v>2023</v>
      </c>
      <c r="E196" t="str">
        <f>TEXT(Table3[[#This Row],[DateKey]],"ddd")</f>
        <v>Fri</v>
      </c>
      <c r="F196" t="str">
        <f>"Q"&amp;ROUNDUP(MONTH(Table3[[#This Row],[DateKey]])/3,0)</f>
        <v>Q1</v>
      </c>
    </row>
    <row r="197" spans="1:6" x14ac:dyDescent="0.3">
      <c r="A197" s="18">
        <v>45003</v>
      </c>
      <c r="B197" t="str">
        <f t="shared" si="9"/>
        <v>Mar</v>
      </c>
      <c r="C197">
        <f t="shared" si="10"/>
        <v>3</v>
      </c>
      <c r="D197">
        <f t="shared" si="11"/>
        <v>2023</v>
      </c>
      <c r="E197" t="str">
        <f>TEXT(Table3[[#This Row],[DateKey]],"ddd")</f>
        <v>Sat</v>
      </c>
      <c r="F197" t="str">
        <f>"Q"&amp;ROUNDUP(MONTH(Table3[[#This Row],[DateKey]])/3,0)</f>
        <v>Q1</v>
      </c>
    </row>
    <row r="198" spans="1:6" x14ac:dyDescent="0.3">
      <c r="A198" s="18">
        <v>45004</v>
      </c>
      <c r="B198" t="str">
        <f t="shared" si="9"/>
        <v>Mar</v>
      </c>
      <c r="C198">
        <f t="shared" si="10"/>
        <v>3</v>
      </c>
      <c r="D198">
        <f t="shared" si="11"/>
        <v>2023</v>
      </c>
      <c r="E198" t="str">
        <f>TEXT(Table3[[#This Row],[DateKey]],"ddd")</f>
        <v>Sun</v>
      </c>
      <c r="F198" t="str">
        <f>"Q"&amp;ROUNDUP(MONTH(Table3[[#This Row],[DateKey]])/3,0)</f>
        <v>Q1</v>
      </c>
    </row>
    <row r="199" spans="1:6" x14ac:dyDescent="0.3">
      <c r="A199" s="18">
        <v>45005</v>
      </c>
      <c r="B199" t="str">
        <f t="shared" si="9"/>
        <v>Mar</v>
      </c>
      <c r="C199">
        <f t="shared" si="10"/>
        <v>3</v>
      </c>
      <c r="D199">
        <f t="shared" si="11"/>
        <v>2023</v>
      </c>
      <c r="E199" t="str">
        <f>TEXT(Table3[[#This Row],[DateKey]],"ddd")</f>
        <v>Mon</v>
      </c>
      <c r="F199" t="str">
        <f>"Q"&amp;ROUNDUP(MONTH(Table3[[#This Row],[DateKey]])/3,0)</f>
        <v>Q1</v>
      </c>
    </row>
    <row r="200" spans="1:6" x14ac:dyDescent="0.3">
      <c r="A200" s="18">
        <v>45006</v>
      </c>
      <c r="B200" t="str">
        <f t="shared" si="9"/>
        <v>Mar</v>
      </c>
      <c r="C200">
        <f t="shared" si="10"/>
        <v>3</v>
      </c>
      <c r="D200">
        <f t="shared" si="11"/>
        <v>2023</v>
      </c>
      <c r="E200" t="str">
        <f>TEXT(Table3[[#This Row],[DateKey]],"ddd")</f>
        <v>Tue</v>
      </c>
      <c r="F200" t="str">
        <f>"Q"&amp;ROUNDUP(MONTH(Table3[[#This Row],[DateKey]])/3,0)</f>
        <v>Q1</v>
      </c>
    </row>
    <row r="201" spans="1:6" x14ac:dyDescent="0.3">
      <c r="A201" s="18">
        <v>45007</v>
      </c>
      <c r="B201" t="str">
        <f t="shared" si="9"/>
        <v>Mar</v>
      </c>
      <c r="C201">
        <f t="shared" si="10"/>
        <v>3</v>
      </c>
      <c r="D201">
        <f t="shared" si="11"/>
        <v>2023</v>
      </c>
      <c r="E201" t="str">
        <f>TEXT(Table3[[#This Row],[DateKey]],"ddd")</f>
        <v>Wed</v>
      </c>
      <c r="F201" t="str">
        <f>"Q"&amp;ROUNDUP(MONTH(Table3[[#This Row],[DateKey]])/3,0)</f>
        <v>Q1</v>
      </c>
    </row>
    <row r="202" spans="1:6" x14ac:dyDescent="0.3">
      <c r="A202" s="18">
        <v>45008</v>
      </c>
      <c r="B202" t="str">
        <f t="shared" si="9"/>
        <v>Mar</v>
      </c>
      <c r="C202">
        <f t="shared" si="10"/>
        <v>3</v>
      </c>
      <c r="D202">
        <f t="shared" si="11"/>
        <v>2023</v>
      </c>
      <c r="E202" t="str">
        <f>TEXT(Table3[[#This Row],[DateKey]],"ddd")</f>
        <v>Thu</v>
      </c>
      <c r="F202" t="str">
        <f>"Q"&amp;ROUNDUP(MONTH(Table3[[#This Row],[DateKey]])/3,0)</f>
        <v>Q1</v>
      </c>
    </row>
    <row r="203" spans="1:6" x14ac:dyDescent="0.3">
      <c r="A203" s="18">
        <v>45009</v>
      </c>
      <c r="B203" t="str">
        <f t="shared" si="9"/>
        <v>Mar</v>
      </c>
      <c r="C203">
        <f t="shared" si="10"/>
        <v>3</v>
      </c>
      <c r="D203">
        <f t="shared" si="11"/>
        <v>2023</v>
      </c>
      <c r="E203" t="str">
        <f>TEXT(Table3[[#This Row],[DateKey]],"ddd")</f>
        <v>Fri</v>
      </c>
      <c r="F203" t="str">
        <f>"Q"&amp;ROUNDUP(MONTH(Table3[[#This Row],[DateKey]])/3,0)</f>
        <v>Q1</v>
      </c>
    </row>
    <row r="204" spans="1:6" x14ac:dyDescent="0.3">
      <c r="A204" s="18">
        <v>45010</v>
      </c>
      <c r="B204" t="str">
        <f t="shared" si="9"/>
        <v>Mar</v>
      </c>
      <c r="C204">
        <f t="shared" si="10"/>
        <v>3</v>
      </c>
      <c r="D204">
        <f t="shared" si="11"/>
        <v>2023</v>
      </c>
      <c r="E204" t="str">
        <f>TEXT(Table3[[#This Row],[DateKey]],"ddd")</f>
        <v>Sat</v>
      </c>
      <c r="F204" t="str">
        <f>"Q"&amp;ROUNDUP(MONTH(Table3[[#This Row],[DateKey]])/3,0)</f>
        <v>Q1</v>
      </c>
    </row>
    <row r="205" spans="1:6" x14ac:dyDescent="0.3">
      <c r="A205" s="18">
        <v>45011</v>
      </c>
      <c r="B205" t="str">
        <f t="shared" si="9"/>
        <v>Mar</v>
      </c>
      <c r="C205">
        <f t="shared" si="10"/>
        <v>3</v>
      </c>
      <c r="D205">
        <f t="shared" si="11"/>
        <v>2023</v>
      </c>
      <c r="E205" t="str">
        <f>TEXT(Table3[[#This Row],[DateKey]],"ddd")</f>
        <v>Sun</v>
      </c>
      <c r="F205" t="str">
        <f>"Q"&amp;ROUNDUP(MONTH(Table3[[#This Row],[DateKey]])/3,0)</f>
        <v>Q1</v>
      </c>
    </row>
    <row r="206" spans="1:6" x14ac:dyDescent="0.3">
      <c r="A206" s="18">
        <v>45012</v>
      </c>
      <c r="B206" t="str">
        <f t="shared" si="9"/>
        <v>Mar</v>
      </c>
      <c r="C206">
        <f t="shared" si="10"/>
        <v>3</v>
      </c>
      <c r="D206">
        <f t="shared" si="11"/>
        <v>2023</v>
      </c>
      <c r="E206" t="str">
        <f>TEXT(Table3[[#This Row],[DateKey]],"ddd")</f>
        <v>Mon</v>
      </c>
      <c r="F206" t="str">
        <f>"Q"&amp;ROUNDUP(MONTH(Table3[[#This Row],[DateKey]])/3,0)</f>
        <v>Q1</v>
      </c>
    </row>
    <row r="207" spans="1:6" x14ac:dyDescent="0.3">
      <c r="A207" s="18">
        <v>45013</v>
      </c>
      <c r="B207" t="str">
        <f t="shared" si="9"/>
        <v>Mar</v>
      </c>
      <c r="C207">
        <f t="shared" si="10"/>
        <v>3</v>
      </c>
      <c r="D207">
        <f t="shared" si="11"/>
        <v>2023</v>
      </c>
      <c r="E207" t="str">
        <f>TEXT(Table3[[#This Row],[DateKey]],"ddd")</f>
        <v>Tue</v>
      </c>
      <c r="F207" t="str">
        <f>"Q"&amp;ROUNDUP(MONTH(Table3[[#This Row],[DateKey]])/3,0)</f>
        <v>Q1</v>
      </c>
    </row>
    <row r="208" spans="1:6" x14ac:dyDescent="0.3">
      <c r="A208" s="18">
        <v>45014</v>
      </c>
      <c r="B208" t="str">
        <f t="shared" si="9"/>
        <v>Mar</v>
      </c>
      <c r="C208">
        <f t="shared" si="10"/>
        <v>3</v>
      </c>
      <c r="D208">
        <f t="shared" si="11"/>
        <v>2023</v>
      </c>
      <c r="E208" t="str">
        <f>TEXT(Table3[[#This Row],[DateKey]],"ddd")</f>
        <v>Wed</v>
      </c>
      <c r="F208" t="str">
        <f>"Q"&amp;ROUNDUP(MONTH(Table3[[#This Row],[DateKey]])/3,0)</f>
        <v>Q1</v>
      </c>
    </row>
    <row r="209" spans="1:6" x14ac:dyDescent="0.3">
      <c r="A209" s="18">
        <v>45015</v>
      </c>
      <c r="B209" t="str">
        <f t="shared" si="9"/>
        <v>Mar</v>
      </c>
      <c r="C209">
        <f t="shared" si="10"/>
        <v>3</v>
      </c>
      <c r="D209">
        <f t="shared" si="11"/>
        <v>2023</v>
      </c>
      <c r="E209" t="str">
        <f>TEXT(Table3[[#This Row],[DateKey]],"ddd")</f>
        <v>Thu</v>
      </c>
      <c r="F209" t="str">
        <f>"Q"&amp;ROUNDUP(MONTH(Table3[[#This Row],[DateKey]])/3,0)</f>
        <v>Q1</v>
      </c>
    </row>
    <row r="210" spans="1:6" x14ac:dyDescent="0.3">
      <c r="A210" s="18">
        <v>45016</v>
      </c>
      <c r="B210" t="str">
        <f t="shared" si="9"/>
        <v>Mar</v>
      </c>
      <c r="C210">
        <f t="shared" si="10"/>
        <v>3</v>
      </c>
      <c r="D210">
        <f t="shared" si="11"/>
        <v>2023</v>
      </c>
      <c r="E210" t="str">
        <f>TEXT(Table3[[#This Row],[DateKey]],"ddd")</f>
        <v>Fri</v>
      </c>
      <c r="F210" t="str">
        <f>"Q"&amp;ROUNDUP(MONTH(Table3[[#This Row],[DateKey]])/3,0)</f>
        <v>Q1</v>
      </c>
    </row>
    <row r="211" spans="1:6" x14ac:dyDescent="0.3">
      <c r="A211" s="18">
        <v>45352</v>
      </c>
      <c r="B211" t="str">
        <f t="shared" si="9"/>
        <v>Mar</v>
      </c>
      <c r="C211">
        <f t="shared" si="10"/>
        <v>3</v>
      </c>
      <c r="D211">
        <f t="shared" si="11"/>
        <v>2024</v>
      </c>
      <c r="E211" t="str">
        <f>TEXT(Table3[[#This Row],[DateKey]],"ddd")</f>
        <v>Fri</v>
      </c>
      <c r="F211" t="str">
        <f>"Q"&amp;ROUNDUP(MONTH(Table3[[#This Row],[DateKey]])/3,0)</f>
        <v>Q1</v>
      </c>
    </row>
    <row r="212" spans="1:6" x14ac:dyDescent="0.3">
      <c r="A212" s="18">
        <v>45353</v>
      </c>
      <c r="B212" t="str">
        <f t="shared" si="9"/>
        <v>Mar</v>
      </c>
      <c r="C212">
        <f t="shared" si="10"/>
        <v>3</v>
      </c>
      <c r="D212">
        <f t="shared" si="11"/>
        <v>2024</v>
      </c>
      <c r="E212" t="str">
        <f>TEXT(Table3[[#This Row],[DateKey]],"ddd")</f>
        <v>Sat</v>
      </c>
      <c r="F212" t="str">
        <f>"Q"&amp;ROUNDUP(MONTH(Table3[[#This Row],[DateKey]])/3,0)</f>
        <v>Q1</v>
      </c>
    </row>
    <row r="213" spans="1:6" x14ac:dyDescent="0.3">
      <c r="A213" s="18">
        <v>45354</v>
      </c>
      <c r="B213" t="str">
        <f t="shared" si="9"/>
        <v>Mar</v>
      </c>
      <c r="C213">
        <f t="shared" si="10"/>
        <v>3</v>
      </c>
      <c r="D213">
        <f t="shared" si="11"/>
        <v>2024</v>
      </c>
      <c r="E213" t="str">
        <f>TEXT(Table3[[#This Row],[DateKey]],"ddd")</f>
        <v>Sun</v>
      </c>
      <c r="F213" t="str">
        <f>"Q"&amp;ROUNDUP(MONTH(Table3[[#This Row],[DateKey]])/3,0)</f>
        <v>Q1</v>
      </c>
    </row>
    <row r="214" spans="1:6" x14ac:dyDescent="0.3">
      <c r="A214" s="18">
        <v>45355</v>
      </c>
      <c r="B214" t="str">
        <f t="shared" si="9"/>
        <v>Mar</v>
      </c>
      <c r="C214">
        <f t="shared" si="10"/>
        <v>3</v>
      </c>
      <c r="D214">
        <f t="shared" si="11"/>
        <v>2024</v>
      </c>
      <c r="E214" t="str">
        <f>TEXT(Table3[[#This Row],[DateKey]],"ddd")</f>
        <v>Mon</v>
      </c>
      <c r="F214" t="str">
        <f>"Q"&amp;ROUNDUP(MONTH(Table3[[#This Row],[DateKey]])/3,0)</f>
        <v>Q1</v>
      </c>
    </row>
    <row r="215" spans="1:6" x14ac:dyDescent="0.3">
      <c r="A215" s="18">
        <v>45356</v>
      </c>
      <c r="B215" t="str">
        <f t="shared" si="9"/>
        <v>Mar</v>
      </c>
      <c r="C215">
        <f t="shared" si="10"/>
        <v>3</v>
      </c>
      <c r="D215">
        <f t="shared" si="11"/>
        <v>2024</v>
      </c>
      <c r="E215" t="str">
        <f>TEXT(Table3[[#This Row],[DateKey]],"ddd")</f>
        <v>Tue</v>
      </c>
      <c r="F215" t="str">
        <f>"Q"&amp;ROUNDUP(MONTH(Table3[[#This Row],[DateKey]])/3,0)</f>
        <v>Q1</v>
      </c>
    </row>
    <row r="216" spans="1:6" x14ac:dyDescent="0.3">
      <c r="A216" s="18">
        <v>45357</v>
      </c>
      <c r="B216" t="str">
        <f t="shared" si="9"/>
        <v>Mar</v>
      </c>
      <c r="C216">
        <f t="shared" si="10"/>
        <v>3</v>
      </c>
      <c r="D216">
        <f t="shared" si="11"/>
        <v>2024</v>
      </c>
      <c r="E216" t="str">
        <f>TEXT(Table3[[#This Row],[DateKey]],"ddd")</f>
        <v>Wed</v>
      </c>
      <c r="F216" t="str">
        <f>"Q"&amp;ROUNDUP(MONTH(Table3[[#This Row],[DateKey]])/3,0)</f>
        <v>Q1</v>
      </c>
    </row>
    <row r="217" spans="1:6" x14ac:dyDescent="0.3">
      <c r="A217" s="18">
        <v>45358</v>
      </c>
      <c r="B217" t="str">
        <f t="shared" si="9"/>
        <v>Mar</v>
      </c>
      <c r="C217">
        <f t="shared" si="10"/>
        <v>3</v>
      </c>
      <c r="D217">
        <f t="shared" si="11"/>
        <v>2024</v>
      </c>
      <c r="E217" t="str">
        <f>TEXT(Table3[[#This Row],[DateKey]],"ddd")</f>
        <v>Thu</v>
      </c>
      <c r="F217" t="str">
        <f>"Q"&amp;ROUNDUP(MONTH(Table3[[#This Row],[DateKey]])/3,0)</f>
        <v>Q1</v>
      </c>
    </row>
    <row r="218" spans="1:6" x14ac:dyDescent="0.3">
      <c r="A218" s="18">
        <v>45359</v>
      </c>
      <c r="B218" t="str">
        <f t="shared" si="9"/>
        <v>Mar</v>
      </c>
      <c r="C218">
        <f t="shared" si="10"/>
        <v>3</v>
      </c>
      <c r="D218">
        <f t="shared" si="11"/>
        <v>2024</v>
      </c>
      <c r="E218" t="str">
        <f>TEXT(Table3[[#This Row],[DateKey]],"ddd")</f>
        <v>Fri</v>
      </c>
      <c r="F218" t="str">
        <f>"Q"&amp;ROUNDUP(MONTH(Table3[[#This Row],[DateKey]])/3,0)</f>
        <v>Q1</v>
      </c>
    </row>
    <row r="219" spans="1:6" x14ac:dyDescent="0.3">
      <c r="A219" s="18">
        <v>45360</v>
      </c>
      <c r="B219" t="str">
        <f t="shared" si="9"/>
        <v>Mar</v>
      </c>
      <c r="C219">
        <f t="shared" si="10"/>
        <v>3</v>
      </c>
      <c r="D219">
        <f t="shared" si="11"/>
        <v>2024</v>
      </c>
      <c r="E219" t="str">
        <f>TEXT(Table3[[#This Row],[DateKey]],"ddd")</f>
        <v>Sat</v>
      </c>
      <c r="F219" t="str">
        <f>"Q"&amp;ROUNDUP(MONTH(Table3[[#This Row],[DateKey]])/3,0)</f>
        <v>Q1</v>
      </c>
    </row>
    <row r="220" spans="1:6" x14ac:dyDescent="0.3">
      <c r="A220" s="18">
        <v>45361</v>
      </c>
      <c r="B220" t="str">
        <f t="shared" si="9"/>
        <v>Mar</v>
      </c>
      <c r="C220">
        <f t="shared" si="10"/>
        <v>3</v>
      </c>
      <c r="D220">
        <f t="shared" si="11"/>
        <v>2024</v>
      </c>
      <c r="E220" t="str">
        <f>TEXT(Table3[[#This Row],[DateKey]],"ddd")</f>
        <v>Sun</v>
      </c>
      <c r="F220" t="str">
        <f>"Q"&amp;ROUNDUP(MONTH(Table3[[#This Row],[DateKey]])/3,0)</f>
        <v>Q1</v>
      </c>
    </row>
    <row r="221" spans="1:6" x14ac:dyDescent="0.3">
      <c r="A221" s="18">
        <v>45362</v>
      </c>
      <c r="B221" t="str">
        <f t="shared" si="9"/>
        <v>Mar</v>
      </c>
      <c r="C221">
        <f t="shared" si="10"/>
        <v>3</v>
      </c>
      <c r="D221">
        <f t="shared" si="11"/>
        <v>2024</v>
      </c>
      <c r="E221" t="str">
        <f>TEXT(Table3[[#This Row],[DateKey]],"ddd")</f>
        <v>Mon</v>
      </c>
      <c r="F221" t="str">
        <f>"Q"&amp;ROUNDUP(MONTH(Table3[[#This Row],[DateKey]])/3,0)</f>
        <v>Q1</v>
      </c>
    </row>
    <row r="222" spans="1:6" x14ac:dyDescent="0.3">
      <c r="A222" s="18">
        <v>45363</v>
      </c>
      <c r="B222" t="str">
        <f t="shared" si="9"/>
        <v>Mar</v>
      </c>
      <c r="C222">
        <f t="shared" si="10"/>
        <v>3</v>
      </c>
      <c r="D222">
        <f t="shared" si="11"/>
        <v>2024</v>
      </c>
      <c r="E222" t="str">
        <f>TEXT(Table3[[#This Row],[DateKey]],"ddd")</f>
        <v>Tue</v>
      </c>
      <c r="F222" t="str">
        <f>"Q"&amp;ROUNDUP(MONTH(Table3[[#This Row],[DateKey]])/3,0)</f>
        <v>Q1</v>
      </c>
    </row>
    <row r="223" spans="1:6" x14ac:dyDescent="0.3">
      <c r="A223" s="18">
        <v>45364</v>
      </c>
      <c r="B223" t="str">
        <f t="shared" si="9"/>
        <v>Mar</v>
      </c>
      <c r="C223">
        <f t="shared" si="10"/>
        <v>3</v>
      </c>
      <c r="D223">
        <f t="shared" si="11"/>
        <v>2024</v>
      </c>
      <c r="E223" t="str">
        <f>TEXT(Table3[[#This Row],[DateKey]],"ddd")</f>
        <v>Wed</v>
      </c>
      <c r="F223" t="str">
        <f>"Q"&amp;ROUNDUP(MONTH(Table3[[#This Row],[DateKey]])/3,0)</f>
        <v>Q1</v>
      </c>
    </row>
    <row r="224" spans="1:6" x14ac:dyDescent="0.3">
      <c r="A224" s="18">
        <v>45365</v>
      </c>
      <c r="B224" t="str">
        <f t="shared" si="9"/>
        <v>Mar</v>
      </c>
      <c r="C224">
        <f t="shared" si="10"/>
        <v>3</v>
      </c>
      <c r="D224">
        <f t="shared" si="11"/>
        <v>2024</v>
      </c>
      <c r="E224" t="str">
        <f>TEXT(Table3[[#This Row],[DateKey]],"ddd")</f>
        <v>Thu</v>
      </c>
      <c r="F224" t="str">
        <f>"Q"&amp;ROUNDUP(MONTH(Table3[[#This Row],[DateKey]])/3,0)</f>
        <v>Q1</v>
      </c>
    </row>
    <row r="225" spans="1:6" x14ac:dyDescent="0.3">
      <c r="A225" s="18">
        <v>45366</v>
      </c>
      <c r="B225" t="str">
        <f t="shared" si="9"/>
        <v>Mar</v>
      </c>
      <c r="C225">
        <f t="shared" si="10"/>
        <v>3</v>
      </c>
      <c r="D225">
        <f t="shared" si="11"/>
        <v>2024</v>
      </c>
      <c r="E225" t="str">
        <f>TEXT(Table3[[#This Row],[DateKey]],"ddd")</f>
        <v>Fri</v>
      </c>
      <c r="F225" t="str">
        <f>"Q"&amp;ROUNDUP(MONTH(Table3[[#This Row],[DateKey]])/3,0)</f>
        <v>Q1</v>
      </c>
    </row>
    <row r="226" spans="1:6" x14ac:dyDescent="0.3">
      <c r="A226" s="18">
        <v>45367</v>
      </c>
      <c r="B226" t="str">
        <f t="shared" si="9"/>
        <v>Mar</v>
      </c>
      <c r="C226">
        <f t="shared" si="10"/>
        <v>3</v>
      </c>
      <c r="D226">
        <f t="shared" si="11"/>
        <v>2024</v>
      </c>
      <c r="E226" t="str">
        <f>TEXT(Table3[[#This Row],[DateKey]],"ddd")</f>
        <v>Sat</v>
      </c>
      <c r="F226" t="str">
        <f>"Q"&amp;ROUNDUP(MONTH(Table3[[#This Row],[DateKey]])/3,0)</f>
        <v>Q1</v>
      </c>
    </row>
    <row r="227" spans="1:6" x14ac:dyDescent="0.3">
      <c r="A227" s="18">
        <v>45368</v>
      </c>
      <c r="B227" t="str">
        <f t="shared" si="9"/>
        <v>Mar</v>
      </c>
      <c r="C227">
        <f t="shared" si="10"/>
        <v>3</v>
      </c>
      <c r="D227">
        <f t="shared" si="11"/>
        <v>2024</v>
      </c>
      <c r="E227" t="str">
        <f>TEXT(Table3[[#This Row],[DateKey]],"ddd")</f>
        <v>Sun</v>
      </c>
      <c r="F227" t="str">
        <f>"Q"&amp;ROUNDUP(MONTH(Table3[[#This Row],[DateKey]])/3,0)</f>
        <v>Q1</v>
      </c>
    </row>
    <row r="228" spans="1:6" x14ac:dyDescent="0.3">
      <c r="A228" s="18">
        <v>45369</v>
      </c>
      <c r="B228" t="str">
        <f t="shared" si="9"/>
        <v>Mar</v>
      </c>
      <c r="C228">
        <f t="shared" si="10"/>
        <v>3</v>
      </c>
      <c r="D228">
        <f t="shared" si="11"/>
        <v>2024</v>
      </c>
      <c r="E228" t="str">
        <f>TEXT(Table3[[#This Row],[DateKey]],"ddd")</f>
        <v>Mon</v>
      </c>
      <c r="F228" t="str">
        <f>"Q"&amp;ROUNDUP(MONTH(Table3[[#This Row],[DateKey]])/3,0)</f>
        <v>Q1</v>
      </c>
    </row>
    <row r="229" spans="1:6" x14ac:dyDescent="0.3">
      <c r="A229" s="18">
        <v>45370</v>
      </c>
      <c r="B229" t="str">
        <f t="shared" si="9"/>
        <v>Mar</v>
      </c>
      <c r="C229">
        <f t="shared" si="10"/>
        <v>3</v>
      </c>
      <c r="D229">
        <f t="shared" si="11"/>
        <v>2024</v>
      </c>
      <c r="E229" t="str">
        <f>TEXT(Table3[[#This Row],[DateKey]],"ddd")</f>
        <v>Tue</v>
      </c>
      <c r="F229" t="str">
        <f>"Q"&amp;ROUNDUP(MONTH(Table3[[#This Row],[DateKey]])/3,0)</f>
        <v>Q1</v>
      </c>
    </row>
    <row r="230" spans="1:6" x14ac:dyDescent="0.3">
      <c r="A230" s="18">
        <v>45371</v>
      </c>
      <c r="B230" t="str">
        <f t="shared" si="9"/>
        <v>Mar</v>
      </c>
      <c r="C230">
        <f t="shared" si="10"/>
        <v>3</v>
      </c>
      <c r="D230">
        <f t="shared" si="11"/>
        <v>2024</v>
      </c>
      <c r="E230" t="str">
        <f>TEXT(Table3[[#This Row],[DateKey]],"ddd")</f>
        <v>Wed</v>
      </c>
      <c r="F230" t="str">
        <f>"Q"&amp;ROUNDUP(MONTH(Table3[[#This Row],[DateKey]])/3,0)</f>
        <v>Q1</v>
      </c>
    </row>
    <row r="231" spans="1:6" x14ac:dyDescent="0.3">
      <c r="A231" s="18">
        <v>45372</v>
      </c>
      <c r="B231" t="str">
        <f t="shared" si="9"/>
        <v>Mar</v>
      </c>
      <c r="C231">
        <f t="shared" si="10"/>
        <v>3</v>
      </c>
      <c r="D231">
        <f t="shared" si="11"/>
        <v>2024</v>
      </c>
      <c r="E231" t="str">
        <f>TEXT(Table3[[#This Row],[DateKey]],"ddd")</f>
        <v>Thu</v>
      </c>
      <c r="F231" t="str">
        <f>"Q"&amp;ROUNDUP(MONTH(Table3[[#This Row],[DateKey]])/3,0)</f>
        <v>Q1</v>
      </c>
    </row>
    <row r="232" spans="1:6" x14ac:dyDescent="0.3">
      <c r="A232" s="18">
        <v>45373</v>
      </c>
      <c r="B232" t="str">
        <f t="shared" si="9"/>
        <v>Mar</v>
      </c>
      <c r="C232">
        <f t="shared" si="10"/>
        <v>3</v>
      </c>
      <c r="D232">
        <f t="shared" si="11"/>
        <v>2024</v>
      </c>
      <c r="E232" t="str">
        <f>TEXT(Table3[[#This Row],[DateKey]],"ddd")</f>
        <v>Fri</v>
      </c>
      <c r="F232" t="str">
        <f>"Q"&amp;ROUNDUP(MONTH(Table3[[#This Row],[DateKey]])/3,0)</f>
        <v>Q1</v>
      </c>
    </row>
    <row r="233" spans="1:6" x14ac:dyDescent="0.3">
      <c r="A233" s="18">
        <v>45374</v>
      </c>
      <c r="B233" t="str">
        <f t="shared" si="9"/>
        <v>Mar</v>
      </c>
      <c r="C233">
        <f t="shared" si="10"/>
        <v>3</v>
      </c>
      <c r="D233">
        <f t="shared" si="11"/>
        <v>2024</v>
      </c>
      <c r="E233" t="str">
        <f>TEXT(Table3[[#This Row],[DateKey]],"ddd")</f>
        <v>Sat</v>
      </c>
      <c r="F233" t="str">
        <f>"Q"&amp;ROUNDUP(MONTH(Table3[[#This Row],[DateKey]])/3,0)</f>
        <v>Q1</v>
      </c>
    </row>
    <row r="234" spans="1:6" x14ac:dyDescent="0.3">
      <c r="A234" s="18">
        <v>45375</v>
      </c>
      <c r="B234" t="str">
        <f t="shared" si="9"/>
        <v>Mar</v>
      </c>
      <c r="C234">
        <f t="shared" si="10"/>
        <v>3</v>
      </c>
      <c r="D234">
        <f t="shared" si="11"/>
        <v>2024</v>
      </c>
      <c r="E234" t="str">
        <f>TEXT(Table3[[#This Row],[DateKey]],"ddd")</f>
        <v>Sun</v>
      </c>
      <c r="F234" t="str">
        <f>"Q"&amp;ROUNDUP(MONTH(Table3[[#This Row],[DateKey]])/3,0)</f>
        <v>Q1</v>
      </c>
    </row>
    <row r="235" spans="1:6" x14ac:dyDescent="0.3">
      <c r="A235" s="18">
        <v>45376</v>
      </c>
      <c r="B235" t="str">
        <f t="shared" si="9"/>
        <v>Mar</v>
      </c>
      <c r="C235">
        <f t="shared" si="10"/>
        <v>3</v>
      </c>
      <c r="D235">
        <f t="shared" si="11"/>
        <v>2024</v>
      </c>
      <c r="E235" t="str">
        <f>TEXT(Table3[[#This Row],[DateKey]],"ddd")</f>
        <v>Mon</v>
      </c>
      <c r="F235" t="str">
        <f>"Q"&amp;ROUNDUP(MONTH(Table3[[#This Row],[DateKey]])/3,0)</f>
        <v>Q1</v>
      </c>
    </row>
    <row r="236" spans="1:6" x14ac:dyDescent="0.3">
      <c r="A236" s="18">
        <v>45377</v>
      </c>
      <c r="B236" t="str">
        <f t="shared" si="9"/>
        <v>Mar</v>
      </c>
      <c r="C236">
        <f t="shared" si="10"/>
        <v>3</v>
      </c>
      <c r="D236">
        <f t="shared" si="11"/>
        <v>2024</v>
      </c>
      <c r="E236" t="str">
        <f>TEXT(Table3[[#This Row],[DateKey]],"ddd")</f>
        <v>Tue</v>
      </c>
      <c r="F236" t="str">
        <f>"Q"&amp;ROUNDUP(MONTH(Table3[[#This Row],[DateKey]])/3,0)</f>
        <v>Q1</v>
      </c>
    </row>
    <row r="237" spans="1:6" x14ac:dyDescent="0.3">
      <c r="A237" s="18">
        <v>45378</v>
      </c>
      <c r="B237" t="str">
        <f t="shared" si="9"/>
        <v>Mar</v>
      </c>
      <c r="C237">
        <f t="shared" si="10"/>
        <v>3</v>
      </c>
      <c r="D237">
        <f t="shared" si="11"/>
        <v>2024</v>
      </c>
      <c r="E237" t="str">
        <f>TEXT(Table3[[#This Row],[DateKey]],"ddd")</f>
        <v>Wed</v>
      </c>
      <c r="F237" t="str">
        <f>"Q"&amp;ROUNDUP(MONTH(Table3[[#This Row],[DateKey]])/3,0)</f>
        <v>Q1</v>
      </c>
    </row>
    <row r="238" spans="1:6" x14ac:dyDescent="0.3">
      <c r="A238" s="18">
        <v>45379</v>
      </c>
      <c r="B238" t="str">
        <f t="shared" si="9"/>
        <v>Mar</v>
      </c>
      <c r="C238">
        <f t="shared" si="10"/>
        <v>3</v>
      </c>
      <c r="D238">
        <f t="shared" si="11"/>
        <v>2024</v>
      </c>
      <c r="E238" t="str">
        <f>TEXT(Table3[[#This Row],[DateKey]],"ddd")</f>
        <v>Thu</v>
      </c>
      <c r="F238" t="str">
        <f>"Q"&amp;ROUNDUP(MONTH(Table3[[#This Row],[DateKey]])/3,0)</f>
        <v>Q1</v>
      </c>
    </row>
    <row r="239" spans="1:6" x14ac:dyDescent="0.3">
      <c r="A239" s="18">
        <v>45380</v>
      </c>
      <c r="B239" t="str">
        <f t="shared" si="9"/>
        <v>Mar</v>
      </c>
      <c r="C239">
        <f t="shared" si="10"/>
        <v>3</v>
      </c>
      <c r="D239">
        <f t="shared" si="11"/>
        <v>2024</v>
      </c>
      <c r="E239" t="str">
        <f>TEXT(Table3[[#This Row],[DateKey]],"ddd")</f>
        <v>Fri</v>
      </c>
      <c r="F239" t="str">
        <f>"Q"&amp;ROUNDUP(MONTH(Table3[[#This Row],[DateKey]])/3,0)</f>
        <v>Q1</v>
      </c>
    </row>
    <row r="240" spans="1:6" x14ac:dyDescent="0.3">
      <c r="A240" s="18">
        <v>45381</v>
      </c>
      <c r="B240" t="str">
        <f t="shared" si="9"/>
        <v>Mar</v>
      </c>
      <c r="C240">
        <f t="shared" si="10"/>
        <v>3</v>
      </c>
      <c r="D240">
        <f t="shared" si="11"/>
        <v>2024</v>
      </c>
      <c r="E240" t="str">
        <f>TEXT(Table3[[#This Row],[DateKey]],"ddd")</f>
        <v>Sat</v>
      </c>
      <c r="F240" t="str">
        <f>"Q"&amp;ROUNDUP(MONTH(Table3[[#This Row],[DateKey]])/3,0)</f>
        <v>Q1</v>
      </c>
    </row>
    <row r="241" spans="1:6" x14ac:dyDescent="0.3">
      <c r="A241" s="18">
        <v>45382</v>
      </c>
      <c r="B241" t="str">
        <f t="shared" si="9"/>
        <v>Mar</v>
      </c>
      <c r="C241">
        <f t="shared" si="10"/>
        <v>3</v>
      </c>
      <c r="D241">
        <f t="shared" si="11"/>
        <v>2024</v>
      </c>
      <c r="E241" t="str">
        <f>TEXT(Table3[[#This Row],[DateKey]],"ddd")</f>
        <v>Sun</v>
      </c>
      <c r="F241" t="str">
        <f>"Q"&amp;ROUNDUP(MONTH(Table3[[#This Row],[DateKey]])/3,0)</f>
        <v>Q1</v>
      </c>
    </row>
    <row r="242" spans="1:6" x14ac:dyDescent="0.3">
      <c r="A242" s="18">
        <v>45717</v>
      </c>
      <c r="B242" t="str">
        <f t="shared" si="9"/>
        <v>Mar</v>
      </c>
      <c r="C242">
        <f t="shared" si="10"/>
        <v>3</v>
      </c>
      <c r="D242">
        <f t="shared" si="11"/>
        <v>2025</v>
      </c>
      <c r="E242" t="str">
        <f>TEXT(Table3[[#This Row],[DateKey]],"ddd")</f>
        <v>Sat</v>
      </c>
      <c r="F242" t="str">
        <f>"Q"&amp;ROUNDUP(MONTH(Table3[[#This Row],[DateKey]])/3,0)</f>
        <v>Q1</v>
      </c>
    </row>
    <row r="243" spans="1:6" x14ac:dyDescent="0.3">
      <c r="A243" s="18">
        <v>45718</v>
      </c>
      <c r="B243" t="str">
        <f t="shared" si="9"/>
        <v>Mar</v>
      </c>
      <c r="C243">
        <f t="shared" si="10"/>
        <v>3</v>
      </c>
      <c r="D243">
        <f t="shared" si="11"/>
        <v>2025</v>
      </c>
      <c r="E243" t="str">
        <f>TEXT(Table3[[#This Row],[DateKey]],"ddd")</f>
        <v>Sun</v>
      </c>
      <c r="F243" t="str">
        <f>"Q"&amp;ROUNDUP(MONTH(Table3[[#This Row],[DateKey]])/3,0)</f>
        <v>Q1</v>
      </c>
    </row>
    <row r="244" spans="1:6" x14ac:dyDescent="0.3">
      <c r="A244" s="18">
        <v>45719</v>
      </c>
      <c r="B244" t="str">
        <f t="shared" si="9"/>
        <v>Mar</v>
      </c>
      <c r="C244">
        <f t="shared" si="10"/>
        <v>3</v>
      </c>
      <c r="D244">
        <f t="shared" si="11"/>
        <v>2025</v>
      </c>
      <c r="E244" t="str">
        <f>TEXT(Table3[[#This Row],[DateKey]],"ddd")</f>
        <v>Mon</v>
      </c>
      <c r="F244" t="str">
        <f>"Q"&amp;ROUNDUP(MONTH(Table3[[#This Row],[DateKey]])/3,0)</f>
        <v>Q1</v>
      </c>
    </row>
    <row r="245" spans="1:6" x14ac:dyDescent="0.3">
      <c r="A245" s="18">
        <v>45720</v>
      </c>
      <c r="B245" t="str">
        <f t="shared" si="9"/>
        <v>Mar</v>
      </c>
      <c r="C245">
        <f t="shared" si="10"/>
        <v>3</v>
      </c>
      <c r="D245">
        <f t="shared" si="11"/>
        <v>2025</v>
      </c>
      <c r="E245" t="str">
        <f>TEXT(Table3[[#This Row],[DateKey]],"ddd")</f>
        <v>Tue</v>
      </c>
      <c r="F245" t="str">
        <f>"Q"&amp;ROUNDUP(MONTH(Table3[[#This Row],[DateKey]])/3,0)</f>
        <v>Q1</v>
      </c>
    </row>
    <row r="246" spans="1:6" x14ac:dyDescent="0.3">
      <c r="A246" s="18">
        <v>45721</v>
      </c>
      <c r="B246" t="str">
        <f t="shared" si="9"/>
        <v>Mar</v>
      </c>
      <c r="C246">
        <f t="shared" si="10"/>
        <v>3</v>
      </c>
      <c r="D246">
        <f t="shared" si="11"/>
        <v>2025</v>
      </c>
      <c r="E246" t="str">
        <f>TEXT(Table3[[#This Row],[DateKey]],"ddd")</f>
        <v>Wed</v>
      </c>
      <c r="F246" t="str">
        <f>"Q"&amp;ROUNDUP(MONTH(Table3[[#This Row],[DateKey]])/3,0)</f>
        <v>Q1</v>
      </c>
    </row>
    <row r="247" spans="1:6" x14ac:dyDescent="0.3">
      <c r="A247" s="18">
        <v>45722</v>
      </c>
      <c r="B247" t="str">
        <f t="shared" si="9"/>
        <v>Mar</v>
      </c>
      <c r="C247">
        <f t="shared" si="10"/>
        <v>3</v>
      </c>
      <c r="D247">
        <f t="shared" si="11"/>
        <v>2025</v>
      </c>
      <c r="E247" t="str">
        <f>TEXT(Table3[[#This Row],[DateKey]],"ddd")</f>
        <v>Thu</v>
      </c>
      <c r="F247" t="str">
        <f>"Q"&amp;ROUNDUP(MONTH(Table3[[#This Row],[DateKey]])/3,0)</f>
        <v>Q1</v>
      </c>
    </row>
    <row r="248" spans="1:6" x14ac:dyDescent="0.3">
      <c r="A248" s="18">
        <v>45723</v>
      </c>
      <c r="B248" t="str">
        <f t="shared" si="9"/>
        <v>Mar</v>
      </c>
      <c r="C248">
        <f t="shared" si="10"/>
        <v>3</v>
      </c>
      <c r="D248">
        <f t="shared" si="11"/>
        <v>2025</v>
      </c>
      <c r="E248" t="str">
        <f>TEXT(Table3[[#This Row],[DateKey]],"ddd")</f>
        <v>Fri</v>
      </c>
      <c r="F248" t="str">
        <f>"Q"&amp;ROUNDUP(MONTH(Table3[[#This Row],[DateKey]])/3,0)</f>
        <v>Q1</v>
      </c>
    </row>
    <row r="249" spans="1:6" x14ac:dyDescent="0.3">
      <c r="A249" s="18">
        <v>45724</v>
      </c>
      <c r="B249" t="str">
        <f t="shared" si="9"/>
        <v>Mar</v>
      </c>
      <c r="C249">
        <f t="shared" si="10"/>
        <v>3</v>
      </c>
      <c r="D249">
        <f t="shared" si="11"/>
        <v>2025</v>
      </c>
      <c r="E249" t="str">
        <f>TEXT(Table3[[#This Row],[DateKey]],"ddd")</f>
        <v>Sat</v>
      </c>
      <c r="F249" t="str">
        <f>"Q"&amp;ROUNDUP(MONTH(Table3[[#This Row],[DateKey]])/3,0)</f>
        <v>Q1</v>
      </c>
    </row>
    <row r="250" spans="1:6" x14ac:dyDescent="0.3">
      <c r="A250" s="18">
        <v>45725</v>
      </c>
      <c r="B250" t="str">
        <f t="shared" si="9"/>
        <v>Mar</v>
      </c>
      <c r="C250">
        <f t="shared" si="10"/>
        <v>3</v>
      </c>
      <c r="D250">
        <f t="shared" si="11"/>
        <v>2025</v>
      </c>
      <c r="E250" t="str">
        <f>TEXT(Table3[[#This Row],[DateKey]],"ddd")</f>
        <v>Sun</v>
      </c>
      <c r="F250" t="str">
        <f>"Q"&amp;ROUNDUP(MONTH(Table3[[#This Row],[DateKey]])/3,0)</f>
        <v>Q1</v>
      </c>
    </row>
    <row r="251" spans="1:6" x14ac:dyDescent="0.3">
      <c r="A251" s="18">
        <v>45726</v>
      </c>
      <c r="B251" t="str">
        <f t="shared" si="9"/>
        <v>Mar</v>
      </c>
      <c r="C251">
        <f t="shared" si="10"/>
        <v>3</v>
      </c>
      <c r="D251">
        <f t="shared" si="11"/>
        <v>2025</v>
      </c>
      <c r="E251" t="str">
        <f>TEXT(Table3[[#This Row],[DateKey]],"ddd")</f>
        <v>Mon</v>
      </c>
      <c r="F251" t="str">
        <f>"Q"&amp;ROUNDUP(MONTH(Table3[[#This Row],[DateKey]])/3,0)</f>
        <v>Q1</v>
      </c>
    </row>
    <row r="252" spans="1:6" x14ac:dyDescent="0.3">
      <c r="A252" s="18">
        <v>45727</v>
      </c>
      <c r="B252" t="str">
        <f t="shared" si="9"/>
        <v>Mar</v>
      </c>
      <c r="C252">
        <f t="shared" si="10"/>
        <v>3</v>
      </c>
      <c r="D252">
        <f t="shared" si="11"/>
        <v>2025</v>
      </c>
      <c r="E252" t="str">
        <f>TEXT(Table3[[#This Row],[DateKey]],"ddd")</f>
        <v>Tue</v>
      </c>
      <c r="F252" t="str">
        <f>"Q"&amp;ROUNDUP(MONTH(Table3[[#This Row],[DateKey]])/3,0)</f>
        <v>Q1</v>
      </c>
    </row>
    <row r="253" spans="1:6" x14ac:dyDescent="0.3">
      <c r="A253" s="18">
        <v>45728</v>
      </c>
      <c r="B253" t="str">
        <f t="shared" si="9"/>
        <v>Mar</v>
      </c>
      <c r="C253">
        <f t="shared" si="10"/>
        <v>3</v>
      </c>
      <c r="D253">
        <f t="shared" si="11"/>
        <v>2025</v>
      </c>
      <c r="E253" t="str">
        <f>TEXT(Table3[[#This Row],[DateKey]],"ddd")</f>
        <v>Wed</v>
      </c>
      <c r="F253" t="str">
        <f>"Q"&amp;ROUNDUP(MONTH(Table3[[#This Row],[DateKey]])/3,0)</f>
        <v>Q1</v>
      </c>
    </row>
    <row r="254" spans="1:6" x14ac:dyDescent="0.3">
      <c r="A254" s="18">
        <v>45729</v>
      </c>
      <c r="B254" t="str">
        <f t="shared" si="9"/>
        <v>Mar</v>
      </c>
      <c r="C254">
        <f t="shared" si="10"/>
        <v>3</v>
      </c>
      <c r="D254">
        <f t="shared" si="11"/>
        <v>2025</v>
      </c>
      <c r="E254" t="str">
        <f>TEXT(Table3[[#This Row],[DateKey]],"ddd")</f>
        <v>Thu</v>
      </c>
      <c r="F254" t="str">
        <f>"Q"&amp;ROUNDUP(MONTH(Table3[[#This Row],[DateKey]])/3,0)</f>
        <v>Q1</v>
      </c>
    </row>
    <row r="255" spans="1:6" x14ac:dyDescent="0.3">
      <c r="A255" s="18">
        <v>45730</v>
      </c>
      <c r="B255" t="str">
        <f t="shared" si="9"/>
        <v>Mar</v>
      </c>
      <c r="C255">
        <f t="shared" si="10"/>
        <v>3</v>
      </c>
      <c r="D255">
        <f t="shared" si="11"/>
        <v>2025</v>
      </c>
      <c r="E255" t="str">
        <f>TEXT(Table3[[#This Row],[DateKey]],"ddd")</f>
        <v>Fri</v>
      </c>
      <c r="F255" t="str">
        <f>"Q"&amp;ROUNDUP(MONTH(Table3[[#This Row],[DateKey]])/3,0)</f>
        <v>Q1</v>
      </c>
    </row>
    <row r="256" spans="1:6" x14ac:dyDescent="0.3">
      <c r="A256" s="18">
        <v>45731</v>
      </c>
      <c r="B256" t="str">
        <f t="shared" si="9"/>
        <v>Mar</v>
      </c>
      <c r="C256">
        <f t="shared" si="10"/>
        <v>3</v>
      </c>
      <c r="D256">
        <f t="shared" si="11"/>
        <v>2025</v>
      </c>
      <c r="E256" t="str">
        <f>TEXT(Table3[[#This Row],[DateKey]],"ddd")</f>
        <v>Sat</v>
      </c>
      <c r="F256" t="str">
        <f>"Q"&amp;ROUNDUP(MONTH(Table3[[#This Row],[DateKey]])/3,0)</f>
        <v>Q1</v>
      </c>
    </row>
    <row r="257" spans="1:6" x14ac:dyDescent="0.3">
      <c r="A257" s="18">
        <v>45732</v>
      </c>
      <c r="B257" t="str">
        <f t="shared" si="9"/>
        <v>Mar</v>
      </c>
      <c r="C257">
        <f t="shared" si="10"/>
        <v>3</v>
      </c>
      <c r="D257">
        <f t="shared" si="11"/>
        <v>2025</v>
      </c>
      <c r="E257" t="str">
        <f>TEXT(Table3[[#This Row],[DateKey]],"ddd")</f>
        <v>Sun</v>
      </c>
      <c r="F257" t="str">
        <f>"Q"&amp;ROUNDUP(MONTH(Table3[[#This Row],[DateKey]])/3,0)</f>
        <v>Q1</v>
      </c>
    </row>
    <row r="258" spans="1:6" x14ac:dyDescent="0.3">
      <c r="A258" s="18">
        <v>45733</v>
      </c>
      <c r="B258" t="str">
        <f t="shared" ref="B258:B321" si="12">TEXT(A258,"mmm")</f>
        <v>Mar</v>
      </c>
      <c r="C258">
        <f t="shared" ref="C258:C321" si="13">MONTH(A258)</f>
        <v>3</v>
      </c>
      <c r="D258">
        <f t="shared" ref="D258:D321" si="14">YEAR(A258)</f>
        <v>2025</v>
      </c>
      <c r="E258" t="str">
        <f>TEXT(Table3[[#This Row],[DateKey]],"ddd")</f>
        <v>Mon</v>
      </c>
      <c r="F258" t="str">
        <f>"Q"&amp;ROUNDUP(MONTH(Table3[[#This Row],[DateKey]])/3,0)</f>
        <v>Q1</v>
      </c>
    </row>
    <row r="259" spans="1:6" x14ac:dyDescent="0.3">
      <c r="A259" s="18">
        <v>45734</v>
      </c>
      <c r="B259" t="str">
        <f t="shared" si="12"/>
        <v>Mar</v>
      </c>
      <c r="C259">
        <f t="shared" si="13"/>
        <v>3</v>
      </c>
      <c r="D259">
        <f t="shared" si="14"/>
        <v>2025</v>
      </c>
      <c r="E259" t="str">
        <f>TEXT(Table3[[#This Row],[DateKey]],"ddd")</f>
        <v>Tue</v>
      </c>
      <c r="F259" t="str">
        <f>"Q"&amp;ROUNDUP(MONTH(Table3[[#This Row],[DateKey]])/3,0)</f>
        <v>Q1</v>
      </c>
    </row>
    <row r="260" spans="1:6" x14ac:dyDescent="0.3">
      <c r="A260" s="18">
        <v>45735</v>
      </c>
      <c r="B260" t="str">
        <f t="shared" si="12"/>
        <v>Mar</v>
      </c>
      <c r="C260">
        <f t="shared" si="13"/>
        <v>3</v>
      </c>
      <c r="D260">
        <f t="shared" si="14"/>
        <v>2025</v>
      </c>
      <c r="E260" t="str">
        <f>TEXT(Table3[[#This Row],[DateKey]],"ddd")</f>
        <v>Wed</v>
      </c>
      <c r="F260" t="str">
        <f>"Q"&amp;ROUNDUP(MONTH(Table3[[#This Row],[DateKey]])/3,0)</f>
        <v>Q1</v>
      </c>
    </row>
    <row r="261" spans="1:6" x14ac:dyDescent="0.3">
      <c r="A261" s="18">
        <v>45736</v>
      </c>
      <c r="B261" t="str">
        <f t="shared" si="12"/>
        <v>Mar</v>
      </c>
      <c r="C261">
        <f t="shared" si="13"/>
        <v>3</v>
      </c>
      <c r="D261">
        <f t="shared" si="14"/>
        <v>2025</v>
      </c>
      <c r="E261" t="str">
        <f>TEXT(Table3[[#This Row],[DateKey]],"ddd")</f>
        <v>Thu</v>
      </c>
      <c r="F261" t="str">
        <f>"Q"&amp;ROUNDUP(MONTH(Table3[[#This Row],[DateKey]])/3,0)</f>
        <v>Q1</v>
      </c>
    </row>
    <row r="262" spans="1:6" x14ac:dyDescent="0.3">
      <c r="A262" s="18">
        <v>45737</v>
      </c>
      <c r="B262" t="str">
        <f t="shared" si="12"/>
        <v>Mar</v>
      </c>
      <c r="C262">
        <f t="shared" si="13"/>
        <v>3</v>
      </c>
      <c r="D262">
        <f t="shared" si="14"/>
        <v>2025</v>
      </c>
      <c r="E262" t="str">
        <f>TEXT(Table3[[#This Row],[DateKey]],"ddd")</f>
        <v>Fri</v>
      </c>
      <c r="F262" t="str">
        <f>"Q"&amp;ROUNDUP(MONTH(Table3[[#This Row],[DateKey]])/3,0)</f>
        <v>Q1</v>
      </c>
    </row>
    <row r="263" spans="1:6" x14ac:dyDescent="0.3">
      <c r="A263" s="18">
        <v>45738</v>
      </c>
      <c r="B263" t="str">
        <f t="shared" si="12"/>
        <v>Mar</v>
      </c>
      <c r="C263">
        <f t="shared" si="13"/>
        <v>3</v>
      </c>
      <c r="D263">
        <f t="shared" si="14"/>
        <v>2025</v>
      </c>
      <c r="E263" t="str">
        <f>TEXT(Table3[[#This Row],[DateKey]],"ddd")</f>
        <v>Sat</v>
      </c>
      <c r="F263" t="str">
        <f>"Q"&amp;ROUNDUP(MONTH(Table3[[#This Row],[DateKey]])/3,0)</f>
        <v>Q1</v>
      </c>
    </row>
    <row r="264" spans="1:6" x14ac:dyDescent="0.3">
      <c r="A264" s="18">
        <v>45739</v>
      </c>
      <c r="B264" t="str">
        <f t="shared" si="12"/>
        <v>Mar</v>
      </c>
      <c r="C264">
        <f t="shared" si="13"/>
        <v>3</v>
      </c>
      <c r="D264">
        <f t="shared" si="14"/>
        <v>2025</v>
      </c>
      <c r="E264" t="str">
        <f>TEXT(Table3[[#This Row],[DateKey]],"ddd")</f>
        <v>Sun</v>
      </c>
      <c r="F264" t="str">
        <f>"Q"&amp;ROUNDUP(MONTH(Table3[[#This Row],[DateKey]])/3,0)</f>
        <v>Q1</v>
      </c>
    </row>
    <row r="265" spans="1:6" x14ac:dyDescent="0.3">
      <c r="A265" s="18">
        <v>45740</v>
      </c>
      <c r="B265" t="str">
        <f t="shared" si="12"/>
        <v>Mar</v>
      </c>
      <c r="C265">
        <f t="shared" si="13"/>
        <v>3</v>
      </c>
      <c r="D265">
        <f t="shared" si="14"/>
        <v>2025</v>
      </c>
      <c r="E265" t="str">
        <f>TEXT(Table3[[#This Row],[DateKey]],"ddd")</f>
        <v>Mon</v>
      </c>
      <c r="F265" t="str">
        <f>"Q"&amp;ROUNDUP(MONTH(Table3[[#This Row],[DateKey]])/3,0)</f>
        <v>Q1</v>
      </c>
    </row>
    <row r="266" spans="1:6" x14ac:dyDescent="0.3">
      <c r="A266" s="18">
        <v>45741</v>
      </c>
      <c r="B266" t="str">
        <f t="shared" si="12"/>
        <v>Mar</v>
      </c>
      <c r="C266">
        <f t="shared" si="13"/>
        <v>3</v>
      </c>
      <c r="D266">
        <f t="shared" si="14"/>
        <v>2025</v>
      </c>
      <c r="E266" t="str">
        <f>TEXT(Table3[[#This Row],[DateKey]],"ddd")</f>
        <v>Tue</v>
      </c>
      <c r="F266" t="str">
        <f>"Q"&amp;ROUNDUP(MONTH(Table3[[#This Row],[DateKey]])/3,0)</f>
        <v>Q1</v>
      </c>
    </row>
    <row r="267" spans="1:6" x14ac:dyDescent="0.3">
      <c r="A267" s="18">
        <v>45742</v>
      </c>
      <c r="B267" t="str">
        <f t="shared" si="12"/>
        <v>Mar</v>
      </c>
      <c r="C267">
        <f t="shared" si="13"/>
        <v>3</v>
      </c>
      <c r="D267">
        <f t="shared" si="14"/>
        <v>2025</v>
      </c>
      <c r="E267" t="str">
        <f>TEXT(Table3[[#This Row],[DateKey]],"ddd")</f>
        <v>Wed</v>
      </c>
      <c r="F267" t="str">
        <f>"Q"&amp;ROUNDUP(MONTH(Table3[[#This Row],[DateKey]])/3,0)</f>
        <v>Q1</v>
      </c>
    </row>
    <row r="268" spans="1:6" x14ac:dyDescent="0.3">
      <c r="A268" s="18">
        <v>45743</v>
      </c>
      <c r="B268" t="str">
        <f t="shared" si="12"/>
        <v>Mar</v>
      </c>
      <c r="C268">
        <f t="shared" si="13"/>
        <v>3</v>
      </c>
      <c r="D268">
        <f t="shared" si="14"/>
        <v>2025</v>
      </c>
      <c r="E268" t="str">
        <f>TEXT(Table3[[#This Row],[DateKey]],"ddd")</f>
        <v>Thu</v>
      </c>
      <c r="F268" t="str">
        <f>"Q"&amp;ROUNDUP(MONTH(Table3[[#This Row],[DateKey]])/3,0)</f>
        <v>Q1</v>
      </c>
    </row>
    <row r="269" spans="1:6" x14ac:dyDescent="0.3">
      <c r="A269" s="18">
        <v>45744</v>
      </c>
      <c r="B269" t="str">
        <f t="shared" si="12"/>
        <v>Mar</v>
      </c>
      <c r="C269">
        <f t="shared" si="13"/>
        <v>3</v>
      </c>
      <c r="D269">
        <f t="shared" si="14"/>
        <v>2025</v>
      </c>
      <c r="E269" t="str">
        <f>TEXT(Table3[[#This Row],[DateKey]],"ddd")</f>
        <v>Fri</v>
      </c>
      <c r="F269" t="str">
        <f>"Q"&amp;ROUNDUP(MONTH(Table3[[#This Row],[DateKey]])/3,0)</f>
        <v>Q1</v>
      </c>
    </row>
    <row r="270" spans="1:6" x14ac:dyDescent="0.3">
      <c r="A270" s="18">
        <v>45745</v>
      </c>
      <c r="B270" t="str">
        <f t="shared" si="12"/>
        <v>Mar</v>
      </c>
      <c r="C270">
        <f t="shared" si="13"/>
        <v>3</v>
      </c>
      <c r="D270">
        <f t="shared" si="14"/>
        <v>2025</v>
      </c>
      <c r="E270" t="str">
        <f>TEXT(Table3[[#This Row],[DateKey]],"ddd")</f>
        <v>Sat</v>
      </c>
      <c r="F270" t="str">
        <f>"Q"&amp;ROUNDUP(MONTH(Table3[[#This Row],[DateKey]])/3,0)</f>
        <v>Q1</v>
      </c>
    </row>
    <row r="271" spans="1:6" x14ac:dyDescent="0.3">
      <c r="A271" s="18">
        <v>45746</v>
      </c>
      <c r="B271" t="str">
        <f t="shared" si="12"/>
        <v>Mar</v>
      </c>
      <c r="C271">
        <f t="shared" si="13"/>
        <v>3</v>
      </c>
      <c r="D271">
        <f t="shared" si="14"/>
        <v>2025</v>
      </c>
      <c r="E271" t="str">
        <f>TEXT(Table3[[#This Row],[DateKey]],"ddd")</f>
        <v>Sun</v>
      </c>
      <c r="F271" t="str">
        <f>"Q"&amp;ROUNDUP(MONTH(Table3[[#This Row],[DateKey]])/3,0)</f>
        <v>Q1</v>
      </c>
    </row>
    <row r="272" spans="1:6" x14ac:dyDescent="0.3">
      <c r="A272" s="18">
        <v>45747</v>
      </c>
      <c r="B272" t="str">
        <f t="shared" si="12"/>
        <v>Mar</v>
      </c>
      <c r="C272">
        <f t="shared" si="13"/>
        <v>3</v>
      </c>
      <c r="D272">
        <f t="shared" si="14"/>
        <v>2025</v>
      </c>
      <c r="E272" t="str">
        <f>TEXT(Table3[[#This Row],[DateKey]],"ddd")</f>
        <v>Mon</v>
      </c>
      <c r="F272" t="str">
        <f>"Q"&amp;ROUNDUP(MONTH(Table3[[#This Row],[DateKey]])/3,0)</f>
        <v>Q1</v>
      </c>
    </row>
    <row r="273" spans="1:6" x14ac:dyDescent="0.3">
      <c r="A273" s="18">
        <v>45017</v>
      </c>
      <c r="B273" t="str">
        <f t="shared" si="12"/>
        <v>Apr</v>
      </c>
      <c r="C273">
        <f t="shared" si="13"/>
        <v>4</v>
      </c>
      <c r="D273">
        <f t="shared" si="14"/>
        <v>2023</v>
      </c>
      <c r="E273" t="str">
        <f>TEXT(Table3[[#This Row],[DateKey]],"ddd")</f>
        <v>Sat</v>
      </c>
      <c r="F273" t="str">
        <f>"Q"&amp;ROUNDUP(MONTH(Table3[[#This Row],[DateKey]])/3,0)</f>
        <v>Q2</v>
      </c>
    </row>
    <row r="274" spans="1:6" x14ac:dyDescent="0.3">
      <c r="A274" s="18">
        <v>45018</v>
      </c>
      <c r="B274" t="str">
        <f t="shared" si="12"/>
        <v>Apr</v>
      </c>
      <c r="C274">
        <f t="shared" si="13"/>
        <v>4</v>
      </c>
      <c r="D274">
        <f t="shared" si="14"/>
        <v>2023</v>
      </c>
      <c r="E274" t="str">
        <f>TEXT(Table3[[#This Row],[DateKey]],"ddd")</f>
        <v>Sun</v>
      </c>
      <c r="F274" t="str">
        <f>"Q"&amp;ROUNDUP(MONTH(Table3[[#This Row],[DateKey]])/3,0)</f>
        <v>Q2</v>
      </c>
    </row>
    <row r="275" spans="1:6" x14ac:dyDescent="0.3">
      <c r="A275" s="18">
        <v>45019</v>
      </c>
      <c r="B275" t="str">
        <f t="shared" si="12"/>
        <v>Apr</v>
      </c>
      <c r="C275">
        <f t="shared" si="13"/>
        <v>4</v>
      </c>
      <c r="D275">
        <f t="shared" si="14"/>
        <v>2023</v>
      </c>
      <c r="E275" t="str">
        <f>TEXT(Table3[[#This Row],[DateKey]],"ddd")</f>
        <v>Mon</v>
      </c>
      <c r="F275" t="str">
        <f>"Q"&amp;ROUNDUP(MONTH(Table3[[#This Row],[DateKey]])/3,0)</f>
        <v>Q2</v>
      </c>
    </row>
    <row r="276" spans="1:6" x14ac:dyDescent="0.3">
      <c r="A276" s="18">
        <v>45020</v>
      </c>
      <c r="B276" t="str">
        <f t="shared" si="12"/>
        <v>Apr</v>
      </c>
      <c r="C276">
        <f t="shared" si="13"/>
        <v>4</v>
      </c>
      <c r="D276">
        <f t="shared" si="14"/>
        <v>2023</v>
      </c>
      <c r="E276" t="str">
        <f>TEXT(Table3[[#This Row],[DateKey]],"ddd")</f>
        <v>Tue</v>
      </c>
      <c r="F276" t="str">
        <f>"Q"&amp;ROUNDUP(MONTH(Table3[[#This Row],[DateKey]])/3,0)</f>
        <v>Q2</v>
      </c>
    </row>
    <row r="277" spans="1:6" x14ac:dyDescent="0.3">
      <c r="A277" s="18">
        <v>45021</v>
      </c>
      <c r="B277" t="str">
        <f t="shared" si="12"/>
        <v>Apr</v>
      </c>
      <c r="C277">
        <f t="shared" si="13"/>
        <v>4</v>
      </c>
      <c r="D277">
        <f t="shared" si="14"/>
        <v>2023</v>
      </c>
      <c r="E277" t="str">
        <f>TEXT(Table3[[#This Row],[DateKey]],"ddd")</f>
        <v>Wed</v>
      </c>
      <c r="F277" t="str">
        <f>"Q"&amp;ROUNDUP(MONTH(Table3[[#This Row],[DateKey]])/3,0)</f>
        <v>Q2</v>
      </c>
    </row>
    <row r="278" spans="1:6" x14ac:dyDescent="0.3">
      <c r="A278" s="18">
        <v>45022</v>
      </c>
      <c r="B278" t="str">
        <f t="shared" si="12"/>
        <v>Apr</v>
      </c>
      <c r="C278">
        <f t="shared" si="13"/>
        <v>4</v>
      </c>
      <c r="D278">
        <f t="shared" si="14"/>
        <v>2023</v>
      </c>
      <c r="E278" t="str">
        <f>TEXT(Table3[[#This Row],[DateKey]],"ddd")</f>
        <v>Thu</v>
      </c>
      <c r="F278" t="str">
        <f>"Q"&amp;ROUNDUP(MONTH(Table3[[#This Row],[DateKey]])/3,0)</f>
        <v>Q2</v>
      </c>
    </row>
    <row r="279" spans="1:6" x14ac:dyDescent="0.3">
      <c r="A279" s="18">
        <v>45023</v>
      </c>
      <c r="B279" t="str">
        <f t="shared" si="12"/>
        <v>Apr</v>
      </c>
      <c r="C279">
        <f t="shared" si="13"/>
        <v>4</v>
      </c>
      <c r="D279">
        <f t="shared" si="14"/>
        <v>2023</v>
      </c>
      <c r="E279" t="str">
        <f>TEXT(Table3[[#This Row],[DateKey]],"ddd")</f>
        <v>Fri</v>
      </c>
      <c r="F279" t="str">
        <f>"Q"&amp;ROUNDUP(MONTH(Table3[[#This Row],[DateKey]])/3,0)</f>
        <v>Q2</v>
      </c>
    </row>
    <row r="280" spans="1:6" x14ac:dyDescent="0.3">
      <c r="A280" s="18">
        <v>45024</v>
      </c>
      <c r="B280" t="str">
        <f t="shared" si="12"/>
        <v>Apr</v>
      </c>
      <c r="C280">
        <f t="shared" si="13"/>
        <v>4</v>
      </c>
      <c r="D280">
        <f t="shared" si="14"/>
        <v>2023</v>
      </c>
      <c r="E280" t="str">
        <f>TEXT(Table3[[#This Row],[DateKey]],"ddd")</f>
        <v>Sat</v>
      </c>
      <c r="F280" t="str">
        <f>"Q"&amp;ROUNDUP(MONTH(Table3[[#This Row],[DateKey]])/3,0)</f>
        <v>Q2</v>
      </c>
    </row>
    <row r="281" spans="1:6" x14ac:dyDescent="0.3">
      <c r="A281" s="18">
        <v>45025</v>
      </c>
      <c r="B281" t="str">
        <f t="shared" si="12"/>
        <v>Apr</v>
      </c>
      <c r="C281">
        <f t="shared" si="13"/>
        <v>4</v>
      </c>
      <c r="D281">
        <f t="shared" si="14"/>
        <v>2023</v>
      </c>
      <c r="E281" t="str">
        <f>TEXT(Table3[[#This Row],[DateKey]],"ddd")</f>
        <v>Sun</v>
      </c>
      <c r="F281" t="str">
        <f>"Q"&amp;ROUNDUP(MONTH(Table3[[#This Row],[DateKey]])/3,0)</f>
        <v>Q2</v>
      </c>
    </row>
    <row r="282" spans="1:6" x14ac:dyDescent="0.3">
      <c r="A282" s="18">
        <v>45026</v>
      </c>
      <c r="B282" t="str">
        <f t="shared" si="12"/>
        <v>Apr</v>
      </c>
      <c r="C282">
        <f t="shared" si="13"/>
        <v>4</v>
      </c>
      <c r="D282">
        <f t="shared" si="14"/>
        <v>2023</v>
      </c>
      <c r="E282" t="str">
        <f>TEXT(Table3[[#This Row],[DateKey]],"ddd")</f>
        <v>Mon</v>
      </c>
      <c r="F282" t="str">
        <f>"Q"&amp;ROUNDUP(MONTH(Table3[[#This Row],[DateKey]])/3,0)</f>
        <v>Q2</v>
      </c>
    </row>
    <row r="283" spans="1:6" x14ac:dyDescent="0.3">
      <c r="A283" s="18">
        <v>45027</v>
      </c>
      <c r="B283" t="str">
        <f t="shared" si="12"/>
        <v>Apr</v>
      </c>
      <c r="C283">
        <f t="shared" si="13"/>
        <v>4</v>
      </c>
      <c r="D283">
        <f t="shared" si="14"/>
        <v>2023</v>
      </c>
      <c r="E283" t="str">
        <f>TEXT(Table3[[#This Row],[DateKey]],"ddd")</f>
        <v>Tue</v>
      </c>
      <c r="F283" t="str">
        <f>"Q"&amp;ROUNDUP(MONTH(Table3[[#This Row],[DateKey]])/3,0)</f>
        <v>Q2</v>
      </c>
    </row>
    <row r="284" spans="1:6" x14ac:dyDescent="0.3">
      <c r="A284" s="18">
        <v>45028</v>
      </c>
      <c r="B284" t="str">
        <f t="shared" si="12"/>
        <v>Apr</v>
      </c>
      <c r="C284">
        <f t="shared" si="13"/>
        <v>4</v>
      </c>
      <c r="D284">
        <f t="shared" si="14"/>
        <v>2023</v>
      </c>
      <c r="E284" t="str">
        <f>TEXT(Table3[[#This Row],[DateKey]],"ddd")</f>
        <v>Wed</v>
      </c>
      <c r="F284" t="str">
        <f>"Q"&amp;ROUNDUP(MONTH(Table3[[#This Row],[DateKey]])/3,0)</f>
        <v>Q2</v>
      </c>
    </row>
    <row r="285" spans="1:6" x14ac:dyDescent="0.3">
      <c r="A285" s="18">
        <v>45029</v>
      </c>
      <c r="B285" t="str">
        <f t="shared" si="12"/>
        <v>Apr</v>
      </c>
      <c r="C285">
        <f t="shared" si="13"/>
        <v>4</v>
      </c>
      <c r="D285">
        <f t="shared" si="14"/>
        <v>2023</v>
      </c>
      <c r="E285" t="str">
        <f>TEXT(Table3[[#This Row],[DateKey]],"ddd")</f>
        <v>Thu</v>
      </c>
      <c r="F285" t="str">
        <f>"Q"&amp;ROUNDUP(MONTH(Table3[[#This Row],[DateKey]])/3,0)</f>
        <v>Q2</v>
      </c>
    </row>
    <row r="286" spans="1:6" x14ac:dyDescent="0.3">
      <c r="A286" s="18">
        <v>45030</v>
      </c>
      <c r="B286" t="str">
        <f t="shared" si="12"/>
        <v>Apr</v>
      </c>
      <c r="C286">
        <f t="shared" si="13"/>
        <v>4</v>
      </c>
      <c r="D286">
        <f t="shared" si="14"/>
        <v>2023</v>
      </c>
      <c r="E286" t="str">
        <f>TEXT(Table3[[#This Row],[DateKey]],"ddd")</f>
        <v>Fri</v>
      </c>
      <c r="F286" t="str">
        <f>"Q"&amp;ROUNDUP(MONTH(Table3[[#This Row],[DateKey]])/3,0)</f>
        <v>Q2</v>
      </c>
    </row>
    <row r="287" spans="1:6" x14ac:dyDescent="0.3">
      <c r="A287" s="18">
        <v>45031</v>
      </c>
      <c r="B287" t="str">
        <f t="shared" si="12"/>
        <v>Apr</v>
      </c>
      <c r="C287">
        <f t="shared" si="13"/>
        <v>4</v>
      </c>
      <c r="D287">
        <f t="shared" si="14"/>
        <v>2023</v>
      </c>
      <c r="E287" t="str">
        <f>TEXT(Table3[[#This Row],[DateKey]],"ddd")</f>
        <v>Sat</v>
      </c>
      <c r="F287" t="str">
        <f>"Q"&amp;ROUNDUP(MONTH(Table3[[#This Row],[DateKey]])/3,0)</f>
        <v>Q2</v>
      </c>
    </row>
    <row r="288" spans="1:6" x14ac:dyDescent="0.3">
      <c r="A288" s="18">
        <v>45032</v>
      </c>
      <c r="B288" t="str">
        <f t="shared" si="12"/>
        <v>Apr</v>
      </c>
      <c r="C288">
        <f t="shared" si="13"/>
        <v>4</v>
      </c>
      <c r="D288">
        <f t="shared" si="14"/>
        <v>2023</v>
      </c>
      <c r="E288" t="str">
        <f>TEXT(Table3[[#This Row],[DateKey]],"ddd")</f>
        <v>Sun</v>
      </c>
      <c r="F288" t="str">
        <f>"Q"&amp;ROUNDUP(MONTH(Table3[[#This Row],[DateKey]])/3,0)</f>
        <v>Q2</v>
      </c>
    </row>
    <row r="289" spans="1:6" x14ac:dyDescent="0.3">
      <c r="A289" s="18">
        <v>45033</v>
      </c>
      <c r="B289" t="str">
        <f t="shared" si="12"/>
        <v>Apr</v>
      </c>
      <c r="C289">
        <f t="shared" si="13"/>
        <v>4</v>
      </c>
      <c r="D289">
        <f t="shared" si="14"/>
        <v>2023</v>
      </c>
      <c r="E289" t="str">
        <f>TEXT(Table3[[#This Row],[DateKey]],"ddd")</f>
        <v>Mon</v>
      </c>
      <c r="F289" t="str">
        <f>"Q"&amp;ROUNDUP(MONTH(Table3[[#This Row],[DateKey]])/3,0)</f>
        <v>Q2</v>
      </c>
    </row>
    <row r="290" spans="1:6" x14ac:dyDescent="0.3">
      <c r="A290" s="18">
        <v>45034</v>
      </c>
      <c r="B290" t="str">
        <f t="shared" si="12"/>
        <v>Apr</v>
      </c>
      <c r="C290">
        <f t="shared" si="13"/>
        <v>4</v>
      </c>
      <c r="D290">
        <f t="shared" si="14"/>
        <v>2023</v>
      </c>
      <c r="E290" t="str">
        <f>TEXT(Table3[[#This Row],[DateKey]],"ddd")</f>
        <v>Tue</v>
      </c>
      <c r="F290" t="str">
        <f>"Q"&amp;ROUNDUP(MONTH(Table3[[#This Row],[DateKey]])/3,0)</f>
        <v>Q2</v>
      </c>
    </row>
    <row r="291" spans="1:6" x14ac:dyDescent="0.3">
      <c r="A291" s="18">
        <v>45035</v>
      </c>
      <c r="B291" t="str">
        <f t="shared" si="12"/>
        <v>Apr</v>
      </c>
      <c r="C291">
        <f t="shared" si="13"/>
        <v>4</v>
      </c>
      <c r="D291">
        <f t="shared" si="14"/>
        <v>2023</v>
      </c>
      <c r="E291" t="str">
        <f>TEXT(Table3[[#This Row],[DateKey]],"ddd")</f>
        <v>Wed</v>
      </c>
      <c r="F291" t="str">
        <f>"Q"&amp;ROUNDUP(MONTH(Table3[[#This Row],[DateKey]])/3,0)</f>
        <v>Q2</v>
      </c>
    </row>
    <row r="292" spans="1:6" x14ac:dyDescent="0.3">
      <c r="A292" s="18">
        <v>45036</v>
      </c>
      <c r="B292" t="str">
        <f t="shared" si="12"/>
        <v>Apr</v>
      </c>
      <c r="C292">
        <f t="shared" si="13"/>
        <v>4</v>
      </c>
      <c r="D292">
        <f t="shared" si="14"/>
        <v>2023</v>
      </c>
      <c r="E292" t="str">
        <f>TEXT(Table3[[#This Row],[DateKey]],"ddd")</f>
        <v>Thu</v>
      </c>
      <c r="F292" t="str">
        <f>"Q"&amp;ROUNDUP(MONTH(Table3[[#This Row],[DateKey]])/3,0)</f>
        <v>Q2</v>
      </c>
    </row>
    <row r="293" spans="1:6" x14ac:dyDescent="0.3">
      <c r="A293" s="18">
        <v>45037</v>
      </c>
      <c r="B293" t="str">
        <f t="shared" si="12"/>
        <v>Apr</v>
      </c>
      <c r="C293">
        <f t="shared" si="13"/>
        <v>4</v>
      </c>
      <c r="D293">
        <f t="shared" si="14"/>
        <v>2023</v>
      </c>
      <c r="E293" t="str">
        <f>TEXT(Table3[[#This Row],[DateKey]],"ddd")</f>
        <v>Fri</v>
      </c>
      <c r="F293" t="str">
        <f>"Q"&amp;ROUNDUP(MONTH(Table3[[#This Row],[DateKey]])/3,0)</f>
        <v>Q2</v>
      </c>
    </row>
    <row r="294" spans="1:6" x14ac:dyDescent="0.3">
      <c r="A294" s="18">
        <v>45038</v>
      </c>
      <c r="B294" t="str">
        <f t="shared" si="12"/>
        <v>Apr</v>
      </c>
      <c r="C294">
        <f t="shared" si="13"/>
        <v>4</v>
      </c>
      <c r="D294">
        <f t="shared" si="14"/>
        <v>2023</v>
      </c>
      <c r="E294" t="str">
        <f>TEXT(Table3[[#This Row],[DateKey]],"ddd")</f>
        <v>Sat</v>
      </c>
      <c r="F294" t="str">
        <f>"Q"&amp;ROUNDUP(MONTH(Table3[[#This Row],[DateKey]])/3,0)</f>
        <v>Q2</v>
      </c>
    </row>
    <row r="295" spans="1:6" x14ac:dyDescent="0.3">
      <c r="A295" s="18">
        <v>45039</v>
      </c>
      <c r="B295" t="str">
        <f t="shared" si="12"/>
        <v>Apr</v>
      </c>
      <c r="C295">
        <f t="shared" si="13"/>
        <v>4</v>
      </c>
      <c r="D295">
        <f t="shared" si="14"/>
        <v>2023</v>
      </c>
      <c r="E295" t="str">
        <f>TEXT(Table3[[#This Row],[DateKey]],"ddd")</f>
        <v>Sun</v>
      </c>
      <c r="F295" t="str">
        <f>"Q"&amp;ROUNDUP(MONTH(Table3[[#This Row],[DateKey]])/3,0)</f>
        <v>Q2</v>
      </c>
    </row>
    <row r="296" spans="1:6" x14ac:dyDescent="0.3">
      <c r="A296" s="18">
        <v>45040</v>
      </c>
      <c r="B296" t="str">
        <f t="shared" si="12"/>
        <v>Apr</v>
      </c>
      <c r="C296">
        <f t="shared" si="13"/>
        <v>4</v>
      </c>
      <c r="D296">
        <f t="shared" si="14"/>
        <v>2023</v>
      </c>
      <c r="E296" t="str">
        <f>TEXT(Table3[[#This Row],[DateKey]],"ddd")</f>
        <v>Mon</v>
      </c>
      <c r="F296" t="str">
        <f>"Q"&amp;ROUNDUP(MONTH(Table3[[#This Row],[DateKey]])/3,0)</f>
        <v>Q2</v>
      </c>
    </row>
    <row r="297" spans="1:6" x14ac:dyDescent="0.3">
      <c r="A297" s="18">
        <v>45041</v>
      </c>
      <c r="B297" t="str">
        <f t="shared" si="12"/>
        <v>Apr</v>
      </c>
      <c r="C297">
        <f t="shared" si="13"/>
        <v>4</v>
      </c>
      <c r="D297">
        <f t="shared" si="14"/>
        <v>2023</v>
      </c>
      <c r="E297" t="str">
        <f>TEXT(Table3[[#This Row],[DateKey]],"ddd")</f>
        <v>Tue</v>
      </c>
      <c r="F297" t="str">
        <f>"Q"&amp;ROUNDUP(MONTH(Table3[[#This Row],[DateKey]])/3,0)</f>
        <v>Q2</v>
      </c>
    </row>
    <row r="298" spans="1:6" x14ac:dyDescent="0.3">
      <c r="A298" s="18">
        <v>45042</v>
      </c>
      <c r="B298" t="str">
        <f t="shared" si="12"/>
        <v>Apr</v>
      </c>
      <c r="C298">
        <f t="shared" si="13"/>
        <v>4</v>
      </c>
      <c r="D298">
        <f t="shared" si="14"/>
        <v>2023</v>
      </c>
      <c r="E298" t="str">
        <f>TEXT(Table3[[#This Row],[DateKey]],"ddd")</f>
        <v>Wed</v>
      </c>
      <c r="F298" t="str">
        <f>"Q"&amp;ROUNDUP(MONTH(Table3[[#This Row],[DateKey]])/3,0)</f>
        <v>Q2</v>
      </c>
    </row>
    <row r="299" spans="1:6" x14ac:dyDescent="0.3">
      <c r="A299" s="18">
        <v>45043</v>
      </c>
      <c r="B299" t="str">
        <f t="shared" si="12"/>
        <v>Apr</v>
      </c>
      <c r="C299">
        <f t="shared" si="13"/>
        <v>4</v>
      </c>
      <c r="D299">
        <f t="shared" si="14"/>
        <v>2023</v>
      </c>
      <c r="E299" t="str">
        <f>TEXT(Table3[[#This Row],[DateKey]],"ddd")</f>
        <v>Thu</v>
      </c>
      <c r="F299" t="str">
        <f>"Q"&amp;ROUNDUP(MONTH(Table3[[#This Row],[DateKey]])/3,0)</f>
        <v>Q2</v>
      </c>
    </row>
    <row r="300" spans="1:6" x14ac:dyDescent="0.3">
      <c r="A300" s="18">
        <v>45044</v>
      </c>
      <c r="B300" t="str">
        <f t="shared" si="12"/>
        <v>Apr</v>
      </c>
      <c r="C300">
        <f t="shared" si="13"/>
        <v>4</v>
      </c>
      <c r="D300">
        <f t="shared" si="14"/>
        <v>2023</v>
      </c>
      <c r="E300" t="str">
        <f>TEXT(Table3[[#This Row],[DateKey]],"ddd")</f>
        <v>Fri</v>
      </c>
      <c r="F300" t="str">
        <f>"Q"&amp;ROUNDUP(MONTH(Table3[[#This Row],[DateKey]])/3,0)</f>
        <v>Q2</v>
      </c>
    </row>
    <row r="301" spans="1:6" x14ac:dyDescent="0.3">
      <c r="A301" s="18">
        <v>45045</v>
      </c>
      <c r="B301" t="str">
        <f t="shared" si="12"/>
        <v>Apr</v>
      </c>
      <c r="C301">
        <f t="shared" si="13"/>
        <v>4</v>
      </c>
      <c r="D301">
        <f t="shared" si="14"/>
        <v>2023</v>
      </c>
      <c r="E301" t="str">
        <f>TEXT(Table3[[#This Row],[DateKey]],"ddd")</f>
        <v>Sat</v>
      </c>
      <c r="F301" t="str">
        <f>"Q"&amp;ROUNDUP(MONTH(Table3[[#This Row],[DateKey]])/3,0)</f>
        <v>Q2</v>
      </c>
    </row>
    <row r="302" spans="1:6" x14ac:dyDescent="0.3">
      <c r="A302" s="18">
        <v>45046</v>
      </c>
      <c r="B302" t="str">
        <f t="shared" si="12"/>
        <v>Apr</v>
      </c>
      <c r="C302">
        <f t="shared" si="13"/>
        <v>4</v>
      </c>
      <c r="D302">
        <f t="shared" si="14"/>
        <v>2023</v>
      </c>
      <c r="E302" t="str">
        <f>TEXT(Table3[[#This Row],[DateKey]],"ddd")</f>
        <v>Sun</v>
      </c>
      <c r="F302" t="str">
        <f>"Q"&amp;ROUNDUP(MONTH(Table3[[#This Row],[DateKey]])/3,0)</f>
        <v>Q2</v>
      </c>
    </row>
    <row r="303" spans="1:6" x14ac:dyDescent="0.3">
      <c r="A303" s="18">
        <v>45383</v>
      </c>
      <c r="B303" t="str">
        <f t="shared" si="12"/>
        <v>Apr</v>
      </c>
      <c r="C303">
        <f t="shared" si="13"/>
        <v>4</v>
      </c>
      <c r="D303">
        <f t="shared" si="14"/>
        <v>2024</v>
      </c>
      <c r="E303" t="str">
        <f>TEXT(Table3[[#This Row],[DateKey]],"ddd")</f>
        <v>Mon</v>
      </c>
      <c r="F303" t="str">
        <f>"Q"&amp;ROUNDUP(MONTH(Table3[[#This Row],[DateKey]])/3,0)</f>
        <v>Q2</v>
      </c>
    </row>
    <row r="304" spans="1:6" x14ac:dyDescent="0.3">
      <c r="A304" s="18">
        <v>45384</v>
      </c>
      <c r="B304" t="str">
        <f t="shared" si="12"/>
        <v>Apr</v>
      </c>
      <c r="C304">
        <f t="shared" si="13"/>
        <v>4</v>
      </c>
      <c r="D304">
        <f t="shared" si="14"/>
        <v>2024</v>
      </c>
      <c r="E304" t="str">
        <f>TEXT(Table3[[#This Row],[DateKey]],"ddd")</f>
        <v>Tue</v>
      </c>
      <c r="F304" t="str">
        <f>"Q"&amp;ROUNDUP(MONTH(Table3[[#This Row],[DateKey]])/3,0)</f>
        <v>Q2</v>
      </c>
    </row>
    <row r="305" spans="1:6" x14ac:dyDescent="0.3">
      <c r="A305" s="18">
        <v>45385</v>
      </c>
      <c r="B305" t="str">
        <f t="shared" si="12"/>
        <v>Apr</v>
      </c>
      <c r="C305">
        <f t="shared" si="13"/>
        <v>4</v>
      </c>
      <c r="D305">
        <f t="shared" si="14"/>
        <v>2024</v>
      </c>
      <c r="E305" t="str">
        <f>TEXT(Table3[[#This Row],[DateKey]],"ddd")</f>
        <v>Wed</v>
      </c>
      <c r="F305" t="str">
        <f>"Q"&amp;ROUNDUP(MONTH(Table3[[#This Row],[DateKey]])/3,0)</f>
        <v>Q2</v>
      </c>
    </row>
    <row r="306" spans="1:6" x14ac:dyDescent="0.3">
      <c r="A306" s="18">
        <v>45386</v>
      </c>
      <c r="B306" t="str">
        <f t="shared" si="12"/>
        <v>Apr</v>
      </c>
      <c r="C306">
        <f t="shared" si="13"/>
        <v>4</v>
      </c>
      <c r="D306">
        <f t="shared" si="14"/>
        <v>2024</v>
      </c>
      <c r="E306" t="str">
        <f>TEXT(Table3[[#This Row],[DateKey]],"ddd")</f>
        <v>Thu</v>
      </c>
      <c r="F306" t="str">
        <f>"Q"&amp;ROUNDUP(MONTH(Table3[[#This Row],[DateKey]])/3,0)</f>
        <v>Q2</v>
      </c>
    </row>
    <row r="307" spans="1:6" x14ac:dyDescent="0.3">
      <c r="A307" s="18">
        <v>45387</v>
      </c>
      <c r="B307" t="str">
        <f t="shared" si="12"/>
        <v>Apr</v>
      </c>
      <c r="C307">
        <f t="shared" si="13"/>
        <v>4</v>
      </c>
      <c r="D307">
        <f t="shared" si="14"/>
        <v>2024</v>
      </c>
      <c r="E307" t="str">
        <f>TEXT(Table3[[#This Row],[DateKey]],"ddd")</f>
        <v>Fri</v>
      </c>
      <c r="F307" t="str">
        <f>"Q"&amp;ROUNDUP(MONTH(Table3[[#This Row],[DateKey]])/3,0)</f>
        <v>Q2</v>
      </c>
    </row>
    <row r="308" spans="1:6" x14ac:dyDescent="0.3">
      <c r="A308" s="18">
        <v>45388</v>
      </c>
      <c r="B308" t="str">
        <f t="shared" si="12"/>
        <v>Apr</v>
      </c>
      <c r="C308">
        <f t="shared" si="13"/>
        <v>4</v>
      </c>
      <c r="D308">
        <f t="shared" si="14"/>
        <v>2024</v>
      </c>
      <c r="E308" t="str">
        <f>TEXT(Table3[[#This Row],[DateKey]],"ddd")</f>
        <v>Sat</v>
      </c>
      <c r="F308" t="str">
        <f>"Q"&amp;ROUNDUP(MONTH(Table3[[#This Row],[DateKey]])/3,0)</f>
        <v>Q2</v>
      </c>
    </row>
    <row r="309" spans="1:6" x14ac:dyDescent="0.3">
      <c r="A309" s="18">
        <v>45389</v>
      </c>
      <c r="B309" t="str">
        <f t="shared" si="12"/>
        <v>Apr</v>
      </c>
      <c r="C309">
        <f t="shared" si="13"/>
        <v>4</v>
      </c>
      <c r="D309">
        <f t="shared" si="14"/>
        <v>2024</v>
      </c>
      <c r="E309" t="str">
        <f>TEXT(Table3[[#This Row],[DateKey]],"ddd")</f>
        <v>Sun</v>
      </c>
      <c r="F309" t="str">
        <f>"Q"&amp;ROUNDUP(MONTH(Table3[[#This Row],[DateKey]])/3,0)</f>
        <v>Q2</v>
      </c>
    </row>
    <row r="310" spans="1:6" x14ac:dyDescent="0.3">
      <c r="A310" s="18">
        <v>45390</v>
      </c>
      <c r="B310" t="str">
        <f t="shared" si="12"/>
        <v>Apr</v>
      </c>
      <c r="C310">
        <f t="shared" si="13"/>
        <v>4</v>
      </c>
      <c r="D310">
        <f t="shared" si="14"/>
        <v>2024</v>
      </c>
      <c r="E310" t="str">
        <f>TEXT(Table3[[#This Row],[DateKey]],"ddd")</f>
        <v>Mon</v>
      </c>
      <c r="F310" t="str">
        <f>"Q"&amp;ROUNDUP(MONTH(Table3[[#This Row],[DateKey]])/3,0)</f>
        <v>Q2</v>
      </c>
    </row>
    <row r="311" spans="1:6" x14ac:dyDescent="0.3">
      <c r="A311" s="18">
        <v>45391</v>
      </c>
      <c r="B311" t="str">
        <f t="shared" si="12"/>
        <v>Apr</v>
      </c>
      <c r="C311">
        <f t="shared" si="13"/>
        <v>4</v>
      </c>
      <c r="D311">
        <f t="shared" si="14"/>
        <v>2024</v>
      </c>
      <c r="E311" t="str">
        <f>TEXT(Table3[[#This Row],[DateKey]],"ddd")</f>
        <v>Tue</v>
      </c>
      <c r="F311" t="str">
        <f>"Q"&amp;ROUNDUP(MONTH(Table3[[#This Row],[DateKey]])/3,0)</f>
        <v>Q2</v>
      </c>
    </row>
    <row r="312" spans="1:6" x14ac:dyDescent="0.3">
      <c r="A312" s="18">
        <v>45392</v>
      </c>
      <c r="B312" t="str">
        <f t="shared" si="12"/>
        <v>Apr</v>
      </c>
      <c r="C312">
        <f t="shared" si="13"/>
        <v>4</v>
      </c>
      <c r="D312">
        <f t="shared" si="14"/>
        <v>2024</v>
      </c>
      <c r="E312" t="str">
        <f>TEXT(Table3[[#This Row],[DateKey]],"ddd")</f>
        <v>Wed</v>
      </c>
      <c r="F312" t="str">
        <f>"Q"&amp;ROUNDUP(MONTH(Table3[[#This Row],[DateKey]])/3,0)</f>
        <v>Q2</v>
      </c>
    </row>
    <row r="313" spans="1:6" x14ac:dyDescent="0.3">
      <c r="A313" s="18">
        <v>45393</v>
      </c>
      <c r="B313" t="str">
        <f t="shared" si="12"/>
        <v>Apr</v>
      </c>
      <c r="C313">
        <f t="shared" si="13"/>
        <v>4</v>
      </c>
      <c r="D313">
        <f t="shared" si="14"/>
        <v>2024</v>
      </c>
      <c r="E313" t="str">
        <f>TEXT(Table3[[#This Row],[DateKey]],"ddd")</f>
        <v>Thu</v>
      </c>
      <c r="F313" t="str">
        <f>"Q"&amp;ROUNDUP(MONTH(Table3[[#This Row],[DateKey]])/3,0)</f>
        <v>Q2</v>
      </c>
    </row>
    <row r="314" spans="1:6" x14ac:dyDescent="0.3">
      <c r="A314" s="18">
        <v>45394</v>
      </c>
      <c r="B314" t="str">
        <f t="shared" si="12"/>
        <v>Apr</v>
      </c>
      <c r="C314">
        <f t="shared" si="13"/>
        <v>4</v>
      </c>
      <c r="D314">
        <f t="shared" si="14"/>
        <v>2024</v>
      </c>
      <c r="E314" t="str">
        <f>TEXT(Table3[[#This Row],[DateKey]],"ddd")</f>
        <v>Fri</v>
      </c>
      <c r="F314" t="str">
        <f>"Q"&amp;ROUNDUP(MONTH(Table3[[#This Row],[DateKey]])/3,0)</f>
        <v>Q2</v>
      </c>
    </row>
    <row r="315" spans="1:6" x14ac:dyDescent="0.3">
      <c r="A315" s="18">
        <v>45395</v>
      </c>
      <c r="B315" t="str">
        <f t="shared" si="12"/>
        <v>Apr</v>
      </c>
      <c r="C315">
        <f t="shared" si="13"/>
        <v>4</v>
      </c>
      <c r="D315">
        <f t="shared" si="14"/>
        <v>2024</v>
      </c>
      <c r="E315" t="str">
        <f>TEXT(Table3[[#This Row],[DateKey]],"ddd")</f>
        <v>Sat</v>
      </c>
      <c r="F315" t="str">
        <f>"Q"&amp;ROUNDUP(MONTH(Table3[[#This Row],[DateKey]])/3,0)</f>
        <v>Q2</v>
      </c>
    </row>
    <row r="316" spans="1:6" x14ac:dyDescent="0.3">
      <c r="A316" s="18">
        <v>45396</v>
      </c>
      <c r="B316" t="str">
        <f t="shared" si="12"/>
        <v>Apr</v>
      </c>
      <c r="C316">
        <f t="shared" si="13"/>
        <v>4</v>
      </c>
      <c r="D316">
        <f t="shared" si="14"/>
        <v>2024</v>
      </c>
      <c r="E316" t="str">
        <f>TEXT(Table3[[#This Row],[DateKey]],"ddd")</f>
        <v>Sun</v>
      </c>
      <c r="F316" t="str">
        <f>"Q"&amp;ROUNDUP(MONTH(Table3[[#This Row],[DateKey]])/3,0)</f>
        <v>Q2</v>
      </c>
    </row>
    <row r="317" spans="1:6" x14ac:dyDescent="0.3">
      <c r="A317" s="18">
        <v>45397</v>
      </c>
      <c r="B317" t="str">
        <f t="shared" si="12"/>
        <v>Apr</v>
      </c>
      <c r="C317">
        <f t="shared" si="13"/>
        <v>4</v>
      </c>
      <c r="D317">
        <f t="shared" si="14"/>
        <v>2024</v>
      </c>
      <c r="E317" t="str">
        <f>TEXT(Table3[[#This Row],[DateKey]],"ddd")</f>
        <v>Mon</v>
      </c>
      <c r="F317" t="str">
        <f>"Q"&amp;ROUNDUP(MONTH(Table3[[#This Row],[DateKey]])/3,0)</f>
        <v>Q2</v>
      </c>
    </row>
    <row r="318" spans="1:6" x14ac:dyDescent="0.3">
      <c r="A318" s="18">
        <v>45398</v>
      </c>
      <c r="B318" t="str">
        <f t="shared" si="12"/>
        <v>Apr</v>
      </c>
      <c r="C318">
        <f t="shared" si="13"/>
        <v>4</v>
      </c>
      <c r="D318">
        <f t="shared" si="14"/>
        <v>2024</v>
      </c>
      <c r="E318" t="str">
        <f>TEXT(Table3[[#This Row],[DateKey]],"ddd")</f>
        <v>Tue</v>
      </c>
      <c r="F318" t="str">
        <f>"Q"&amp;ROUNDUP(MONTH(Table3[[#This Row],[DateKey]])/3,0)</f>
        <v>Q2</v>
      </c>
    </row>
    <row r="319" spans="1:6" x14ac:dyDescent="0.3">
      <c r="A319" s="18">
        <v>45399</v>
      </c>
      <c r="B319" t="str">
        <f t="shared" si="12"/>
        <v>Apr</v>
      </c>
      <c r="C319">
        <f t="shared" si="13"/>
        <v>4</v>
      </c>
      <c r="D319">
        <f t="shared" si="14"/>
        <v>2024</v>
      </c>
      <c r="E319" t="str">
        <f>TEXT(Table3[[#This Row],[DateKey]],"ddd")</f>
        <v>Wed</v>
      </c>
      <c r="F319" t="str">
        <f>"Q"&amp;ROUNDUP(MONTH(Table3[[#This Row],[DateKey]])/3,0)</f>
        <v>Q2</v>
      </c>
    </row>
    <row r="320" spans="1:6" x14ac:dyDescent="0.3">
      <c r="A320" s="18">
        <v>45400</v>
      </c>
      <c r="B320" t="str">
        <f t="shared" si="12"/>
        <v>Apr</v>
      </c>
      <c r="C320">
        <f t="shared" si="13"/>
        <v>4</v>
      </c>
      <c r="D320">
        <f t="shared" si="14"/>
        <v>2024</v>
      </c>
      <c r="E320" t="str">
        <f>TEXT(Table3[[#This Row],[DateKey]],"ddd")</f>
        <v>Thu</v>
      </c>
      <c r="F320" t="str">
        <f>"Q"&amp;ROUNDUP(MONTH(Table3[[#This Row],[DateKey]])/3,0)</f>
        <v>Q2</v>
      </c>
    </row>
    <row r="321" spans="1:6" x14ac:dyDescent="0.3">
      <c r="A321" s="18">
        <v>45401</v>
      </c>
      <c r="B321" t="str">
        <f t="shared" si="12"/>
        <v>Apr</v>
      </c>
      <c r="C321">
        <f t="shared" si="13"/>
        <v>4</v>
      </c>
      <c r="D321">
        <f t="shared" si="14"/>
        <v>2024</v>
      </c>
      <c r="E321" t="str">
        <f>TEXT(Table3[[#This Row],[DateKey]],"ddd")</f>
        <v>Fri</v>
      </c>
      <c r="F321" t="str">
        <f>"Q"&amp;ROUNDUP(MONTH(Table3[[#This Row],[DateKey]])/3,0)</f>
        <v>Q2</v>
      </c>
    </row>
    <row r="322" spans="1:6" x14ac:dyDescent="0.3">
      <c r="A322" s="18">
        <v>45402</v>
      </c>
      <c r="B322" t="str">
        <f t="shared" ref="B322:B385" si="15">TEXT(A322,"mmm")</f>
        <v>Apr</v>
      </c>
      <c r="C322">
        <f t="shared" ref="C322:C385" si="16">MONTH(A322)</f>
        <v>4</v>
      </c>
      <c r="D322">
        <f t="shared" ref="D322:D385" si="17">YEAR(A322)</f>
        <v>2024</v>
      </c>
      <c r="E322" t="str">
        <f>TEXT(Table3[[#This Row],[DateKey]],"ddd")</f>
        <v>Sat</v>
      </c>
      <c r="F322" t="str">
        <f>"Q"&amp;ROUNDUP(MONTH(Table3[[#This Row],[DateKey]])/3,0)</f>
        <v>Q2</v>
      </c>
    </row>
    <row r="323" spans="1:6" x14ac:dyDescent="0.3">
      <c r="A323" s="18">
        <v>45403</v>
      </c>
      <c r="B323" t="str">
        <f t="shared" si="15"/>
        <v>Apr</v>
      </c>
      <c r="C323">
        <f t="shared" si="16"/>
        <v>4</v>
      </c>
      <c r="D323">
        <f t="shared" si="17"/>
        <v>2024</v>
      </c>
      <c r="E323" t="str">
        <f>TEXT(Table3[[#This Row],[DateKey]],"ddd")</f>
        <v>Sun</v>
      </c>
      <c r="F323" t="str">
        <f>"Q"&amp;ROUNDUP(MONTH(Table3[[#This Row],[DateKey]])/3,0)</f>
        <v>Q2</v>
      </c>
    </row>
    <row r="324" spans="1:6" x14ac:dyDescent="0.3">
      <c r="A324" s="18">
        <v>45404</v>
      </c>
      <c r="B324" t="str">
        <f t="shared" si="15"/>
        <v>Apr</v>
      </c>
      <c r="C324">
        <f t="shared" si="16"/>
        <v>4</v>
      </c>
      <c r="D324">
        <f t="shared" si="17"/>
        <v>2024</v>
      </c>
      <c r="E324" t="str">
        <f>TEXT(Table3[[#This Row],[DateKey]],"ddd")</f>
        <v>Mon</v>
      </c>
      <c r="F324" t="str">
        <f>"Q"&amp;ROUNDUP(MONTH(Table3[[#This Row],[DateKey]])/3,0)</f>
        <v>Q2</v>
      </c>
    </row>
    <row r="325" spans="1:6" x14ac:dyDescent="0.3">
      <c r="A325" s="18">
        <v>45405</v>
      </c>
      <c r="B325" t="str">
        <f t="shared" si="15"/>
        <v>Apr</v>
      </c>
      <c r="C325">
        <f t="shared" si="16"/>
        <v>4</v>
      </c>
      <c r="D325">
        <f t="shared" si="17"/>
        <v>2024</v>
      </c>
      <c r="E325" t="str">
        <f>TEXT(Table3[[#This Row],[DateKey]],"ddd")</f>
        <v>Tue</v>
      </c>
      <c r="F325" t="str">
        <f>"Q"&amp;ROUNDUP(MONTH(Table3[[#This Row],[DateKey]])/3,0)</f>
        <v>Q2</v>
      </c>
    </row>
    <row r="326" spans="1:6" x14ac:dyDescent="0.3">
      <c r="A326" s="18">
        <v>45406</v>
      </c>
      <c r="B326" t="str">
        <f t="shared" si="15"/>
        <v>Apr</v>
      </c>
      <c r="C326">
        <f t="shared" si="16"/>
        <v>4</v>
      </c>
      <c r="D326">
        <f t="shared" si="17"/>
        <v>2024</v>
      </c>
      <c r="E326" t="str">
        <f>TEXT(Table3[[#This Row],[DateKey]],"ddd")</f>
        <v>Wed</v>
      </c>
      <c r="F326" t="str">
        <f>"Q"&amp;ROUNDUP(MONTH(Table3[[#This Row],[DateKey]])/3,0)</f>
        <v>Q2</v>
      </c>
    </row>
    <row r="327" spans="1:6" x14ac:dyDescent="0.3">
      <c r="A327" s="18">
        <v>45407</v>
      </c>
      <c r="B327" t="str">
        <f t="shared" si="15"/>
        <v>Apr</v>
      </c>
      <c r="C327">
        <f t="shared" si="16"/>
        <v>4</v>
      </c>
      <c r="D327">
        <f t="shared" si="17"/>
        <v>2024</v>
      </c>
      <c r="E327" t="str">
        <f>TEXT(Table3[[#This Row],[DateKey]],"ddd")</f>
        <v>Thu</v>
      </c>
      <c r="F327" t="str">
        <f>"Q"&amp;ROUNDUP(MONTH(Table3[[#This Row],[DateKey]])/3,0)</f>
        <v>Q2</v>
      </c>
    </row>
    <row r="328" spans="1:6" x14ac:dyDescent="0.3">
      <c r="A328" s="18">
        <v>45408</v>
      </c>
      <c r="B328" t="str">
        <f t="shared" si="15"/>
        <v>Apr</v>
      </c>
      <c r="C328">
        <f t="shared" si="16"/>
        <v>4</v>
      </c>
      <c r="D328">
        <f t="shared" si="17"/>
        <v>2024</v>
      </c>
      <c r="E328" t="str">
        <f>TEXT(Table3[[#This Row],[DateKey]],"ddd")</f>
        <v>Fri</v>
      </c>
      <c r="F328" t="str">
        <f>"Q"&amp;ROUNDUP(MONTH(Table3[[#This Row],[DateKey]])/3,0)</f>
        <v>Q2</v>
      </c>
    </row>
    <row r="329" spans="1:6" x14ac:dyDescent="0.3">
      <c r="A329" s="18">
        <v>45409</v>
      </c>
      <c r="B329" t="str">
        <f t="shared" si="15"/>
        <v>Apr</v>
      </c>
      <c r="C329">
        <f t="shared" si="16"/>
        <v>4</v>
      </c>
      <c r="D329">
        <f t="shared" si="17"/>
        <v>2024</v>
      </c>
      <c r="E329" t="str">
        <f>TEXT(Table3[[#This Row],[DateKey]],"ddd")</f>
        <v>Sat</v>
      </c>
      <c r="F329" t="str">
        <f>"Q"&amp;ROUNDUP(MONTH(Table3[[#This Row],[DateKey]])/3,0)</f>
        <v>Q2</v>
      </c>
    </row>
    <row r="330" spans="1:6" x14ac:dyDescent="0.3">
      <c r="A330" s="18">
        <v>45410</v>
      </c>
      <c r="B330" t="str">
        <f t="shared" si="15"/>
        <v>Apr</v>
      </c>
      <c r="C330">
        <f t="shared" si="16"/>
        <v>4</v>
      </c>
      <c r="D330">
        <f t="shared" si="17"/>
        <v>2024</v>
      </c>
      <c r="E330" t="str">
        <f>TEXT(Table3[[#This Row],[DateKey]],"ddd")</f>
        <v>Sun</v>
      </c>
      <c r="F330" t="str">
        <f>"Q"&amp;ROUNDUP(MONTH(Table3[[#This Row],[DateKey]])/3,0)</f>
        <v>Q2</v>
      </c>
    </row>
    <row r="331" spans="1:6" x14ac:dyDescent="0.3">
      <c r="A331" s="18">
        <v>45411</v>
      </c>
      <c r="B331" t="str">
        <f t="shared" si="15"/>
        <v>Apr</v>
      </c>
      <c r="C331">
        <f t="shared" si="16"/>
        <v>4</v>
      </c>
      <c r="D331">
        <f t="shared" si="17"/>
        <v>2024</v>
      </c>
      <c r="E331" t="str">
        <f>TEXT(Table3[[#This Row],[DateKey]],"ddd")</f>
        <v>Mon</v>
      </c>
      <c r="F331" t="str">
        <f>"Q"&amp;ROUNDUP(MONTH(Table3[[#This Row],[DateKey]])/3,0)</f>
        <v>Q2</v>
      </c>
    </row>
    <row r="332" spans="1:6" x14ac:dyDescent="0.3">
      <c r="A332" s="18">
        <v>45412</v>
      </c>
      <c r="B332" t="str">
        <f t="shared" si="15"/>
        <v>Apr</v>
      </c>
      <c r="C332">
        <f t="shared" si="16"/>
        <v>4</v>
      </c>
      <c r="D332">
        <f t="shared" si="17"/>
        <v>2024</v>
      </c>
      <c r="E332" t="str">
        <f>TEXT(Table3[[#This Row],[DateKey]],"ddd")</f>
        <v>Tue</v>
      </c>
      <c r="F332" t="str">
        <f>"Q"&amp;ROUNDUP(MONTH(Table3[[#This Row],[DateKey]])/3,0)</f>
        <v>Q2</v>
      </c>
    </row>
    <row r="333" spans="1:6" x14ac:dyDescent="0.3">
      <c r="A333" s="18">
        <v>45748</v>
      </c>
      <c r="B333" t="str">
        <f t="shared" si="15"/>
        <v>Apr</v>
      </c>
      <c r="C333">
        <f t="shared" si="16"/>
        <v>4</v>
      </c>
      <c r="D333">
        <f t="shared" si="17"/>
        <v>2025</v>
      </c>
      <c r="E333" t="str">
        <f>TEXT(Table3[[#This Row],[DateKey]],"ddd")</f>
        <v>Tue</v>
      </c>
      <c r="F333" t="str">
        <f>"Q"&amp;ROUNDUP(MONTH(Table3[[#This Row],[DateKey]])/3,0)</f>
        <v>Q2</v>
      </c>
    </row>
    <row r="334" spans="1:6" x14ac:dyDescent="0.3">
      <c r="A334" s="18">
        <v>45749</v>
      </c>
      <c r="B334" t="str">
        <f t="shared" si="15"/>
        <v>Apr</v>
      </c>
      <c r="C334">
        <f t="shared" si="16"/>
        <v>4</v>
      </c>
      <c r="D334">
        <f t="shared" si="17"/>
        <v>2025</v>
      </c>
      <c r="E334" t="str">
        <f>TEXT(Table3[[#This Row],[DateKey]],"ddd")</f>
        <v>Wed</v>
      </c>
      <c r="F334" t="str">
        <f>"Q"&amp;ROUNDUP(MONTH(Table3[[#This Row],[DateKey]])/3,0)</f>
        <v>Q2</v>
      </c>
    </row>
    <row r="335" spans="1:6" x14ac:dyDescent="0.3">
      <c r="A335" s="18">
        <v>45750</v>
      </c>
      <c r="B335" t="str">
        <f t="shared" si="15"/>
        <v>Apr</v>
      </c>
      <c r="C335">
        <f t="shared" si="16"/>
        <v>4</v>
      </c>
      <c r="D335">
        <f t="shared" si="17"/>
        <v>2025</v>
      </c>
      <c r="E335" t="str">
        <f>TEXT(Table3[[#This Row],[DateKey]],"ddd")</f>
        <v>Thu</v>
      </c>
      <c r="F335" t="str">
        <f>"Q"&amp;ROUNDUP(MONTH(Table3[[#This Row],[DateKey]])/3,0)</f>
        <v>Q2</v>
      </c>
    </row>
    <row r="336" spans="1:6" x14ac:dyDescent="0.3">
      <c r="A336" s="18">
        <v>45751</v>
      </c>
      <c r="B336" t="str">
        <f t="shared" si="15"/>
        <v>Apr</v>
      </c>
      <c r="C336">
        <f t="shared" si="16"/>
        <v>4</v>
      </c>
      <c r="D336">
        <f t="shared" si="17"/>
        <v>2025</v>
      </c>
      <c r="E336" t="str">
        <f>TEXT(Table3[[#This Row],[DateKey]],"ddd")</f>
        <v>Fri</v>
      </c>
      <c r="F336" t="str">
        <f>"Q"&amp;ROUNDUP(MONTH(Table3[[#This Row],[DateKey]])/3,0)</f>
        <v>Q2</v>
      </c>
    </row>
    <row r="337" spans="1:6" x14ac:dyDescent="0.3">
      <c r="A337" s="18">
        <v>45752</v>
      </c>
      <c r="B337" t="str">
        <f t="shared" si="15"/>
        <v>Apr</v>
      </c>
      <c r="C337">
        <f t="shared" si="16"/>
        <v>4</v>
      </c>
      <c r="D337">
        <f t="shared" si="17"/>
        <v>2025</v>
      </c>
      <c r="E337" t="str">
        <f>TEXT(Table3[[#This Row],[DateKey]],"ddd")</f>
        <v>Sat</v>
      </c>
      <c r="F337" t="str">
        <f>"Q"&amp;ROUNDUP(MONTH(Table3[[#This Row],[DateKey]])/3,0)</f>
        <v>Q2</v>
      </c>
    </row>
    <row r="338" spans="1:6" x14ac:dyDescent="0.3">
      <c r="A338" s="18">
        <v>45753</v>
      </c>
      <c r="B338" t="str">
        <f t="shared" si="15"/>
        <v>Apr</v>
      </c>
      <c r="C338">
        <f t="shared" si="16"/>
        <v>4</v>
      </c>
      <c r="D338">
        <f t="shared" si="17"/>
        <v>2025</v>
      </c>
      <c r="E338" t="str">
        <f>TEXT(Table3[[#This Row],[DateKey]],"ddd")</f>
        <v>Sun</v>
      </c>
      <c r="F338" t="str">
        <f>"Q"&amp;ROUNDUP(MONTH(Table3[[#This Row],[DateKey]])/3,0)</f>
        <v>Q2</v>
      </c>
    </row>
    <row r="339" spans="1:6" x14ac:dyDescent="0.3">
      <c r="A339" s="18">
        <v>45754</v>
      </c>
      <c r="B339" t="str">
        <f t="shared" si="15"/>
        <v>Apr</v>
      </c>
      <c r="C339">
        <f t="shared" si="16"/>
        <v>4</v>
      </c>
      <c r="D339">
        <f t="shared" si="17"/>
        <v>2025</v>
      </c>
      <c r="E339" t="str">
        <f>TEXT(Table3[[#This Row],[DateKey]],"ddd")</f>
        <v>Mon</v>
      </c>
      <c r="F339" t="str">
        <f>"Q"&amp;ROUNDUP(MONTH(Table3[[#This Row],[DateKey]])/3,0)</f>
        <v>Q2</v>
      </c>
    </row>
    <row r="340" spans="1:6" x14ac:dyDescent="0.3">
      <c r="A340" s="18">
        <v>45755</v>
      </c>
      <c r="B340" t="str">
        <f t="shared" si="15"/>
        <v>Apr</v>
      </c>
      <c r="C340">
        <f t="shared" si="16"/>
        <v>4</v>
      </c>
      <c r="D340">
        <f t="shared" si="17"/>
        <v>2025</v>
      </c>
      <c r="E340" t="str">
        <f>TEXT(Table3[[#This Row],[DateKey]],"ddd")</f>
        <v>Tue</v>
      </c>
      <c r="F340" t="str">
        <f>"Q"&amp;ROUNDUP(MONTH(Table3[[#This Row],[DateKey]])/3,0)</f>
        <v>Q2</v>
      </c>
    </row>
    <row r="341" spans="1:6" x14ac:dyDescent="0.3">
      <c r="A341" s="18">
        <v>45756</v>
      </c>
      <c r="B341" t="str">
        <f t="shared" si="15"/>
        <v>Apr</v>
      </c>
      <c r="C341">
        <f t="shared" si="16"/>
        <v>4</v>
      </c>
      <c r="D341">
        <f t="shared" si="17"/>
        <v>2025</v>
      </c>
      <c r="E341" t="str">
        <f>TEXT(Table3[[#This Row],[DateKey]],"ddd")</f>
        <v>Wed</v>
      </c>
      <c r="F341" t="str">
        <f>"Q"&amp;ROUNDUP(MONTH(Table3[[#This Row],[DateKey]])/3,0)</f>
        <v>Q2</v>
      </c>
    </row>
    <row r="342" spans="1:6" x14ac:dyDescent="0.3">
      <c r="A342" s="18">
        <v>45757</v>
      </c>
      <c r="B342" t="str">
        <f t="shared" si="15"/>
        <v>Apr</v>
      </c>
      <c r="C342">
        <f t="shared" si="16"/>
        <v>4</v>
      </c>
      <c r="D342">
        <f t="shared" si="17"/>
        <v>2025</v>
      </c>
      <c r="E342" t="str">
        <f>TEXT(Table3[[#This Row],[DateKey]],"ddd")</f>
        <v>Thu</v>
      </c>
      <c r="F342" t="str">
        <f>"Q"&amp;ROUNDUP(MONTH(Table3[[#This Row],[DateKey]])/3,0)</f>
        <v>Q2</v>
      </c>
    </row>
    <row r="343" spans="1:6" x14ac:dyDescent="0.3">
      <c r="A343" s="18">
        <v>45758</v>
      </c>
      <c r="B343" t="str">
        <f t="shared" si="15"/>
        <v>Apr</v>
      </c>
      <c r="C343">
        <f t="shared" si="16"/>
        <v>4</v>
      </c>
      <c r="D343">
        <f t="shared" si="17"/>
        <v>2025</v>
      </c>
      <c r="E343" t="str">
        <f>TEXT(Table3[[#This Row],[DateKey]],"ddd")</f>
        <v>Fri</v>
      </c>
      <c r="F343" t="str">
        <f>"Q"&amp;ROUNDUP(MONTH(Table3[[#This Row],[DateKey]])/3,0)</f>
        <v>Q2</v>
      </c>
    </row>
    <row r="344" spans="1:6" x14ac:dyDescent="0.3">
      <c r="A344" s="18">
        <v>45759</v>
      </c>
      <c r="B344" t="str">
        <f t="shared" si="15"/>
        <v>Apr</v>
      </c>
      <c r="C344">
        <f t="shared" si="16"/>
        <v>4</v>
      </c>
      <c r="D344">
        <f t="shared" si="17"/>
        <v>2025</v>
      </c>
      <c r="E344" t="str">
        <f>TEXT(Table3[[#This Row],[DateKey]],"ddd")</f>
        <v>Sat</v>
      </c>
      <c r="F344" t="str">
        <f>"Q"&amp;ROUNDUP(MONTH(Table3[[#This Row],[DateKey]])/3,0)</f>
        <v>Q2</v>
      </c>
    </row>
    <row r="345" spans="1:6" x14ac:dyDescent="0.3">
      <c r="A345" s="18">
        <v>45760</v>
      </c>
      <c r="B345" t="str">
        <f t="shared" si="15"/>
        <v>Apr</v>
      </c>
      <c r="C345">
        <f t="shared" si="16"/>
        <v>4</v>
      </c>
      <c r="D345">
        <f t="shared" si="17"/>
        <v>2025</v>
      </c>
      <c r="E345" t="str">
        <f>TEXT(Table3[[#This Row],[DateKey]],"ddd")</f>
        <v>Sun</v>
      </c>
      <c r="F345" t="str">
        <f>"Q"&amp;ROUNDUP(MONTH(Table3[[#This Row],[DateKey]])/3,0)</f>
        <v>Q2</v>
      </c>
    </row>
    <row r="346" spans="1:6" x14ac:dyDescent="0.3">
      <c r="A346" s="18">
        <v>45761</v>
      </c>
      <c r="B346" t="str">
        <f t="shared" si="15"/>
        <v>Apr</v>
      </c>
      <c r="C346">
        <f t="shared" si="16"/>
        <v>4</v>
      </c>
      <c r="D346">
        <f t="shared" si="17"/>
        <v>2025</v>
      </c>
      <c r="E346" t="str">
        <f>TEXT(Table3[[#This Row],[DateKey]],"ddd")</f>
        <v>Mon</v>
      </c>
      <c r="F346" t="str">
        <f>"Q"&amp;ROUNDUP(MONTH(Table3[[#This Row],[DateKey]])/3,0)</f>
        <v>Q2</v>
      </c>
    </row>
    <row r="347" spans="1:6" x14ac:dyDescent="0.3">
      <c r="A347" s="18">
        <v>45762</v>
      </c>
      <c r="B347" t="str">
        <f t="shared" si="15"/>
        <v>Apr</v>
      </c>
      <c r="C347">
        <f t="shared" si="16"/>
        <v>4</v>
      </c>
      <c r="D347">
        <f t="shared" si="17"/>
        <v>2025</v>
      </c>
      <c r="E347" t="str">
        <f>TEXT(Table3[[#This Row],[DateKey]],"ddd")</f>
        <v>Tue</v>
      </c>
      <c r="F347" t="str">
        <f>"Q"&amp;ROUNDUP(MONTH(Table3[[#This Row],[DateKey]])/3,0)</f>
        <v>Q2</v>
      </c>
    </row>
    <row r="348" spans="1:6" x14ac:dyDescent="0.3">
      <c r="A348" s="18">
        <v>45763</v>
      </c>
      <c r="B348" t="str">
        <f t="shared" si="15"/>
        <v>Apr</v>
      </c>
      <c r="C348">
        <f t="shared" si="16"/>
        <v>4</v>
      </c>
      <c r="D348">
        <f t="shared" si="17"/>
        <v>2025</v>
      </c>
      <c r="E348" t="str">
        <f>TEXT(Table3[[#This Row],[DateKey]],"ddd")</f>
        <v>Wed</v>
      </c>
      <c r="F348" t="str">
        <f>"Q"&amp;ROUNDUP(MONTH(Table3[[#This Row],[DateKey]])/3,0)</f>
        <v>Q2</v>
      </c>
    </row>
    <row r="349" spans="1:6" x14ac:dyDescent="0.3">
      <c r="A349" s="18">
        <v>45764</v>
      </c>
      <c r="B349" t="str">
        <f t="shared" si="15"/>
        <v>Apr</v>
      </c>
      <c r="C349">
        <f t="shared" si="16"/>
        <v>4</v>
      </c>
      <c r="D349">
        <f t="shared" si="17"/>
        <v>2025</v>
      </c>
      <c r="E349" t="str">
        <f>TEXT(Table3[[#This Row],[DateKey]],"ddd")</f>
        <v>Thu</v>
      </c>
      <c r="F349" t="str">
        <f>"Q"&amp;ROUNDUP(MONTH(Table3[[#This Row],[DateKey]])/3,0)</f>
        <v>Q2</v>
      </c>
    </row>
    <row r="350" spans="1:6" x14ac:dyDescent="0.3">
      <c r="A350" s="18">
        <v>45765</v>
      </c>
      <c r="B350" t="str">
        <f t="shared" si="15"/>
        <v>Apr</v>
      </c>
      <c r="C350">
        <f t="shared" si="16"/>
        <v>4</v>
      </c>
      <c r="D350">
        <f t="shared" si="17"/>
        <v>2025</v>
      </c>
      <c r="E350" t="str">
        <f>TEXT(Table3[[#This Row],[DateKey]],"ddd")</f>
        <v>Fri</v>
      </c>
      <c r="F350" t="str">
        <f>"Q"&amp;ROUNDUP(MONTH(Table3[[#This Row],[DateKey]])/3,0)</f>
        <v>Q2</v>
      </c>
    </row>
    <row r="351" spans="1:6" x14ac:dyDescent="0.3">
      <c r="A351" s="18">
        <v>45766</v>
      </c>
      <c r="B351" t="str">
        <f t="shared" si="15"/>
        <v>Apr</v>
      </c>
      <c r="C351">
        <f t="shared" si="16"/>
        <v>4</v>
      </c>
      <c r="D351">
        <f t="shared" si="17"/>
        <v>2025</v>
      </c>
      <c r="E351" t="str">
        <f>TEXT(Table3[[#This Row],[DateKey]],"ddd")</f>
        <v>Sat</v>
      </c>
      <c r="F351" t="str">
        <f>"Q"&amp;ROUNDUP(MONTH(Table3[[#This Row],[DateKey]])/3,0)</f>
        <v>Q2</v>
      </c>
    </row>
    <row r="352" spans="1:6" x14ac:dyDescent="0.3">
      <c r="A352" s="18">
        <v>45767</v>
      </c>
      <c r="B352" t="str">
        <f t="shared" si="15"/>
        <v>Apr</v>
      </c>
      <c r="C352">
        <f t="shared" si="16"/>
        <v>4</v>
      </c>
      <c r="D352">
        <f t="shared" si="17"/>
        <v>2025</v>
      </c>
      <c r="E352" t="str">
        <f>TEXT(Table3[[#This Row],[DateKey]],"ddd")</f>
        <v>Sun</v>
      </c>
      <c r="F352" t="str">
        <f>"Q"&amp;ROUNDUP(MONTH(Table3[[#This Row],[DateKey]])/3,0)</f>
        <v>Q2</v>
      </c>
    </row>
    <row r="353" spans="1:6" x14ac:dyDescent="0.3">
      <c r="A353" s="18">
        <v>45768</v>
      </c>
      <c r="B353" t="str">
        <f t="shared" si="15"/>
        <v>Apr</v>
      </c>
      <c r="C353">
        <f t="shared" si="16"/>
        <v>4</v>
      </c>
      <c r="D353">
        <f t="shared" si="17"/>
        <v>2025</v>
      </c>
      <c r="E353" t="str">
        <f>TEXT(Table3[[#This Row],[DateKey]],"ddd")</f>
        <v>Mon</v>
      </c>
      <c r="F353" t="str">
        <f>"Q"&amp;ROUNDUP(MONTH(Table3[[#This Row],[DateKey]])/3,0)</f>
        <v>Q2</v>
      </c>
    </row>
    <row r="354" spans="1:6" x14ac:dyDescent="0.3">
      <c r="A354" s="18">
        <v>45769</v>
      </c>
      <c r="B354" t="str">
        <f t="shared" si="15"/>
        <v>Apr</v>
      </c>
      <c r="C354">
        <f t="shared" si="16"/>
        <v>4</v>
      </c>
      <c r="D354">
        <f t="shared" si="17"/>
        <v>2025</v>
      </c>
      <c r="E354" t="str">
        <f>TEXT(Table3[[#This Row],[DateKey]],"ddd")</f>
        <v>Tue</v>
      </c>
      <c r="F354" t="str">
        <f>"Q"&amp;ROUNDUP(MONTH(Table3[[#This Row],[DateKey]])/3,0)</f>
        <v>Q2</v>
      </c>
    </row>
    <row r="355" spans="1:6" x14ac:dyDescent="0.3">
      <c r="A355" s="18">
        <v>45770</v>
      </c>
      <c r="B355" t="str">
        <f t="shared" si="15"/>
        <v>Apr</v>
      </c>
      <c r="C355">
        <f t="shared" si="16"/>
        <v>4</v>
      </c>
      <c r="D355">
        <f t="shared" si="17"/>
        <v>2025</v>
      </c>
      <c r="E355" t="str">
        <f>TEXT(Table3[[#This Row],[DateKey]],"ddd")</f>
        <v>Wed</v>
      </c>
      <c r="F355" t="str">
        <f>"Q"&amp;ROUNDUP(MONTH(Table3[[#This Row],[DateKey]])/3,0)</f>
        <v>Q2</v>
      </c>
    </row>
    <row r="356" spans="1:6" x14ac:dyDescent="0.3">
      <c r="A356" s="18">
        <v>45771</v>
      </c>
      <c r="B356" t="str">
        <f t="shared" si="15"/>
        <v>Apr</v>
      </c>
      <c r="C356">
        <f t="shared" si="16"/>
        <v>4</v>
      </c>
      <c r="D356">
        <f t="shared" si="17"/>
        <v>2025</v>
      </c>
      <c r="E356" t="str">
        <f>TEXT(Table3[[#This Row],[DateKey]],"ddd")</f>
        <v>Thu</v>
      </c>
      <c r="F356" t="str">
        <f>"Q"&amp;ROUNDUP(MONTH(Table3[[#This Row],[DateKey]])/3,0)</f>
        <v>Q2</v>
      </c>
    </row>
    <row r="357" spans="1:6" x14ac:dyDescent="0.3">
      <c r="A357" s="18">
        <v>45772</v>
      </c>
      <c r="B357" t="str">
        <f t="shared" si="15"/>
        <v>Apr</v>
      </c>
      <c r="C357">
        <f t="shared" si="16"/>
        <v>4</v>
      </c>
      <c r="D357">
        <f t="shared" si="17"/>
        <v>2025</v>
      </c>
      <c r="E357" t="str">
        <f>TEXT(Table3[[#This Row],[DateKey]],"ddd")</f>
        <v>Fri</v>
      </c>
      <c r="F357" t="str">
        <f>"Q"&amp;ROUNDUP(MONTH(Table3[[#This Row],[DateKey]])/3,0)</f>
        <v>Q2</v>
      </c>
    </row>
    <row r="358" spans="1:6" x14ac:dyDescent="0.3">
      <c r="A358" s="18">
        <v>45773</v>
      </c>
      <c r="B358" t="str">
        <f t="shared" si="15"/>
        <v>Apr</v>
      </c>
      <c r="C358">
        <f t="shared" si="16"/>
        <v>4</v>
      </c>
      <c r="D358">
        <f t="shared" si="17"/>
        <v>2025</v>
      </c>
      <c r="E358" t="str">
        <f>TEXT(Table3[[#This Row],[DateKey]],"ddd")</f>
        <v>Sat</v>
      </c>
      <c r="F358" t="str">
        <f>"Q"&amp;ROUNDUP(MONTH(Table3[[#This Row],[DateKey]])/3,0)</f>
        <v>Q2</v>
      </c>
    </row>
    <row r="359" spans="1:6" x14ac:dyDescent="0.3">
      <c r="A359" s="18">
        <v>45774</v>
      </c>
      <c r="B359" t="str">
        <f t="shared" si="15"/>
        <v>Apr</v>
      </c>
      <c r="C359">
        <f t="shared" si="16"/>
        <v>4</v>
      </c>
      <c r="D359">
        <f t="shared" si="17"/>
        <v>2025</v>
      </c>
      <c r="E359" t="str">
        <f>TEXT(Table3[[#This Row],[DateKey]],"ddd")</f>
        <v>Sun</v>
      </c>
      <c r="F359" t="str">
        <f>"Q"&amp;ROUNDUP(MONTH(Table3[[#This Row],[DateKey]])/3,0)</f>
        <v>Q2</v>
      </c>
    </row>
    <row r="360" spans="1:6" x14ac:dyDescent="0.3">
      <c r="A360" s="18">
        <v>45775</v>
      </c>
      <c r="B360" t="str">
        <f t="shared" si="15"/>
        <v>Apr</v>
      </c>
      <c r="C360">
        <f t="shared" si="16"/>
        <v>4</v>
      </c>
      <c r="D360">
        <f t="shared" si="17"/>
        <v>2025</v>
      </c>
      <c r="E360" t="str">
        <f>TEXT(Table3[[#This Row],[DateKey]],"ddd")</f>
        <v>Mon</v>
      </c>
      <c r="F360" t="str">
        <f>"Q"&amp;ROUNDUP(MONTH(Table3[[#This Row],[DateKey]])/3,0)</f>
        <v>Q2</v>
      </c>
    </row>
    <row r="361" spans="1:6" x14ac:dyDescent="0.3">
      <c r="A361" s="18">
        <v>45776</v>
      </c>
      <c r="B361" t="str">
        <f t="shared" si="15"/>
        <v>Apr</v>
      </c>
      <c r="C361">
        <f t="shared" si="16"/>
        <v>4</v>
      </c>
      <c r="D361">
        <f t="shared" si="17"/>
        <v>2025</v>
      </c>
      <c r="E361" t="str">
        <f>TEXT(Table3[[#This Row],[DateKey]],"ddd")</f>
        <v>Tue</v>
      </c>
      <c r="F361" t="str">
        <f>"Q"&amp;ROUNDUP(MONTH(Table3[[#This Row],[DateKey]])/3,0)</f>
        <v>Q2</v>
      </c>
    </row>
    <row r="362" spans="1:6" x14ac:dyDescent="0.3">
      <c r="A362" s="18">
        <v>45777</v>
      </c>
      <c r="B362" t="str">
        <f t="shared" si="15"/>
        <v>Apr</v>
      </c>
      <c r="C362">
        <f t="shared" si="16"/>
        <v>4</v>
      </c>
      <c r="D362">
        <f t="shared" si="17"/>
        <v>2025</v>
      </c>
      <c r="E362" t="str">
        <f>TEXT(Table3[[#This Row],[DateKey]],"ddd")</f>
        <v>Wed</v>
      </c>
      <c r="F362" t="str">
        <f>"Q"&amp;ROUNDUP(MONTH(Table3[[#This Row],[DateKey]])/3,0)</f>
        <v>Q2</v>
      </c>
    </row>
    <row r="363" spans="1:6" x14ac:dyDescent="0.3">
      <c r="A363" s="18">
        <v>45047</v>
      </c>
      <c r="B363" t="str">
        <f t="shared" si="15"/>
        <v>May</v>
      </c>
      <c r="C363">
        <f t="shared" si="16"/>
        <v>5</v>
      </c>
      <c r="D363">
        <f t="shared" si="17"/>
        <v>2023</v>
      </c>
      <c r="E363" t="str">
        <f>TEXT(Table3[[#This Row],[DateKey]],"ddd")</f>
        <v>Mon</v>
      </c>
      <c r="F363" t="str">
        <f>"Q"&amp;ROUNDUP(MONTH(Table3[[#This Row],[DateKey]])/3,0)</f>
        <v>Q2</v>
      </c>
    </row>
    <row r="364" spans="1:6" x14ac:dyDescent="0.3">
      <c r="A364" s="18">
        <v>45048</v>
      </c>
      <c r="B364" t="str">
        <f t="shared" si="15"/>
        <v>May</v>
      </c>
      <c r="C364">
        <f t="shared" si="16"/>
        <v>5</v>
      </c>
      <c r="D364">
        <f t="shared" si="17"/>
        <v>2023</v>
      </c>
      <c r="E364" t="str">
        <f>TEXT(Table3[[#This Row],[DateKey]],"ddd")</f>
        <v>Tue</v>
      </c>
      <c r="F364" t="str">
        <f>"Q"&amp;ROUNDUP(MONTH(Table3[[#This Row],[DateKey]])/3,0)</f>
        <v>Q2</v>
      </c>
    </row>
    <row r="365" spans="1:6" x14ac:dyDescent="0.3">
      <c r="A365" s="18">
        <v>45049</v>
      </c>
      <c r="B365" t="str">
        <f t="shared" si="15"/>
        <v>May</v>
      </c>
      <c r="C365">
        <f t="shared" si="16"/>
        <v>5</v>
      </c>
      <c r="D365">
        <f t="shared" si="17"/>
        <v>2023</v>
      </c>
      <c r="E365" t="str">
        <f>TEXT(Table3[[#This Row],[DateKey]],"ddd")</f>
        <v>Wed</v>
      </c>
      <c r="F365" t="str">
        <f>"Q"&amp;ROUNDUP(MONTH(Table3[[#This Row],[DateKey]])/3,0)</f>
        <v>Q2</v>
      </c>
    </row>
    <row r="366" spans="1:6" x14ac:dyDescent="0.3">
      <c r="A366" s="18">
        <v>45050</v>
      </c>
      <c r="B366" t="str">
        <f t="shared" si="15"/>
        <v>May</v>
      </c>
      <c r="C366">
        <f t="shared" si="16"/>
        <v>5</v>
      </c>
      <c r="D366">
        <f t="shared" si="17"/>
        <v>2023</v>
      </c>
      <c r="E366" t="str">
        <f>TEXT(Table3[[#This Row],[DateKey]],"ddd")</f>
        <v>Thu</v>
      </c>
      <c r="F366" t="str">
        <f>"Q"&amp;ROUNDUP(MONTH(Table3[[#This Row],[DateKey]])/3,0)</f>
        <v>Q2</v>
      </c>
    </row>
    <row r="367" spans="1:6" x14ac:dyDescent="0.3">
      <c r="A367" s="18">
        <v>45051</v>
      </c>
      <c r="B367" t="str">
        <f t="shared" si="15"/>
        <v>May</v>
      </c>
      <c r="C367">
        <f t="shared" si="16"/>
        <v>5</v>
      </c>
      <c r="D367">
        <f t="shared" si="17"/>
        <v>2023</v>
      </c>
      <c r="E367" t="str">
        <f>TEXT(Table3[[#This Row],[DateKey]],"ddd")</f>
        <v>Fri</v>
      </c>
      <c r="F367" t="str">
        <f>"Q"&amp;ROUNDUP(MONTH(Table3[[#This Row],[DateKey]])/3,0)</f>
        <v>Q2</v>
      </c>
    </row>
    <row r="368" spans="1:6" x14ac:dyDescent="0.3">
      <c r="A368" s="18">
        <v>45052</v>
      </c>
      <c r="B368" t="str">
        <f t="shared" si="15"/>
        <v>May</v>
      </c>
      <c r="C368">
        <f t="shared" si="16"/>
        <v>5</v>
      </c>
      <c r="D368">
        <f t="shared" si="17"/>
        <v>2023</v>
      </c>
      <c r="E368" t="str">
        <f>TEXT(Table3[[#This Row],[DateKey]],"ddd")</f>
        <v>Sat</v>
      </c>
      <c r="F368" t="str">
        <f>"Q"&amp;ROUNDUP(MONTH(Table3[[#This Row],[DateKey]])/3,0)</f>
        <v>Q2</v>
      </c>
    </row>
    <row r="369" spans="1:6" x14ac:dyDescent="0.3">
      <c r="A369" s="18">
        <v>45053</v>
      </c>
      <c r="B369" t="str">
        <f t="shared" si="15"/>
        <v>May</v>
      </c>
      <c r="C369">
        <f t="shared" si="16"/>
        <v>5</v>
      </c>
      <c r="D369">
        <f t="shared" si="17"/>
        <v>2023</v>
      </c>
      <c r="E369" t="str">
        <f>TEXT(Table3[[#This Row],[DateKey]],"ddd")</f>
        <v>Sun</v>
      </c>
      <c r="F369" t="str">
        <f>"Q"&amp;ROUNDUP(MONTH(Table3[[#This Row],[DateKey]])/3,0)</f>
        <v>Q2</v>
      </c>
    </row>
    <row r="370" spans="1:6" x14ac:dyDescent="0.3">
      <c r="A370" s="18">
        <v>45054</v>
      </c>
      <c r="B370" t="str">
        <f t="shared" si="15"/>
        <v>May</v>
      </c>
      <c r="C370">
        <f t="shared" si="16"/>
        <v>5</v>
      </c>
      <c r="D370">
        <f t="shared" si="17"/>
        <v>2023</v>
      </c>
      <c r="E370" t="str">
        <f>TEXT(Table3[[#This Row],[DateKey]],"ddd")</f>
        <v>Mon</v>
      </c>
      <c r="F370" t="str">
        <f>"Q"&amp;ROUNDUP(MONTH(Table3[[#This Row],[DateKey]])/3,0)</f>
        <v>Q2</v>
      </c>
    </row>
    <row r="371" spans="1:6" x14ac:dyDescent="0.3">
      <c r="A371" s="18">
        <v>45055</v>
      </c>
      <c r="B371" t="str">
        <f t="shared" si="15"/>
        <v>May</v>
      </c>
      <c r="C371">
        <f t="shared" si="16"/>
        <v>5</v>
      </c>
      <c r="D371">
        <f t="shared" si="17"/>
        <v>2023</v>
      </c>
      <c r="E371" t="str">
        <f>TEXT(Table3[[#This Row],[DateKey]],"ddd")</f>
        <v>Tue</v>
      </c>
      <c r="F371" t="str">
        <f>"Q"&amp;ROUNDUP(MONTH(Table3[[#This Row],[DateKey]])/3,0)</f>
        <v>Q2</v>
      </c>
    </row>
    <row r="372" spans="1:6" x14ac:dyDescent="0.3">
      <c r="A372" s="18">
        <v>45056</v>
      </c>
      <c r="B372" t="str">
        <f t="shared" si="15"/>
        <v>May</v>
      </c>
      <c r="C372">
        <f t="shared" si="16"/>
        <v>5</v>
      </c>
      <c r="D372">
        <f t="shared" si="17"/>
        <v>2023</v>
      </c>
      <c r="E372" t="str">
        <f>TEXT(Table3[[#This Row],[DateKey]],"ddd")</f>
        <v>Wed</v>
      </c>
      <c r="F372" t="str">
        <f>"Q"&amp;ROUNDUP(MONTH(Table3[[#This Row],[DateKey]])/3,0)</f>
        <v>Q2</v>
      </c>
    </row>
    <row r="373" spans="1:6" x14ac:dyDescent="0.3">
      <c r="A373" s="18">
        <v>45057</v>
      </c>
      <c r="B373" t="str">
        <f t="shared" si="15"/>
        <v>May</v>
      </c>
      <c r="C373">
        <f t="shared" si="16"/>
        <v>5</v>
      </c>
      <c r="D373">
        <f t="shared" si="17"/>
        <v>2023</v>
      </c>
      <c r="E373" t="str">
        <f>TEXT(Table3[[#This Row],[DateKey]],"ddd")</f>
        <v>Thu</v>
      </c>
      <c r="F373" t="str">
        <f>"Q"&amp;ROUNDUP(MONTH(Table3[[#This Row],[DateKey]])/3,0)</f>
        <v>Q2</v>
      </c>
    </row>
    <row r="374" spans="1:6" x14ac:dyDescent="0.3">
      <c r="A374" s="18">
        <v>45058</v>
      </c>
      <c r="B374" t="str">
        <f t="shared" si="15"/>
        <v>May</v>
      </c>
      <c r="C374">
        <f t="shared" si="16"/>
        <v>5</v>
      </c>
      <c r="D374">
        <f t="shared" si="17"/>
        <v>2023</v>
      </c>
      <c r="E374" t="str">
        <f>TEXT(Table3[[#This Row],[DateKey]],"ddd")</f>
        <v>Fri</v>
      </c>
      <c r="F374" t="str">
        <f>"Q"&amp;ROUNDUP(MONTH(Table3[[#This Row],[DateKey]])/3,0)</f>
        <v>Q2</v>
      </c>
    </row>
    <row r="375" spans="1:6" x14ac:dyDescent="0.3">
      <c r="A375" s="18">
        <v>45059</v>
      </c>
      <c r="B375" t="str">
        <f t="shared" si="15"/>
        <v>May</v>
      </c>
      <c r="C375">
        <f t="shared" si="16"/>
        <v>5</v>
      </c>
      <c r="D375">
        <f t="shared" si="17"/>
        <v>2023</v>
      </c>
      <c r="E375" t="str">
        <f>TEXT(Table3[[#This Row],[DateKey]],"ddd")</f>
        <v>Sat</v>
      </c>
      <c r="F375" t="str">
        <f>"Q"&amp;ROUNDUP(MONTH(Table3[[#This Row],[DateKey]])/3,0)</f>
        <v>Q2</v>
      </c>
    </row>
    <row r="376" spans="1:6" x14ac:dyDescent="0.3">
      <c r="A376" s="18">
        <v>45060</v>
      </c>
      <c r="B376" t="str">
        <f t="shared" si="15"/>
        <v>May</v>
      </c>
      <c r="C376">
        <f t="shared" si="16"/>
        <v>5</v>
      </c>
      <c r="D376">
        <f t="shared" si="17"/>
        <v>2023</v>
      </c>
      <c r="E376" t="str">
        <f>TEXT(Table3[[#This Row],[DateKey]],"ddd")</f>
        <v>Sun</v>
      </c>
      <c r="F376" t="str">
        <f>"Q"&amp;ROUNDUP(MONTH(Table3[[#This Row],[DateKey]])/3,0)</f>
        <v>Q2</v>
      </c>
    </row>
    <row r="377" spans="1:6" x14ac:dyDescent="0.3">
      <c r="A377" s="18">
        <v>45061</v>
      </c>
      <c r="B377" t="str">
        <f t="shared" si="15"/>
        <v>May</v>
      </c>
      <c r="C377">
        <f t="shared" si="16"/>
        <v>5</v>
      </c>
      <c r="D377">
        <f t="shared" si="17"/>
        <v>2023</v>
      </c>
      <c r="E377" t="str">
        <f>TEXT(Table3[[#This Row],[DateKey]],"ddd")</f>
        <v>Mon</v>
      </c>
      <c r="F377" t="str">
        <f>"Q"&amp;ROUNDUP(MONTH(Table3[[#This Row],[DateKey]])/3,0)</f>
        <v>Q2</v>
      </c>
    </row>
    <row r="378" spans="1:6" x14ac:dyDescent="0.3">
      <c r="A378" s="18">
        <v>45062</v>
      </c>
      <c r="B378" t="str">
        <f t="shared" si="15"/>
        <v>May</v>
      </c>
      <c r="C378">
        <f t="shared" si="16"/>
        <v>5</v>
      </c>
      <c r="D378">
        <f t="shared" si="17"/>
        <v>2023</v>
      </c>
      <c r="E378" t="str">
        <f>TEXT(Table3[[#This Row],[DateKey]],"ddd")</f>
        <v>Tue</v>
      </c>
      <c r="F378" t="str">
        <f>"Q"&amp;ROUNDUP(MONTH(Table3[[#This Row],[DateKey]])/3,0)</f>
        <v>Q2</v>
      </c>
    </row>
    <row r="379" spans="1:6" x14ac:dyDescent="0.3">
      <c r="A379" s="18">
        <v>45063</v>
      </c>
      <c r="B379" t="str">
        <f t="shared" si="15"/>
        <v>May</v>
      </c>
      <c r="C379">
        <f t="shared" si="16"/>
        <v>5</v>
      </c>
      <c r="D379">
        <f t="shared" si="17"/>
        <v>2023</v>
      </c>
      <c r="E379" t="str">
        <f>TEXT(Table3[[#This Row],[DateKey]],"ddd")</f>
        <v>Wed</v>
      </c>
      <c r="F379" t="str">
        <f>"Q"&amp;ROUNDUP(MONTH(Table3[[#This Row],[DateKey]])/3,0)</f>
        <v>Q2</v>
      </c>
    </row>
    <row r="380" spans="1:6" x14ac:dyDescent="0.3">
      <c r="A380" s="18">
        <v>45064</v>
      </c>
      <c r="B380" t="str">
        <f t="shared" si="15"/>
        <v>May</v>
      </c>
      <c r="C380">
        <f t="shared" si="16"/>
        <v>5</v>
      </c>
      <c r="D380">
        <f t="shared" si="17"/>
        <v>2023</v>
      </c>
      <c r="E380" t="str">
        <f>TEXT(Table3[[#This Row],[DateKey]],"ddd")</f>
        <v>Thu</v>
      </c>
      <c r="F380" t="str">
        <f>"Q"&amp;ROUNDUP(MONTH(Table3[[#This Row],[DateKey]])/3,0)</f>
        <v>Q2</v>
      </c>
    </row>
    <row r="381" spans="1:6" x14ac:dyDescent="0.3">
      <c r="A381" s="18">
        <v>45065</v>
      </c>
      <c r="B381" t="str">
        <f t="shared" si="15"/>
        <v>May</v>
      </c>
      <c r="C381">
        <f t="shared" si="16"/>
        <v>5</v>
      </c>
      <c r="D381">
        <f t="shared" si="17"/>
        <v>2023</v>
      </c>
      <c r="E381" t="str">
        <f>TEXT(Table3[[#This Row],[DateKey]],"ddd")</f>
        <v>Fri</v>
      </c>
      <c r="F381" t="str">
        <f>"Q"&amp;ROUNDUP(MONTH(Table3[[#This Row],[DateKey]])/3,0)</f>
        <v>Q2</v>
      </c>
    </row>
    <row r="382" spans="1:6" x14ac:dyDescent="0.3">
      <c r="A382" s="18">
        <v>45066</v>
      </c>
      <c r="B382" t="str">
        <f t="shared" si="15"/>
        <v>May</v>
      </c>
      <c r="C382">
        <f t="shared" si="16"/>
        <v>5</v>
      </c>
      <c r="D382">
        <f t="shared" si="17"/>
        <v>2023</v>
      </c>
      <c r="E382" t="str">
        <f>TEXT(Table3[[#This Row],[DateKey]],"ddd")</f>
        <v>Sat</v>
      </c>
      <c r="F382" t="str">
        <f>"Q"&amp;ROUNDUP(MONTH(Table3[[#This Row],[DateKey]])/3,0)</f>
        <v>Q2</v>
      </c>
    </row>
    <row r="383" spans="1:6" x14ac:dyDescent="0.3">
      <c r="A383" s="18">
        <v>45067</v>
      </c>
      <c r="B383" t="str">
        <f t="shared" si="15"/>
        <v>May</v>
      </c>
      <c r="C383">
        <f t="shared" si="16"/>
        <v>5</v>
      </c>
      <c r="D383">
        <f t="shared" si="17"/>
        <v>2023</v>
      </c>
      <c r="E383" t="str">
        <f>TEXT(Table3[[#This Row],[DateKey]],"ddd")</f>
        <v>Sun</v>
      </c>
      <c r="F383" t="str">
        <f>"Q"&amp;ROUNDUP(MONTH(Table3[[#This Row],[DateKey]])/3,0)</f>
        <v>Q2</v>
      </c>
    </row>
    <row r="384" spans="1:6" x14ac:dyDescent="0.3">
      <c r="A384" s="18">
        <v>45068</v>
      </c>
      <c r="B384" t="str">
        <f t="shared" si="15"/>
        <v>May</v>
      </c>
      <c r="C384">
        <f t="shared" si="16"/>
        <v>5</v>
      </c>
      <c r="D384">
        <f t="shared" si="17"/>
        <v>2023</v>
      </c>
      <c r="E384" t="str">
        <f>TEXT(Table3[[#This Row],[DateKey]],"ddd")</f>
        <v>Mon</v>
      </c>
      <c r="F384" t="str">
        <f>"Q"&amp;ROUNDUP(MONTH(Table3[[#This Row],[DateKey]])/3,0)</f>
        <v>Q2</v>
      </c>
    </row>
    <row r="385" spans="1:6" x14ac:dyDescent="0.3">
      <c r="A385" s="18">
        <v>45069</v>
      </c>
      <c r="B385" t="str">
        <f t="shared" si="15"/>
        <v>May</v>
      </c>
      <c r="C385">
        <f t="shared" si="16"/>
        <v>5</v>
      </c>
      <c r="D385">
        <f t="shared" si="17"/>
        <v>2023</v>
      </c>
      <c r="E385" t="str">
        <f>TEXT(Table3[[#This Row],[DateKey]],"ddd")</f>
        <v>Tue</v>
      </c>
      <c r="F385" t="str">
        <f>"Q"&amp;ROUNDUP(MONTH(Table3[[#This Row],[DateKey]])/3,0)</f>
        <v>Q2</v>
      </c>
    </row>
    <row r="386" spans="1:6" x14ac:dyDescent="0.3">
      <c r="A386" s="18">
        <v>45070</v>
      </c>
      <c r="B386" t="str">
        <f t="shared" ref="B386:B449" si="18">TEXT(A386,"mmm")</f>
        <v>May</v>
      </c>
      <c r="C386">
        <f t="shared" ref="C386:C449" si="19">MONTH(A386)</f>
        <v>5</v>
      </c>
      <c r="D386">
        <f t="shared" ref="D386:D449" si="20">YEAR(A386)</f>
        <v>2023</v>
      </c>
      <c r="E386" t="str">
        <f>TEXT(Table3[[#This Row],[DateKey]],"ddd")</f>
        <v>Wed</v>
      </c>
      <c r="F386" t="str">
        <f>"Q"&amp;ROUNDUP(MONTH(Table3[[#This Row],[DateKey]])/3,0)</f>
        <v>Q2</v>
      </c>
    </row>
    <row r="387" spans="1:6" x14ac:dyDescent="0.3">
      <c r="A387" s="18">
        <v>45071</v>
      </c>
      <c r="B387" t="str">
        <f t="shared" si="18"/>
        <v>May</v>
      </c>
      <c r="C387">
        <f t="shared" si="19"/>
        <v>5</v>
      </c>
      <c r="D387">
        <f t="shared" si="20"/>
        <v>2023</v>
      </c>
      <c r="E387" t="str">
        <f>TEXT(Table3[[#This Row],[DateKey]],"ddd")</f>
        <v>Thu</v>
      </c>
      <c r="F387" t="str">
        <f>"Q"&amp;ROUNDUP(MONTH(Table3[[#This Row],[DateKey]])/3,0)</f>
        <v>Q2</v>
      </c>
    </row>
    <row r="388" spans="1:6" x14ac:dyDescent="0.3">
      <c r="A388" s="18">
        <v>45072</v>
      </c>
      <c r="B388" t="str">
        <f t="shared" si="18"/>
        <v>May</v>
      </c>
      <c r="C388">
        <f t="shared" si="19"/>
        <v>5</v>
      </c>
      <c r="D388">
        <f t="shared" si="20"/>
        <v>2023</v>
      </c>
      <c r="E388" t="str">
        <f>TEXT(Table3[[#This Row],[DateKey]],"ddd")</f>
        <v>Fri</v>
      </c>
      <c r="F388" t="str">
        <f>"Q"&amp;ROUNDUP(MONTH(Table3[[#This Row],[DateKey]])/3,0)</f>
        <v>Q2</v>
      </c>
    </row>
    <row r="389" spans="1:6" x14ac:dyDescent="0.3">
      <c r="A389" s="18">
        <v>45073</v>
      </c>
      <c r="B389" t="str">
        <f t="shared" si="18"/>
        <v>May</v>
      </c>
      <c r="C389">
        <f t="shared" si="19"/>
        <v>5</v>
      </c>
      <c r="D389">
        <f t="shared" si="20"/>
        <v>2023</v>
      </c>
      <c r="E389" t="str">
        <f>TEXT(Table3[[#This Row],[DateKey]],"ddd")</f>
        <v>Sat</v>
      </c>
      <c r="F389" t="str">
        <f>"Q"&amp;ROUNDUP(MONTH(Table3[[#This Row],[DateKey]])/3,0)</f>
        <v>Q2</v>
      </c>
    </row>
    <row r="390" spans="1:6" x14ac:dyDescent="0.3">
      <c r="A390" s="18">
        <v>45074</v>
      </c>
      <c r="B390" t="str">
        <f t="shared" si="18"/>
        <v>May</v>
      </c>
      <c r="C390">
        <f t="shared" si="19"/>
        <v>5</v>
      </c>
      <c r="D390">
        <f t="shared" si="20"/>
        <v>2023</v>
      </c>
      <c r="E390" t="str">
        <f>TEXT(Table3[[#This Row],[DateKey]],"ddd")</f>
        <v>Sun</v>
      </c>
      <c r="F390" t="str">
        <f>"Q"&amp;ROUNDUP(MONTH(Table3[[#This Row],[DateKey]])/3,0)</f>
        <v>Q2</v>
      </c>
    </row>
    <row r="391" spans="1:6" x14ac:dyDescent="0.3">
      <c r="A391" s="18">
        <v>45075</v>
      </c>
      <c r="B391" t="str">
        <f t="shared" si="18"/>
        <v>May</v>
      </c>
      <c r="C391">
        <f t="shared" si="19"/>
        <v>5</v>
      </c>
      <c r="D391">
        <f t="shared" si="20"/>
        <v>2023</v>
      </c>
      <c r="E391" t="str">
        <f>TEXT(Table3[[#This Row],[DateKey]],"ddd")</f>
        <v>Mon</v>
      </c>
      <c r="F391" t="str">
        <f>"Q"&amp;ROUNDUP(MONTH(Table3[[#This Row],[DateKey]])/3,0)</f>
        <v>Q2</v>
      </c>
    </row>
    <row r="392" spans="1:6" x14ac:dyDescent="0.3">
      <c r="A392" s="18">
        <v>45076</v>
      </c>
      <c r="B392" t="str">
        <f t="shared" si="18"/>
        <v>May</v>
      </c>
      <c r="C392">
        <f t="shared" si="19"/>
        <v>5</v>
      </c>
      <c r="D392">
        <f t="shared" si="20"/>
        <v>2023</v>
      </c>
      <c r="E392" t="str">
        <f>TEXT(Table3[[#This Row],[DateKey]],"ddd")</f>
        <v>Tue</v>
      </c>
      <c r="F392" t="str">
        <f>"Q"&amp;ROUNDUP(MONTH(Table3[[#This Row],[DateKey]])/3,0)</f>
        <v>Q2</v>
      </c>
    </row>
    <row r="393" spans="1:6" x14ac:dyDescent="0.3">
      <c r="A393" s="18">
        <v>45077</v>
      </c>
      <c r="B393" t="str">
        <f t="shared" si="18"/>
        <v>May</v>
      </c>
      <c r="C393">
        <f t="shared" si="19"/>
        <v>5</v>
      </c>
      <c r="D393">
        <f t="shared" si="20"/>
        <v>2023</v>
      </c>
      <c r="E393" t="str">
        <f>TEXT(Table3[[#This Row],[DateKey]],"ddd")</f>
        <v>Wed</v>
      </c>
      <c r="F393" t="str">
        <f>"Q"&amp;ROUNDUP(MONTH(Table3[[#This Row],[DateKey]])/3,0)</f>
        <v>Q2</v>
      </c>
    </row>
    <row r="394" spans="1:6" x14ac:dyDescent="0.3">
      <c r="A394" s="18">
        <v>45413</v>
      </c>
      <c r="B394" t="str">
        <f t="shared" si="18"/>
        <v>May</v>
      </c>
      <c r="C394">
        <f t="shared" si="19"/>
        <v>5</v>
      </c>
      <c r="D394">
        <f t="shared" si="20"/>
        <v>2024</v>
      </c>
      <c r="E394" t="str">
        <f>TEXT(Table3[[#This Row],[DateKey]],"ddd")</f>
        <v>Wed</v>
      </c>
      <c r="F394" t="str">
        <f>"Q"&amp;ROUNDUP(MONTH(Table3[[#This Row],[DateKey]])/3,0)</f>
        <v>Q2</v>
      </c>
    </row>
    <row r="395" spans="1:6" x14ac:dyDescent="0.3">
      <c r="A395" s="18">
        <v>45414</v>
      </c>
      <c r="B395" t="str">
        <f t="shared" si="18"/>
        <v>May</v>
      </c>
      <c r="C395">
        <f t="shared" si="19"/>
        <v>5</v>
      </c>
      <c r="D395">
        <f t="shared" si="20"/>
        <v>2024</v>
      </c>
      <c r="E395" t="str">
        <f>TEXT(Table3[[#This Row],[DateKey]],"ddd")</f>
        <v>Thu</v>
      </c>
      <c r="F395" t="str">
        <f>"Q"&amp;ROUNDUP(MONTH(Table3[[#This Row],[DateKey]])/3,0)</f>
        <v>Q2</v>
      </c>
    </row>
    <row r="396" spans="1:6" x14ac:dyDescent="0.3">
      <c r="A396" s="18">
        <v>45415</v>
      </c>
      <c r="B396" t="str">
        <f t="shared" si="18"/>
        <v>May</v>
      </c>
      <c r="C396">
        <f t="shared" si="19"/>
        <v>5</v>
      </c>
      <c r="D396">
        <f t="shared" si="20"/>
        <v>2024</v>
      </c>
      <c r="E396" t="str">
        <f>TEXT(Table3[[#This Row],[DateKey]],"ddd")</f>
        <v>Fri</v>
      </c>
      <c r="F396" t="str">
        <f>"Q"&amp;ROUNDUP(MONTH(Table3[[#This Row],[DateKey]])/3,0)</f>
        <v>Q2</v>
      </c>
    </row>
    <row r="397" spans="1:6" x14ac:dyDescent="0.3">
      <c r="A397" s="18">
        <v>45416</v>
      </c>
      <c r="B397" t="str">
        <f t="shared" si="18"/>
        <v>May</v>
      </c>
      <c r="C397">
        <f t="shared" si="19"/>
        <v>5</v>
      </c>
      <c r="D397">
        <f t="shared" si="20"/>
        <v>2024</v>
      </c>
      <c r="E397" t="str">
        <f>TEXT(Table3[[#This Row],[DateKey]],"ddd")</f>
        <v>Sat</v>
      </c>
      <c r="F397" t="str">
        <f>"Q"&amp;ROUNDUP(MONTH(Table3[[#This Row],[DateKey]])/3,0)</f>
        <v>Q2</v>
      </c>
    </row>
    <row r="398" spans="1:6" x14ac:dyDescent="0.3">
      <c r="A398" s="18">
        <v>45417</v>
      </c>
      <c r="B398" t="str">
        <f t="shared" si="18"/>
        <v>May</v>
      </c>
      <c r="C398">
        <f t="shared" si="19"/>
        <v>5</v>
      </c>
      <c r="D398">
        <f t="shared" si="20"/>
        <v>2024</v>
      </c>
      <c r="E398" t="str">
        <f>TEXT(Table3[[#This Row],[DateKey]],"ddd")</f>
        <v>Sun</v>
      </c>
      <c r="F398" t="str">
        <f>"Q"&amp;ROUNDUP(MONTH(Table3[[#This Row],[DateKey]])/3,0)</f>
        <v>Q2</v>
      </c>
    </row>
    <row r="399" spans="1:6" x14ac:dyDescent="0.3">
      <c r="A399" s="18">
        <v>45418</v>
      </c>
      <c r="B399" t="str">
        <f t="shared" si="18"/>
        <v>May</v>
      </c>
      <c r="C399">
        <f t="shared" si="19"/>
        <v>5</v>
      </c>
      <c r="D399">
        <f t="shared" si="20"/>
        <v>2024</v>
      </c>
      <c r="E399" t="str">
        <f>TEXT(Table3[[#This Row],[DateKey]],"ddd")</f>
        <v>Mon</v>
      </c>
      <c r="F399" t="str">
        <f>"Q"&amp;ROUNDUP(MONTH(Table3[[#This Row],[DateKey]])/3,0)</f>
        <v>Q2</v>
      </c>
    </row>
    <row r="400" spans="1:6" x14ac:dyDescent="0.3">
      <c r="A400" s="18">
        <v>45419</v>
      </c>
      <c r="B400" t="str">
        <f t="shared" si="18"/>
        <v>May</v>
      </c>
      <c r="C400">
        <f t="shared" si="19"/>
        <v>5</v>
      </c>
      <c r="D400">
        <f t="shared" si="20"/>
        <v>2024</v>
      </c>
      <c r="E400" t="str">
        <f>TEXT(Table3[[#This Row],[DateKey]],"ddd")</f>
        <v>Tue</v>
      </c>
      <c r="F400" t="str">
        <f>"Q"&amp;ROUNDUP(MONTH(Table3[[#This Row],[DateKey]])/3,0)</f>
        <v>Q2</v>
      </c>
    </row>
    <row r="401" spans="1:6" x14ac:dyDescent="0.3">
      <c r="A401" s="18">
        <v>45420</v>
      </c>
      <c r="B401" t="str">
        <f t="shared" si="18"/>
        <v>May</v>
      </c>
      <c r="C401">
        <f t="shared" si="19"/>
        <v>5</v>
      </c>
      <c r="D401">
        <f t="shared" si="20"/>
        <v>2024</v>
      </c>
      <c r="E401" t="str">
        <f>TEXT(Table3[[#This Row],[DateKey]],"ddd")</f>
        <v>Wed</v>
      </c>
      <c r="F401" t="str">
        <f>"Q"&amp;ROUNDUP(MONTH(Table3[[#This Row],[DateKey]])/3,0)</f>
        <v>Q2</v>
      </c>
    </row>
    <row r="402" spans="1:6" x14ac:dyDescent="0.3">
      <c r="A402" s="18">
        <v>45421</v>
      </c>
      <c r="B402" t="str">
        <f t="shared" si="18"/>
        <v>May</v>
      </c>
      <c r="C402">
        <f t="shared" si="19"/>
        <v>5</v>
      </c>
      <c r="D402">
        <f t="shared" si="20"/>
        <v>2024</v>
      </c>
      <c r="E402" t="str">
        <f>TEXT(Table3[[#This Row],[DateKey]],"ddd")</f>
        <v>Thu</v>
      </c>
      <c r="F402" t="str">
        <f>"Q"&amp;ROUNDUP(MONTH(Table3[[#This Row],[DateKey]])/3,0)</f>
        <v>Q2</v>
      </c>
    </row>
    <row r="403" spans="1:6" x14ac:dyDescent="0.3">
      <c r="A403" s="18">
        <v>45422</v>
      </c>
      <c r="B403" t="str">
        <f t="shared" si="18"/>
        <v>May</v>
      </c>
      <c r="C403">
        <f t="shared" si="19"/>
        <v>5</v>
      </c>
      <c r="D403">
        <f t="shared" si="20"/>
        <v>2024</v>
      </c>
      <c r="E403" t="str">
        <f>TEXT(Table3[[#This Row],[DateKey]],"ddd")</f>
        <v>Fri</v>
      </c>
      <c r="F403" t="str">
        <f>"Q"&amp;ROUNDUP(MONTH(Table3[[#This Row],[DateKey]])/3,0)</f>
        <v>Q2</v>
      </c>
    </row>
    <row r="404" spans="1:6" x14ac:dyDescent="0.3">
      <c r="A404" s="18">
        <v>45423</v>
      </c>
      <c r="B404" t="str">
        <f t="shared" si="18"/>
        <v>May</v>
      </c>
      <c r="C404">
        <f t="shared" si="19"/>
        <v>5</v>
      </c>
      <c r="D404">
        <f t="shared" si="20"/>
        <v>2024</v>
      </c>
      <c r="E404" t="str">
        <f>TEXT(Table3[[#This Row],[DateKey]],"ddd")</f>
        <v>Sat</v>
      </c>
      <c r="F404" t="str">
        <f>"Q"&amp;ROUNDUP(MONTH(Table3[[#This Row],[DateKey]])/3,0)</f>
        <v>Q2</v>
      </c>
    </row>
    <row r="405" spans="1:6" x14ac:dyDescent="0.3">
      <c r="A405" s="18">
        <v>45424</v>
      </c>
      <c r="B405" t="str">
        <f t="shared" si="18"/>
        <v>May</v>
      </c>
      <c r="C405">
        <f t="shared" si="19"/>
        <v>5</v>
      </c>
      <c r="D405">
        <f t="shared" si="20"/>
        <v>2024</v>
      </c>
      <c r="E405" t="str">
        <f>TEXT(Table3[[#This Row],[DateKey]],"ddd")</f>
        <v>Sun</v>
      </c>
      <c r="F405" t="str">
        <f>"Q"&amp;ROUNDUP(MONTH(Table3[[#This Row],[DateKey]])/3,0)</f>
        <v>Q2</v>
      </c>
    </row>
    <row r="406" spans="1:6" x14ac:dyDescent="0.3">
      <c r="A406" s="18">
        <v>45425</v>
      </c>
      <c r="B406" t="str">
        <f t="shared" si="18"/>
        <v>May</v>
      </c>
      <c r="C406">
        <f t="shared" si="19"/>
        <v>5</v>
      </c>
      <c r="D406">
        <f t="shared" si="20"/>
        <v>2024</v>
      </c>
      <c r="E406" t="str">
        <f>TEXT(Table3[[#This Row],[DateKey]],"ddd")</f>
        <v>Mon</v>
      </c>
      <c r="F406" t="str">
        <f>"Q"&amp;ROUNDUP(MONTH(Table3[[#This Row],[DateKey]])/3,0)</f>
        <v>Q2</v>
      </c>
    </row>
    <row r="407" spans="1:6" x14ac:dyDescent="0.3">
      <c r="A407" s="18">
        <v>45426</v>
      </c>
      <c r="B407" t="str">
        <f t="shared" si="18"/>
        <v>May</v>
      </c>
      <c r="C407">
        <f t="shared" si="19"/>
        <v>5</v>
      </c>
      <c r="D407">
        <f t="shared" si="20"/>
        <v>2024</v>
      </c>
      <c r="E407" t="str">
        <f>TEXT(Table3[[#This Row],[DateKey]],"ddd")</f>
        <v>Tue</v>
      </c>
      <c r="F407" t="str">
        <f>"Q"&amp;ROUNDUP(MONTH(Table3[[#This Row],[DateKey]])/3,0)</f>
        <v>Q2</v>
      </c>
    </row>
    <row r="408" spans="1:6" x14ac:dyDescent="0.3">
      <c r="A408" s="18">
        <v>45427</v>
      </c>
      <c r="B408" t="str">
        <f t="shared" si="18"/>
        <v>May</v>
      </c>
      <c r="C408">
        <f t="shared" si="19"/>
        <v>5</v>
      </c>
      <c r="D408">
        <f t="shared" si="20"/>
        <v>2024</v>
      </c>
      <c r="E408" t="str">
        <f>TEXT(Table3[[#This Row],[DateKey]],"ddd")</f>
        <v>Wed</v>
      </c>
      <c r="F408" t="str">
        <f>"Q"&amp;ROUNDUP(MONTH(Table3[[#This Row],[DateKey]])/3,0)</f>
        <v>Q2</v>
      </c>
    </row>
    <row r="409" spans="1:6" x14ac:dyDescent="0.3">
      <c r="A409" s="18">
        <v>45428</v>
      </c>
      <c r="B409" t="str">
        <f t="shared" si="18"/>
        <v>May</v>
      </c>
      <c r="C409">
        <f t="shared" si="19"/>
        <v>5</v>
      </c>
      <c r="D409">
        <f t="shared" si="20"/>
        <v>2024</v>
      </c>
      <c r="E409" t="str">
        <f>TEXT(Table3[[#This Row],[DateKey]],"ddd")</f>
        <v>Thu</v>
      </c>
      <c r="F409" t="str">
        <f>"Q"&amp;ROUNDUP(MONTH(Table3[[#This Row],[DateKey]])/3,0)</f>
        <v>Q2</v>
      </c>
    </row>
    <row r="410" spans="1:6" x14ac:dyDescent="0.3">
      <c r="A410" s="18">
        <v>45429</v>
      </c>
      <c r="B410" t="str">
        <f t="shared" si="18"/>
        <v>May</v>
      </c>
      <c r="C410">
        <f t="shared" si="19"/>
        <v>5</v>
      </c>
      <c r="D410">
        <f t="shared" si="20"/>
        <v>2024</v>
      </c>
      <c r="E410" t="str">
        <f>TEXT(Table3[[#This Row],[DateKey]],"ddd")</f>
        <v>Fri</v>
      </c>
      <c r="F410" t="str">
        <f>"Q"&amp;ROUNDUP(MONTH(Table3[[#This Row],[DateKey]])/3,0)</f>
        <v>Q2</v>
      </c>
    </row>
    <row r="411" spans="1:6" x14ac:dyDescent="0.3">
      <c r="A411" s="18">
        <v>45430</v>
      </c>
      <c r="B411" t="str">
        <f t="shared" si="18"/>
        <v>May</v>
      </c>
      <c r="C411">
        <f t="shared" si="19"/>
        <v>5</v>
      </c>
      <c r="D411">
        <f t="shared" si="20"/>
        <v>2024</v>
      </c>
      <c r="E411" t="str">
        <f>TEXT(Table3[[#This Row],[DateKey]],"ddd")</f>
        <v>Sat</v>
      </c>
      <c r="F411" t="str">
        <f>"Q"&amp;ROUNDUP(MONTH(Table3[[#This Row],[DateKey]])/3,0)</f>
        <v>Q2</v>
      </c>
    </row>
    <row r="412" spans="1:6" x14ac:dyDescent="0.3">
      <c r="A412" s="18">
        <v>45431</v>
      </c>
      <c r="B412" t="str">
        <f t="shared" si="18"/>
        <v>May</v>
      </c>
      <c r="C412">
        <f t="shared" si="19"/>
        <v>5</v>
      </c>
      <c r="D412">
        <f t="shared" si="20"/>
        <v>2024</v>
      </c>
      <c r="E412" t="str">
        <f>TEXT(Table3[[#This Row],[DateKey]],"ddd")</f>
        <v>Sun</v>
      </c>
      <c r="F412" t="str">
        <f>"Q"&amp;ROUNDUP(MONTH(Table3[[#This Row],[DateKey]])/3,0)</f>
        <v>Q2</v>
      </c>
    </row>
    <row r="413" spans="1:6" x14ac:dyDescent="0.3">
      <c r="A413" s="18">
        <v>45432</v>
      </c>
      <c r="B413" t="str">
        <f t="shared" si="18"/>
        <v>May</v>
      </c>
      <c r="C413">
        <f t="shared" si="19"/>
        <v>5</v>
      </c>
      <c r="D413">
        <f t="shared" si="20"/>
        <v>2024</v>
      </c>
      <c r="E413" t="str">
        <f>TEXT(Table3[[#This Row],[DateKey]],"ddd")</f>
        <v>Mon</v>
      </c>
      <c r="F413" t="str">
        <f>"Q"&amp;ROUNDUP(MONTH(Table3[[#This Row],[DateKey]])/3,0)</f>
        <v>Q2</v>
      </c>
    </row>
    <row r="414" spans="1:6" x14ac:dyDescent="0.3">
      <c r="A414" s="18">
        <v>45433</v>
      </c>
      <c r="B414" t="str">
        <f t="shared" si="18"/>
        <v>May</v>
      </c>
      <c r="C414">
        <f t="shared" si="19"/>
        <v>5</v>
      </c>
      <c r="D414">
        <f t="shared" si="20"/>
        <v>2024</v>
      </c>
      <c r="E414" t="str">
        <f>TEXT(Table3[[#This Row],[DateKey]],"ddd")</f>
        <v>Tue</v>
      </c>
      <c r="F414" t="str">
        <f>"Q"&amp;ROUNDUP(MONTH(Table3[[#This Row],[DateKey]])/3,0)</f>
        <v>Q2</v>
      </c>
    </row>
    <row r="415" spans="1:6" x14ac:dyDescent="0.3">
      <c r="A415" s="18">
        <v>45434</v>
      </c>
      <c r="B415" t="str">
        <f t="shared" si="18"/>
        <v>May</v>
      </c>
      <c r="C415">
        <f t="shared" si="19"/>
        <v>5</v>
      </c>
      <c r="D415">
        <f t="shared" si="20"/>
        <v>2024</v>
      </c>
      <c r="E415" t="str">
        <f>TEXT(Table3[[#This Row],[DateKey]],"ddd")</f>
        <v>Wed</v>
      </c>
      <c r="F415" t="str">
        <f>"Q"&amp;ROUNDUP(MONTH(Table3[[#This Row],[DateKey]])/3,0)</f>
        <v>Q2</v>
      </c>
    </row>
    <row r="416" spans="1:6" x14ac:dyDescent="0.3">
      <c r="A416" s="18">
        <v>45435</v>
      </c>
      <c r="B416" t="str">
        <f t="shared" si="18"/>
        <v>May</v>
      </c>
      <c r="C416">
        <f t="shared" si="19"/>
        <v>5</v>
      </c>
      <c r="D416">
        <f t="shared" si="20"/>
        <v>2024</v>
      </c>
      <c r="E416" t="str">
        <f>TEXT(Table3[[#This Row],[DateKey]],"ddd")</f>
        <v>Thu</v>
      </c>
      <c r="F416" t="str">
        <f>"Q"&amp;ROUNDUP(MONTH(Table3[[#This Row],[DateKey]])/3,0)</f>
        <v>Q2</v>
      </c>
    </row>
    <row r="417" spans="1:6" x14ac:dyDescent="0.3">
      <c r="A417" s="18">
        <v>45436</v>
      </c>
      <c r="B417" t="str">
        <f t="shared" si="18"/>
        <v>May</v>
      </c>
      <c r="C417">
        <f t="shared" si="19"/>
        <v>5</v>
      </c>
      <c r="D417">
        <f t="shared" si="20"/>
        <v>2024</v>
      </c>
      <c r="E417" t="str">
        <f>TEXT(Table3[[#This Row],[DateKey]],"ddd")</f>
        <v>Fri</v>
      </c>
      <c r="F417" t="str">
        <f>"Q"&amp;ROUNDUP(MONTH(Table3[[#This Row],[DateKey]])/3,0)</f>
        <v>Q2</v>
      </c>
    </row>
    <row r="418" spans="1:6" x14ac:dyDescent="0.3">
      <c r="A418" s="18">
        <v>45437</v>
      </c>
      <c r="B418" t="str">
        <f t="shared" si="18"/>
        <v>May</v>
      </c>
      <c r="C418">
        <f t="shared" si="19"/>
        <v>5</v>
      </c>
      <c r="D418">
        <f t="shared" si="20"/>
        <v>2024</v>
      </c>
      <c r="E418" t="str">
        <f>TEXT(Table3[[#This Row],[DateKey]],"ddd")</f>
        <v>Sat</v>
      </c>
      <c r="F418" t="str">
        <f>"Q"&amp;ROUNDUP(MONTH(Table3[[#This Row],[DateKey]])/3,0)</f>
        <v>Q2</v>
      </c>
    </row>
    <row r="419" spans="1:6" x14ac:dyDescent="0.3">
      <c r="A419" s="18">
        <v>45438</v>
      </c>
      <c r="B419" t="str">
        <f t="shared" si="18"/>
        <v>May</v>
      </c>
      <c r="C419">
        <f t="shared" si="19"/>
        <v>5</v>
      </c>
      <c r="D419">
        <f t="shared" si="20"/>
        <v>2024</v>
      </c>
      <c r="E419" t="str">
        <f>TEXT(Table3[[#This Row],[DateKey]],"ddd")</f>
        <v>Sun</v>
      </c>
      <c r="F419" t="str">
        <f>"Q"&amp;ROUNDUP(MONTH(Table3[[#This Row],[DateKey]])/3,0)</f>
        <v>Q2</v>
      </c>
    </row>
    <row r="420" spans="1:6" x14ac:dyDescent="0.3">
      <c r="A420" s="18">
        <v>45439</v>
      </c>
      <c r="B420" t="str">
        <f t="shared" si="18"/>
        <v>May</v>
      </c>
      <c r="C420">
        <f t="shared" si="19"/>
        <v>5</v>
      </c>
      <c r="D420">
        <f t="shared" si="20"/>
        <v>2024</v>
      </c>
      <c r="E420" t="str">
        <f>TEXT(Table3[[#This Row],[DateKey]],"ddd")</f>
        <v>Mon</v>
      </c>
      <c r="F420" t="str">
        <f>"Q"&amp;ROUNDUP(MONTH(Table3[[#This Row],[DateKey]])/3,0)</f>
        <v>Q2</v>
      </c>
    </row>
    <row r="421" spans="1:6" x14ac:dyDescent="0.3">
      <c r="A421" s="18">
        <v>45440</v>
      </c>
      <c r="B421" t="str">
        <f t="shared" si="18"/>
        <v>May</v>
      </c>
      <c r="C421">
        <f t="shared" si="19"/>
        <v>5</v>
      </c>
      <c r="D421">
        <f t="shared" si="20"/>
        <v>2024</v>
      </c>
      <c r="E421" t="str">
        <f>TEXT(Table3[[#This Row],[DateKey]],"ddd")</f>
        <v>Tue</v>
      </c>
      <c r="F421" t="str">
        <f>"Q"&amp;ROUNDUP(MONTH(Table3[[#This Row],[DateKey]])/3,0)</f>
        <v>Q2</v>
      </c>
    </row>
    <row r="422" spans="1:6" x14ac:dyDescent="0.3">
      <c r="A422" s="18">
        <v>45441</v>
      </c>
      <c r="B422" t="str">
        <f t="shared" si="18"/>
        <v>May</v>
      </c>
      <c r="C422">
        <f t="shared" si="19"/>
        <v>5</v>
      </c>
      <c r="D422">
        <f t="shared" si="20"/>
        <v>2024</v>
      </c>
      <c r="E422" t="str">
        <f>TEXT(Table3[[#This Row],[DateKey]],"ddd")</f>
        <v>Wed</v>
      </c>
      <c r="F422" t="str">
        <f>"Q"&amp;ROUNDUP(MONTH(Table3[[#This Row],[DateKey]])/3,0)</f>
        <v>Q2</v>
      </c>
    </row>
    <row r="423" spans="1:6" x14ac:dyDescent="0.3">
      <c r="A423" s="18">
        <v>45442</v>
      </c>
      <c r="B423" t="str">
        <f t="shared" si="18"/>
        <v>May</v>
      </c>
      <c r="C423">
        <f t="shared" si="19"/>
        <v>5</v>
      </c>
      <c r="D423">
        <f t="shared" si="20"/>
        <v>2024</v>
      </c>
      <c r="E423" t="str">
        <f>TEXT(Table3[[#This Row],[DateKey]],"ddd")</f>
        <v>Thu</v>
      </c>
      <c r="F423" t="str">
        <f>"Q"&amp;ROUNDUP(MONTH(Table3[[#This Row],[DateKey]])/3,0)</f>
        <v>Q2</v>
      </c>
    </row>
    <row r="424" spans="1:6" x14ac:dyDescent="0.3">
      <c r="A424" s="18">
        <v>45443</v>
      </c>
      <c r="B424" t="str">
        <f t="shared" si="18"/>
        <v>May</v>
      </c>
      <c r="C424">
        <f t="shared" si="19"/>
        <v>5</v>
      </c>
      <c r="D424">
        <f t="shared" si="20"/>
        <v>2024</v>
      </c>
      <c r="E424" t="str">
        <f>TEXT(Table3[[#This Row],[DateKey]],"ddd")</f>
        <v>Fri</v>
      </c>
      <c r="F424" t="str">
        <f>"Q"&amp;ROUNDUP(MONTH(Table3[[#This Row],[DateKey]])/3,0)</f>
        <v>Q2</v>
      </c>
    </row>
    <row r="425" spans="1:6" x14ac:dyDescent="0.3">
      <c r="A425" s="18">
        <v>45778</v>
      </c>
      <c r="B425" t="str">
        <f t="shared" si="18"/>
        <v>May</v>
      </c>
      <c r="C425">
        <f t="shared" si="19"/>
        <v>5</v>
      </c>
      <c r="D425">
        <f t="shared" si="20"/>
        <v>2025</v>
      </c>
      <c r="E425" t="str">
        <f>TEXT(Table3[[#This Row],[DateKey]],"ddd")</f>
        <v>Thu</v>
      </c>
      <c r="F425" t="str">
        <f>"Q"&amp;ROUNDUP(MONTH(Table3[[#This Row],[DateKey]])/3,0)</f>
        <v>Q2</v>
      </c>
    </row>
    <row r="426" spans="1:6" x14ac:dyDescent="0.3">
      <c r="A426" s="18">
        <v>45779</v>
      </c>
      <c r="B426" t="str">
        <f t="shared" si="18"/>
        <v>May</v>
      </c>
      <c r="C426">
        <f t="shared" si="19"/>
        <v>5</v>
      </c>
      <c r="D426">
        <f t="shared" si="20"/>
        <v>2025</v>
      </c>
      <c r="E426" t="str">
        <f>TEXT(Table3[[#This Row],[DateKey]],"ddd")</f>
        <v>Fri</v>
      </c>
      <c r="F426" t="str">
        <f>"Q"&amp;ROUNDUP(MONTH(Table3[[#This Row],[DateKey]])/3,0)</f>
        <v>Q2</v>
      </c>
    </row>
    <row r="427" spans="1:6" x14ac:dyDescent="0.3">
      <c r="A427" s="18">
        <v>45780</v>
      </c>
      <c r="B427" t="str">
        <f t="shared" si="18"/>
        <v>May</v>
      </c>
      <c r="C427">
        <f t="shared" si="19"/>
        <v>5</v>
      </c>
      <c r="D427">
        <f t="shared" si="20"/>
        <v>2025</v>
      </c>
      <c r="E427" t="str">
        <f>TEXT(Table3[[#This Row],[DateKey]],"ddd")</f>
        <v>Sat</v>
      </c>
      <c r="F427" t="str">
        <f>"Q"&amp;ROUNDUP(MONTH(Table3[[#This Row],[DateKey]])/3,0)</f>
        <v>Q2</v>
      </c>
    </row>
    <row r="428" spans="1:6" x14ac:dyDescent="0.3">
      <c r="A428" s="18">
        <v>45781</v>
      </c>
      <c r="B428" t="str">
        <f t="shared" si="18"/>
        <v>May</v>
      </c>
      <c r="C428">
        <f t="shared" si="19"/>
        <v>5</v>
      </c>
      <c r="D428">
        <f t="shared" si="20"/>
        <v>2025</v>
      </c>
      <c r="E428" t="str">
        <f>TEXT(Table3[[#This Row],[DateKey]],"ddd")</f>
        <v>Sun</v>
      </c>
      <c r="F428" t="str">
        <f>"Q"&amp;ROUNDUP(MONTH(Table3[[#This Row],[DateKey]])/3,0)</f>
        <v>Q2</v>
      </c>
    </row>
    <row r="429" spans="1:6" x14ac:dyDescent="0.3">
      <c r="A429" s="18">
        <v>45782</v>
      </c>
      <c r="B429" t="str">
        <f t="shared" si="18"/>
        <v>May</v>
      </c>
      <c r="C429">
        <f t="shared" si="19"/>
        <v>5</v>
      </c>
      <c r="D429">
        <f t="shared" si="20"/>
        <v>2025</v>
      </c>
      <c r="E429" t="str">
        <f>TEXT(Table3[[#This Row],[DateKey]],"ddd")</f>
        <v>Mon</v>
      </c>
      <c r="F429" t="str">
        <f>"Q"&amp;ROUNDUP(MONTH(Table3[[#This Row],[DateKey]])/3,0)</f>
        <v>Q2</v>
      </c>
    </row>
    <row r="430" spans="1:6" x14ac:dyDescent="0.3">
      <c r="A430" s="18">
        <v>45783</v>
      </c>
      <c r="B430" t="str">
        <f t="shared" si="18"/>
        <v>May</v>
      </c>
      <c r="C430">
        <f t="shared" si="19"/>
        <v>5</v>
      </c>
      <c r="D430">
        <f t="shared" si="20"/>
        <v>2025</v>
      </c>
      <c r="E430" t="str">
        <f>TEXT(Table3[[#This Row],[DateKey]],"ddd")</f>
        <v>Tue</v>
      </c>
      <c r="F430" t="str">
        <f>"Q"&amp;ROUNDUP(MONTH(Table3[[#This Row],[DateKey]])/3,0)</f>
        <v>Q2</v>
      </c>
    </row>
    <row r="431" spans="1:6" x14ac:dyDescent="0.3">
      <c r="A431" s="18">
        <v>45784</v>
      </c>
      <c r="B431" t="str">
        <f t="shared" si="18"/>
        <v>May</v>
      </c>
      <c r="C431">
        <f t="shared" si="19"/>
        <v>5</v>
      </c>
      <c r="D431">
        <f t="shared" si="20"/>
        <v>2025</v>
      </c>
      <c r="E431" t="str">
        <f>TEXT(Table3[[#This Row],[DateKey]],"ddd")</f>
        <v>Wed</v>
      </c>
      <c r="F431" t="str">
        <f>"Q"&amp;ROUNDUP(MONTH(Table3[[#This Row],[DateKey]])/3,0)</f>
        <v>Q2</v>
      </c>
    </row>
    <row r="432" spans="1:6" x14ac:dyDescent="0.3">
      <c r="A432" s="18">
        <v>45785</v>
      </c>
      <c r="B432" t="str">
        <f t="shared" si="18"/>
        <v>May</v>
      </c>
      <c r="C432">
        <f t="shared" si="19"/>
        <v>5</v>
      </c>
      <c r="D432">
        <f t="shared" si="20"/>
        <v>2025</v>
      </c>
      <c r="E432" t="str">
        <f>TEXT(Table3[[#This Row],[DateKey]],"ddd")</f>
        <v>Thu</v>
      </c>
      <c r="F432" t="str">
        <f>"Q"&amp;ROUNDUP(MONTH(Table3[[#This Row],[DateKey]])/3,0)</f>
        <v>Q2</v>
      </c>
    </row>
    <row r="433" spans="1:6" x14ac:dyDescent="0.3">
      <c r="A433" s="18">
        <v>45786</v>
      </c>
      <c r="B433" t="str">
        <f t="shared" si="18"/>
        <v>May</v>
      </c>
      <c r="C433">
        <f t="shared" si="19"/>
        <v>5</v>
      </c>
      <c r="D433">
        <f t="shared" si="20"/>
        <v>2025</v>
      </c>
      <c r="E433" t="str">
        <f>TEXT(Table3[[#This Row],[DateKey]],"ddd")</f>
        <v>Fri</v>
      </c>
      <c r="F433" t="str">
        <f>"Q"&amp;ROUNDUP(MONTH(Table3[[#This Row],[DateKey]])/3,0)</f>
        <v>Q2</v>
      </c>
    </row>
    <row r="434" spans="1:6" x14ac:dyDescent="0.3">
      <c r="A434" s="18">
        <v>45787</v>
      </c>
      <c r="B434" t="str">
        <f t="shared" si="18"/>
        <v>May</v>
      </c>
      <c r="C434">
        <f t="shared" si="19"/>
        <v>5</v>
      </c>
      <c r="D434">
        <f t="shared" si="20"/>
        <v>2025</v>
      </c>
      <c r="E434" t="str">
        <f>TEXT(Table3[[#This Row],[DateKey]],"ddd")</f>
        <v>Sat</v>
      </c>
      <c r="F434" t="str">
        <f>"Q"&amp;ROUNDUP(MONTH(Table3[[#This Row],[DateKey]])/3,0)</f>
        <v>Q2</v>
      </c>
    </row>
    <row r="435" spans="1:6" x14ac:dyDescent="0.3">
      <c r="A435" s="18">
        <v>45788</v>
      </c>
      <c r="B435" t="str">
        <f t="shared" si="18"/>
        <v>May</v>
      </c>
      <c r="C435">
        <f t="shared" si="19"/>
        <v>5</v>
      </c>
      <c r="D435">
        <f t="shared" si="20"/>
        <v>2025</v>
      </c>
      <c r="E435" t="str">
        <f>TEXT(Table3[[#This Row],[DateKey]],"ddd")</f>
        <v>Sun</v>
      </c>
      <c r="F435" t="str">
        <f>"Q"&amp;ROUNDUP(MONTH(Table3[[#This Row],[DateKey]])/3,0)</f>
        <v>Q2</v>
      </c>
    </row>
    <row r="436" spans="1:6" x14ac:dyDescent="0.3">
      <c r="A436" s="18">
        <v>45789</v>
      </c>
      <c r="B436" t="str">
        <f t="shared" si="18"/>
        <v>May</v>
      </c>
      <c r="C436">
        <f t="shared" si="19"/>
        <v>5</v>
      </c>
      <c r="D436">
        <f t="shared" si="20"/>
        <v>2025</v>
      </c>
      <c r="E436" t="str">
        <f>TEXT(Table3[[#This Row],[DateKey]],"ddd")</f>
        <v>Mon</v>
      </c>
      <c r="F436" t="str">
        <f>"Q"&amp;ROUNDUP(MONTH(Table3[[#This Row],[DateKey]])/3,0)</f>
        <v>Q2</v>
      </c>
    </row>
    <row r="437" spans="1:6" x14ac:dyDescent="0.3">
      <c r="A437" s="18">
        <v>45790</v>
      </c>
      <c r="B437" t="str">
        <f t="shared" si="18"/>
        <v>May</v>
      </c>
      <c r="C437">
        <f t="shared" si="19"/>
        <v>5</v>
      </c>
      <c r="D437">
        <f t="shared" si="20"/>
        <v>2025</v>
      </c>
      <c r="E437" t="str">
        <f>TEXT(Table3[[#This Row],[DateKey]],"ddd")</f>
        <v>Tue</v>
      </c>
      <c r="F437" t="str">
        <f>"Q"&amp;ROUNDUP(MONTH(Table3[[#This Row],[DateKey]])/3,0)</f>
        <v>Q2</v>
      </c>
    </row>
    <row r="438" spans="1:6" x14ac:dyDescent="0.3">
      <c r="A438" s="18">
        <v>45791</v>
      </c>
      <c r="B438" t="str">
        <f t="shared" si="18"/>
        <v>May</v>
      </c>
      <c r="C438">
        <f t="shared" si="19"/>
        <v>5</v>
      </c>
      <c r="D438">
        <f t="shared" si="20"/>
        <v>2025</v>
      </c>
      <c r="E438" t="str">
        <f>TEXT(Table3[[#This Row],[DateKey]],"ddd")</f>
        <v>Wed</v>
      </c>
      <c r="F438" t="str">
        <f>"Q"&amp;ROUNDUP(MONTH(Table3[[#This Row],[DateKey]])/3,0)</f>
        <v>Q2</v>
      </c>
    </row>
    <row r="439" spans="1:6" x14ac:dyDescent="0.3">
      <c r="A439" s="18">
        <v>45792</v>
      </c>
      <c r="B439" t="str">
        <f t="shared" si="18"/>
        <v>May</v>
      </c>
      <c r="C439">
        <f t="shared" si="19"/>
        <v>5</v>
      </c>
      <c r="D439">
        <f t="shared" si="20"/>
        <v>2025</v>
      </c>
      <c r="E439" t="str">
        <f>TEXT(Table3[[#This Row],[DateKey]],"ddd")</f>
        <v>Thu</v>
      </c>
      <c r="F439" t="str">
        <f>"Q"&amp;ROUNDUP(MONTH(Table3[[#This Row],[DateKey]])/3,0)</f>
        <v>Q2</v>
      </c>
    </row>
    <row r="440" spans="1:6" x14ac:dyDescent="0.3">
      <c r="A440" s="18">
        <v>45793</v>
      </c>
      <c r="B440" t="str">
        <f t="shared" si="18"/>
        <v>May</v>
      </c>
      <c r="C440">
        <f t="shared" si="19"/>
        <v>5</v>
      </c>
      <c r="D440">
        <f t="shared" si="20"/>
        <v>2025</v>
      </c>
      <c r="E440" t="str">
        <f>TEXT(Table3[[#This Row],[DateKey]],"ddd")</f>
        <v>Fri</v>
      </c>
      <c r="F440" t="str">
        <f>"Q"&amp;ROUNDUP(MONTH(Table3[[#This Row],[DateKey]])/3,0)</f>
        <v>Q2</v>
      </c>
    </row>
    <row r="441" spans="1:6" x14ac:dyDescent="0.3">
      <c r="A441" s="18">
        <v>45794</v>
      </c>
      <c r="B441" t="str">
        <f t="shared" si="18"/>
        <v>May</v>
      </c>
      <c r="C441">
        <f t="shared" si="19"/>
        <v>5</v>
      </c>
      <c r="D441">
        <f t="shared" si="20"/>
        <v>2025</v>
      </c>
      <c r="E441" t="str">
        <f>TEXT(Table3[[#This Row],[DateKey]],"ddd")</f>
        <v>Sat</v>
      </c>
      <c r="F441" t="str">
        <f>"Q"&amp;ROUNDUP(MONTH(Table3[[#This Row],[DateKey]])/3,0)</f>
        <v>Q2</v>
      </c>
    </row>
    <row r="442" spans="1:6" x14ac:dyDescent="0.3">
      <c r="A442" s="18">
        <v>45795</v>
      </c>
      <c r="B442" t="str">
        <f t="shared" si="18"/>
        <v>May</v>
      </c>
      <c r="C442">
        <f t="shared" si="19"/>
        <v>5</v>
      </c>
      <c r="D442">
        <f t="shared" si="20"/>
        <v>2025</v>
      </c>
      <c r="E442" t="str">
        <f>TEXT(Table3[[#This Row],[DateKey]],"ddd")</f>
        <v>Sun</v>
      </c>
      <c r="F442" t="str">
        <f>"Q"&amp;ROUNDUP(MONTH(Table3[[#This Row],[DateKey]])/3,0)</f>
        <v>Q2</v>
      </c>
    </row>
    <row r="443" spans="1:6" x14ac:dyDescent="0.3">
      <c r="A443" s="18">
        <v>45796</v>
      </c>
      <c r="B443" t="str">
        <f t="shared" si="18"/>
        <v>May</v>
      </c>
      <c r="C443">
        <f t="shared" si="19"/>
        <v>5</v>
      </c>
      <c r="D443">
        <f t="shared" si="20"/>
        <v>2025</v>
      </c>
      <c r="E443" t="str">
        <f>TEXT(Table3[[#This Row],[DateKey]],"ddd")</f>
        <v>Mon</v>
      </c>
      <c r="F443" t="str">
        <f>"Q"&amp;ROUNDUP(MONTH(Table3[[#This Row],[DateKey]])/3,0)</f>
        <v>Q2</v>
      </c>
    </row>
    <row r="444" spans="1:6" x14ac:dyDescent="0.3">
      <c r="A444" s="18">
        <v>45797</v>
      </c>
      <c r="B444" t="str">
        <f t="shared" si="18"/>
        <v>May</v>
      </c>
      <c r="C444">
        <f t="shared" si="19"/>
        <v>5</v>
      </c>
      <c r="D444">
        <f t="shared" si="20"/>
        <v>2025</v>
      </c>
      <c r="E444" t="str">
        <f>TEXT(Table3[[#This Row],[DateKey]],"ddd")</f>
        <v>Tue</v>
      </c>
      <c r="F444" t="str">
        <f>"Q"&amp;ROUNDUP(MONTH(Table3[[#This Row],[DateKey]])/3,0)</f>
        <v>Q2</v>
      </c>
    </row>
    <row r="445" spans="1:6" x14ac:dyDescent="0.3">
      <c r="A445" s="18">
        <v>45798</v>
      </c>
      <c r="B445" t="str">
        <f t="shared" si="18"/>
        <v>May</v>
      </c>
      <c r="C445">
        <f t="shared" si="19"/>
        <v>5</v>
      </c>
      <c r="D445">
        <f t="shared" si="20"/>
        <v>2025</v>
      </c>
      <c r="E445" t="str">
        <f>TEXT(Table3[[#This Row],[DateKey]],"ddd")</f>
        <v>Wed</v>
      </c>
      <c r="F445" t="str">
        <f>"Q"&amp;ROUNDUP(MONTH(Table3[[#This Row],[DateKey]])/3,0)</f>
        <v>Q2</v>
      </c>
    </row>
    <row r="446" spans="1:6" x14ac:dyDescent="0.3">
      <c r="A446" s="18">
        <v>45799</v>
      </c>
      <c r="B446" t="str">
        <f t="shared" si="18"/>
        <v>May</v>
      </c>
      <c r="C446">
        <f t="shared" si="19"/>
        <v>5</v>
      </c>
      <c r="D446">
        <f t="shared" si="20"/>
        <v>2025</v>
      </c>
      <c r="E446" t="str">
        <f>TEXT(Table3[[#This Row],[DateKey]],"ddd")</f>
        <v>Thu</v>
      </c>
      <c r="F446" t="str">
        <f>"Q"&amp;ROUNDUP(MONTH(Table3[[#This Row],[DateKey]])/3,0)</f>
        <v>Q2</v>
      </c>
    </row>
    <row r="447" spans="1:6" x14ac:dyDescent="0.3">
      <c r="A447" s="18">
        <v>45800</v>
      </c>
      <c r="B447" t="str">
        <f t="shared" si="18"/>
        <v>May</v>
      </c>
      <c r="C447">
        <f t="shared" si="19"/>
        <v>5</v>
      </c>
      <c r="D447">
        <f t="shared" si="20"/>
        <v>2025</v>
      </c>
      <c r="E447" t="str">
        <f>TEXT(Table3[[#This Row],[DateKey]],"ddd")</f>
        <v>Fri</v>
      </c>
      <c r="F447" t="str">
        <f>"Q"&amp;ROUNDUP(MONTH(Table3[[#This Row],[DateKey]])/3,0)</f>
        <v>Q2</v>
      </c>
    </row>
    <row r="448" spans="1:6" x14ac:dyDescent="0.3">
      <c r="A448" s="18">
        <v>45801</v>
      </c>
      <c r="B448" t="str">
        <f t="shared" si="18"/>
        <v>May</v>
      </c>
      <c r="C448">
        <f t="shared" si="19"/>
        <v>5</v>
      </c>
      <c r="D448">
        <f t="shared" si="20"/>
        <v>2025</v>
      </c>
      <c r="E448" t="str">
        <f>TEXT(Table3[[#This Row],[DateKey]],"ddd")</f>
        <v>Sat</v>
      </c>
      <c r="F448" t="str">
        <f>"Q"&amp;ROUNDUP(MONTH(Table3[[#This Row],[DateKey]])/3,0)</f>
        <v>Q2</v>
      </c>
    </row>
    <row r="449" spans="1:6" x14ac:dyDescent="0.3">
      <c r="A449" s="18">
        <v>45802</v>
      </c>
      <c r="B449" t="str">
        <f t="shared" si="18"/>
        <v>May</v>
      </c>
      <c r="C449">
        <f t="shared" si="19"/>
        <v>5</v>
      </c>
      <c r="D449">
        <f t="shared" si="20"/>
        <v>2025</v>
      </c>
      <c r="E449" t="str">
        <f>TEXT(Table3[[#This Row],[DateKey]],"ddd")</f>
        <v>Sun</v>
      </c>
      <c r="F449" t="str">
        <f>"Q"&amp;ROUNDUP(MONTH(Table3[[#This Row],[DateKey]])/3,0)</f>
        <v>Q2</v>
      </c>
    </row>
    <row r="450" spans="1:6" x14ac:dyDescent="0.3">
      <c r="A450" s="18">
        <v>45803</v>
      </c>
      <c r="B450" t="str">
        <f t="shared" ref="B450:B513" si="21">TEXT(A450,"mmm")</f>
        <v>May</v>
      </c>
      <c r="C450">
        <f t="shared" ref="C450:C513" si="22">MONTH(A450)</f>
        <v>5</v>
      </c>
      <c r="D450">
        <f t="shared" ref="D450:D513" si="23">YEAR(A450)</f>
        <v>2025</v>
      </c>
      <c r="E450" t="str">
        <f>TEXT(Table3[[#This Row],[DateKey]],"ddd")</f>
        <v>Mon</v>
      </c>
      <c r="F450" t="str">
        <f>"Q"&amp;ROUNDUP(MONTH(Table3[[#This Row],[DateKey]])/3,0)</f>
        <v>Q2</v>
      </c>
    </row>
    <row r="451" spans="1:6" x14ac:dyDescent="0.3">
      <c r="A451" s="18">
        <v>45804</v>
      </c>
      <c r="B451" t="str">
        <f t="shared" si="21"/>
        <v>May</v>
      </c>
      <c r="C451">
        <f t="shared" si="22"/>
        <v>5</v>
      </c>
      <c r="D451">
        <f t="shared" si="23"/>
        <v>2025</v>
      </c>
      <c r="E451" t="str">
        <f>TEXT(Table3[[#This Row],[DateKey]],"ddd")</f>
        <v>Tue</v>
      </c>
      <c r="F451" t="str">
        <f>"Q"&amp;ROUNDUP(MONTH(Table3[[#This Row],[DateKey]])/3,0)</f>
        <v>Q2</v>
      </c>
    </row>
    <row r="452" spans="1:6" x14ac:dyDescent="0.3">
      <c r="A452" s="18">
        <v>45805</v>
      </c>
      <c r="B452" t="str">
        <f t="shared" si="21"/>
        <v>May</v>
      </c>
      <c r="C452">
        <f t="shared" si="22"/>
        <v>5</v>
      </c>
      <c r="D452">
        <f t="shared" si="23"/>
        <v>2025</v>
      </c>
      <c r="E452" t="str">
        <f>TEXT(Table3[[#This Row],[DateKey]],"ddd")</f>
        <v>Wed</v>
      </c>
      <c r="F452" t="str">
        <f>"Q"&amp;ROUNDUP(MONTH(Table3[[#This Row],[DateKey]])/3,0)</f>
        <v>Q2</v>
      </c>
    </row>
    <row r="453" spans="1:6" x14ac:dyDescent="0.3">
      <c r="A453" s="18">
        <v>45806</v>
      </c>
      <c r="B453" t="str">
        <f t="shared" si="21"/>
        <v>May</v>
      </c>
      <c r="C453">
        <f t="shared" si="22"/>
        <v>5</v>
      </c>
      <c r="D453">
        <f t="shared" si="23"/>
        <v>2025</v>
      </c>
      <c r="E453" t="str">
        <f>TEXT(Table3[[#This Row],[DateKey]],"ddd")</f>
        <v>Thu</v>
      </c>
      <c r="F453" t="str">
        <f>"Q"&amp;ROUNDUP(MONTH(Table3[[#This Row],[DateKey]])/3,0)</f>
        <v>Q2</v>
      </c>
    </row>
    <row r="454" spans="1:6" x14ac:dyDescent="0.3">
      <c r="A454" s="18">
        <v>45807</v>
      </c>
      <c r="B454" t="str">
        <f t="shared" si="21"/>
        <v>May</v>
      </c>
      <c r="C454">
        <f t="shared" si="22"/>
        <v>5</v>
      </c>
      <c r="D454">
        <f t="shared" si="23"/>
        <v>2025</v>
      </c>
      <c r="E454" t="str">
        <f>TEXT(Table3[[#This Row],[DateKey]],"ddd")</f>
        <v>Fri</v>
      </c>
      <c r="F454" t="str">
        <f>"Q"&amp;ROUNDUP(MONTH(Table3[[#This Row],[DateKey]])/3,0)</f>
        <v>Q2</v>
      </c>
    </row>
    <row r="455" spans="1:6" x14ac:dyDescent="0.3">
      <c r="A455" s="18">
        <v>45808</v>
      </c>
      <c r="B455" t="str">
        <f t="shared" si="21"/>
        <v>May</v>
      </c>
      <c r="C455">
        <f t="shared" si="22"/>
        <v>5</v>
      </c>
      <c r="D455">
        <f t="shared" si="23"/>
        <v>2025</v>
      </c>
      <c r="E455" t="str">
        <f>TEXT(Table3[[#This Row],[DateKey]],"ddd")</f>
        <v>Sat</v>
      </c>
      <c r="F455" t="str">
        <f>"Q"&amp;ROUNDUP(MONTH(Table3[[#This Row],[DateKey]])/3,0)</f>
        <v>Q2</v>
      </c>
    </row>
    <row r="456" spans="1:6" x14ac:dyDescent="0.3">
      <c r="A456" s="18">
        <v>45078</v>
      </c>
      <c r="B456" t="str">
        <f t="shared" si="21"/>
        <v>Jun</v>
      </c>
      <c r="C456">
        <f t="shared" si="22"/>
        <v>6</v>
      </c>
      <c r="D456">
        <f t="shared" si="23"/>
        <v>2023</v>
      </c>
      <c r="E456" t="str">
        <f>TEXT(Table3[[#This Row],[DateKey]],"ddd")</f>
        <v>Thu</v>
      </c>
      <c r="F456" t="str">
        <f>"Q"&amp;ROUNDUP(MONTH(Table3[[#This Row],[DateKey]])/3,0)</f>
        <v>Q2</v>
      </c>
    </row>
    <row r="457" spans="1:6" x14ac:dyDescent="0.3">
      <c r="A457" s="18">
        <v>45079</v>
      </c>
      <c r="B457" t="str">
        <f t="shared" si="21"/>
        <v>Jun</v>
      </c>
      <c r="C457">
        <f t="shared" si="22"/>
        <v>6</v>
      </c>
      <c r="D457">
        <f t="shared" si="23"/>
        <v>2023</v>
      </c>
      <c r="E457" t="str">
        <f>TEXT(Table3[[#This Row],[DateKey]],"ddd")</f>
        <v>Fri</v>
      </c>
      <c r="F457" t="str">
        <f>"Q"&amp;ROUNDUP(MONTH(Table3[[#This Row],[DateKey]])/3,0)</f>
        <v>Q2</v>
      </c>
    </row>
    <row r="458" spans="1:6" x14ac:dyDescent="0.3">
      <c r="A458" s="18">
        <v>45080</v>
      </c>
      <c r="B458" t="str">
        <f t="shared" si="21"/>
        <v>Jun</v>
      </c>
      <c r="C458">
        <f t="shared" si="22"/>
        <v>6</v>
      </c>
      <c r="D458">
        <f t="shared" si="23"/>
        <v>2023</v>
      </c>
      <c r="E458" t="str">
        <f>TEXT(Table3[[#This Row],[DateKey]],"ddd")</f>
        <v>Sat</v>
      </c>
      <c r="F458" t="str">
        <f>"Q"&amp;ROUNDUP(MONTH(Table3[[#This Row],[DateKey]])/3,0)</f>
        <v>Q2</v>
      </c>
    </row>
    <row r="459" spans="1:6" x14ac:dyDescent="0.3">
      <c r="A459" s="18">
        <v>45081</v>
      </c>
      <c r="B459" t="str">
        <f t="shared" si="21"/>
        <v>Jun</v>
      </c>
      <c r="C459">
        <f t="shared" si="22"/>
        <v>6</v>
      </c>
      <c r="D459">
        <f t="shared" si="23"/>
        <v>2023</v>
      </c>
      <c r="E459" t="str">
        <f>TEXT(Table3[[#This Row],[DateKey]],"ddd")</f>
        <v>Sun</v>
      </c>
      <c r="F459" t="str">
        <f>"Q"&amp;ROUNDUP(MONTH(Table3[[#This Row],[DateKey]])/3,0)</f>
        <v>Q2</v>
      </c>
    </row>
    <row r="460" spans="1:6" x14ac:dyDescent="0.3">
      <c r="A460" s="18">
        <v>45082</v>
      </c>
      <c r="B460" t="str">
        <f t="shared" si="21"/>
        <v>Jun</v>
      </c>
      <c r="C460">
        <f t="shared" si="22"/>
        <v>6</v>
      </c>
      <c r="D460">
        <f t="shared" si="23"/>
        <v>2023</v>
      </c>
      <c r="E460" t="str">
        <f>TEXT(Table3[[#This Row],[DateKey]],"ddd")</f>
        <v>Mon</v>
      </c>
      <c r="F460" t="str">
        <f>"Q"&amp;ROUNDUP(MONTH(Table3[[#This Row],[DateKey]])/3,0)</f>
        <v>Q2</v>
      </c>
    </row>
    <row r="461" spans="1:6" x14ac:dyDescent="0.3">
      <c r="A461" s="18">
        <v>45083</v>
      </c>
      <c r="B461" t="str">
        <f t="shared" si="21"/>
        <v>Jun</v>
      </c>
      <c r="C461">
        <f t="shared" si="22"/>
        <v>6</v>
      </c>
      <c r="D461">
        <f t="shared" si="23"/>
        <v>2023</v>
      </c>
      <c r="E461" t="str">
        <f>TEXT(Table3[[#This Row],[DateKey]],"ddd")</f>
        <v>Tue</v>
      </c>
      <c r="F461" t="str">
        <f>"Q"&amp;ROUNDUP(MONTH(Table3[[#This Row],[DateKey]])/3,0)</f>
        <v>Q2</v>
      </c>
    </row>
    <row r="462" spans="1:6" x14ac:dyDescent="0.3">
      <c r="A462" s="18">
        <v>45084</v>
      </c>
      <c r="B462" t="str">
        <f t="shared" si="21"/>
        <v>Jun</v>
      </c>
      <c r="C462">
        <f t="shared" si="22"/>
        <v>6</v>
      </c>
      <c r="D462">
        <f t="shared" si="23"/>
        <v>2023</v>
      </c>
      <c r="E462" t="str">
        <f>TEXT(Table3[[#This Row],[DateKey]],"ddd")</f>
        <v>Wed</v>
      </c>
      <c r="F462" t="str">
        <f>"Q"&amp;ROUNDUP(MONTH(Table3[[#This Row],[DateKey]])/3,0)</f>
        <v>Q2</v>
      </c>
    </row>
    <row r="463" spans="1:6" x14ac:dyDescent="0.3">
      <c r="A463" s="18">
        <v>45085</v>
      </c>
      <c r="B463" t="str">
        <f t="shared" si="21"/>
        <v>Jun</v>
      </c>
      <c r="C463">
        <f t="shared" si="22"/>
        <v>6</v>
      </c>
      <c r="D463">
        <f t="shared" si="23"/>
        <v>2023</v>
      </c>
      <c r="E463" t="str">
        <f>TEXT(Table3[[#This Row],[DateKey]],"ddd")</f>
        <v>Thu</v>
      </c>
      <c r="F463" t="str">
        <f>"Q"&amp;ROUNDUP(MONTH(Table3[[#This Row],[DateKey]])/3,0)</f>
        <v>Q2</v>
      </c>
    </row>
    <row r="464" spans="1:6" x14ac:dyDescent="0.3">
      <c r="A464" s="18">
        <v>45086</v>
      </c>
      <c r="B464" t="str">
        <f t="shared" si="21"/>
        <v>Jun</v>
      </c>
      <c r="C464">
        <f t="shared" si="22"/>
        <v>6</v>
      </c>
      <c r="D464">
        <f t="shared" si="23"/>
        <v>2023</v>
      </c>
      <c r="E464" t="str">
        <f>TEXT(Table3[[#This Row],[DateKey]],"ddd")</f>
        <v>Fri</v>
      </c>
      <c r="F464" t="str">
        <f>"Q"&amp;ROUNDUP(MONTH(Table3[[#This Row],[DateKey]])/3,0)</f>
        <v>Q2</v>
      </c>
    </row>
    <row r="465" spans="1:6" x14ac:dyDescent="0.3">
      <c r="A465" s="18">
        <v>45087</v>
      </c>
      <c r="B465" t="str">
        <f t="shared" si="21"/>
        <v>Jun</v>
      </c>
      <c r="C465">
        <f t="shared" si="22"/>
        <v>6</v>
      </c>
      <c r="D465">
        <f t="shared" si="23"/>
        <v>2023</v>
      </c>
      <c r="E465" t="str">
        <f>TEXT(Table3[[#This Row],[DateKey]],"ddd")</f>
        <v>Sat</v>
      </c>
      <c r="F465" t="str">
        <f>"Q"&amp;ROUNDUP(MONTH(Table3[[#This Row],[DateKey]])/3,0)</f>
        <v>Q2</v>
      </c>
    </row>
    <row r="466" spans="1:6" x14ac:dyDescent="0.3">
      <c r="A466" s="18">
        <v>45088</v>
      </c>
      <c r="B466" t="str">
        <f t="shared" si="21"/>
        <v>Jun</v>
      </c>
      <c r="C466">
        <f t="shared" si="22"/>
        <v>6</v>
      </c>
      <c r="D466">
        <f t="shared" si="23"/>
        <v>2023</v>
      </c>
      <c r="E466" t="str">
        <f>TEXT(Table3[[#This Row],[DateKey]],"ddd")</f>
        <v>Sun</v>
      </c>
      <c r="F466" t="str">
        <f>"Q"&amp;ROUNDUP(MONTH(Table3[[#This Row],[DateKey]])/3,0)</f>
        <v>Q2</v>
      </c>
    </row>
    <row r="467" spans="1:6" x14ac:dyDescent="0.3">
      <c r="A467" s="18">
        <v>45089</v>
      </c>
      <c r="B467" t="str">
        <f t="shared" si="21"/>
        <v>Jun</v>
      </c>
      <c r="C467">
        <f t="shared" si="22"/>
        <v>6</v>
      </c>
      <c r="D467">
        <f t="shared" si="23"/>
        <v>2023</v>
      </c>
      <c r="E467" t="str">
        <f>TEXT(Table3[[#This Row],[DateKey]],"ddd")</f>
        <v>Mon</v>
      </c>
      <c r="F467" t="str">
        <f>"Q"&amp;ROUNDUP(MONTH(Table3[[#This Row],[DateKey]])/3,0)</f>
        <v>Q2</v>
      </c>
    </row>
    <row r="468" spans="1:6" x14ac:dyDescent="0.3">
      <c r="A468" s="18">
        <v>45090</v>
      </c>
      <c r="B468" t="str">
        <f t="shared" si="21"/>
        <v>Jun</v>
      </c>
      <c r="C468">
        <f t="shared" si="22"/>
        <v>6</v>
      </c>
      <c r="D468">
        <f t="shared" si="23"/>
        <v>2023</v>
      </c>
      <c r="E468" t="str">
        <f>TEXT(Table3[[#This Row],[DateKey]],"ddd")</f>
        <v>Tue</v>
      </c>
      <c r="F468" t="str">
        <f>"Q"&amp;ROUNDUP(MONTH(Table3[[#This Row],[DateKey]])/3,0)</f>
        <v>Q2</v>
      </c>
    </row>
    <row r="469" spans="1:6" x14ac:dyDescent="0.3">
      <c r="A469" s="18">
        <v>45091</v>
      </c>
      <c r="B469" t="str">
        <f t="shared" si="21"/>
        <v>Jun</v>
      </c>
      <c r="C469">
        <f t="shared" si="22"/>
        <v>6</v>
      </c>
      <c r="D469">
        <f t="shared" si="23"/>
        <v>2023</v>
      </c>
      <c r="E469" t="str">
        <f>TEXT(Table3[[#This Row],[DateKey]],"ddd")</f>
        <v>Wed</v>
      </c>
      <c r="F469" t="str">
        <f>"Q"&amp;ROUNDUP(MONTH(Table3[[#This Row],[DateKey]])/3,0)</f>
        <v>Q2</v>
      </c>
    </row>
    <row r="470" spans="1:6" x14ac:dyDescent="0.3">
      <c r="A470" s="18">
        <v>45092</v>
      </c>
      <c r="B470" t="str">
        <f t="shared" si="21"/>
        <v>Jun</v>
      </c>
      <c r="C470">
        <f t="shared" si="22"/>
        <v>6</v>
      </c>
      <c r="D470">
        <f t="shared" si="23"/>
        <v>2023</v>
      </c>
      <c r="E470" t="str">
        <f>TEXT(Table3[[#This Row],[DateKey]],"ddd")</f>
        <v>Thu</v>
      </c>
      <c r="F470" t="str">
        <f>"Q"&amp;ROUNDUP(MONTH(Table3[[#This Row],[DateKey]])/3,0)</f>
        <v>Q2</v>
      </c>
    </row>
    <row r="471" spans="1:6" x14ac:dyDescent="0.3">
      <c r="A471" s="18">
        <v>45093</v>
      </c>
      <c r="B471" t="str">
        <f t="shared" si="21"/>
        <v>Jun</v>
      </c>
      <c r="C471">
        <f t="shared" si="22"/>
        <v>6</v>
      </c>
      <c r="D471">
        <f t="shared" si="23"/>
        <v>2023</v>
      </c>
      <c r="E471" t="str">
        <f>TEXT(Table3[[#This Row],[DateKey]],"ddd")</f>
        <v>Fri</v>
      </c>
      <c r="F471" t="str">
        <f>"Q"&amp;ROUNDUP(MONTH(Table3[[#This Row],[DateKey]])/3,0)</f>
        <v>Q2</v>
      </c>
    </row>
    <row r="472" spans="1:6" x14ac:dyDescent="0.3">
      <c r="A472" s="18">
        <v>45094</v>
      </c>
      <c r="B472" t="str">
        <f t="shared" si="21"/>
        <v>Jun</v>
      </c>
      <c r="C472">
        <f t="shared" si="22"/>
        <v>6</v>
      </c>
      <c r="D472">
        <f t="shared" si="23"/>
        <v>2023</v>
      </c>
      <c r="E472" t="str">
        <f>TEXT(Table3[[#This Row],[DateKey]],"ddd")</f>
        <v>Sat</v>
      </c>
      <c r="F472" t="str">
        <f>"Q"&amp;ROUNDUP(MONTH(Table3[[#This Row],[DateKey]])/3,0)</f>
        <v>Q2</v>
      </c>
    </row>
    <row r="473" spans="1:6" x14ac:dyDescent="0.3">
      <c r="A473" s="18">
        <v>45095</v>
      </c>
      <c r="B473" t="str">
        <f t="shared" si="21"/>
        <v>Jun</v>
      </c>
      <c r="C473">
        <f t="shared" si="22"/>
        <v>6</v>
      </c>
      <c r="D473">
        <f t="shared" si="23"/>
        <v>2023</v>
      </c>
      <c r="E473" t="str">
        <f>TEXT(Table3[[#This Row],[DateKey]],"ddd")</f>
        <v>Sun</v>
      </c>
      <c r="F473" t="str">
        <f>"Q"&amp;ROUNDUP(MONTH(Table3[[#This Row],[DateKey]])/3,0)</f>
        <v>Q2</v>
      </c>
    </row>
    <row r="474" spans="1:6" x14ac:dyDescent="0.3">
      <c r="A474" s="18">
        <v>45096</v>
      </c>
      <c r="B474" t="str">
        <f t="shared" si="21"/>
        <v>Jun</v>
      </c>
      <c r="C474">
        <f t="shared" si="22"/>
        <v>6</v>
      </c>
      <c r="D474">
        <f t="shared" si="23"/>
        <v>2023</v>
      </c>
      <c r="E474" t="str">
        <f>TEXT(Table3[[#This Row],[DateKey]],"ddd")</f>
        <v>Mon</v>
      </c>
      <c r="F474" t="str">
        <f>"Q"&amp;ROUNDUP(MONTH(Table3[[#This Row],[DateKey]])/3,0)</f>
        <v>Q2</v>
      </c>
    </row>
    <row r="475" spans="1:6" x14ac:dyDescent="0.3">
      <c r="A475" s="18">
        <v>45097</v>
      </c>
      <c r="B475" t="str">
        <f t="shared" si="21"/>
        <v>Jun</v>
      </c>
      <c r="C475">
        <f t="shared" si="22"/>
        <v>6</v>
      </c>
      <c r="D475">
        <f t="shared" si="23"/>
        <v>2023</v>
      </c>
      <c r="E475" t="str">
        <f>TEXT(Table3[[#This Row],[DateKey]],"ddd")</f>
        <v>Tue</v>
      </c>
      <c r="F475" t="str">
        <f>"Q"&amp;ROUNDUP(MONTH(Table3[[#This Row],[DateKey]])/3,0)</f>
        <v>Q2</v>
      </c>
    </row>
    <row r="476" spans="1:6" x14ac:dyDescent="0.3">
      <c r="A476" s="18">
        <v>45098</v>
      </c>
      <c r="B476" t="str">
        <f t="shared" si="21"/>
        <v>Jun</v>
      </c>
      <c r="C476">
        <f t="shared" si="22"/>
        <v>6</v>
      </c>
      <c r="D476">
        <f t="shared" si="23"/>
        <v>2023</v>
      </c>
      <c r="E476" t="str">
        <f>TEXT(Table3[[#This Row],[DateKey]],"ddd")</f>
        <v>Wed</v>
      </c>
      <c r="F476" t="str">
        <f>"Q"&amp;ROUNDUP(MONTH(Table3[[#This Row],[DateKey]])/3,0)</f>
        <v>Q2</v>
      </c>
    </row>
    <row r="477" spans="1:6" x14ac:dyDescent="0.3">
      <c r="A477" s="18">
        <v>45099</v>
      </c>
      <c r="B477" t="str">
        <f t="shared" si="21"/>
        <v>Jun</v>
      </c>
      <c r="C477">
        <f t="shared" si="22"/>
        <v>6</v>
      </c>
      <c r="D477">
        <f t="shared" si="23"/>
        <v>2023</v>
      </c>
      <c r="E477" t="str">
        <f>TEXT(Table3[[#This Row],[DateKey]],"ddd")</f>
        <v>Thu</v>
      </c>
      <c r="F477" t="str">
        <f>"Q"&amp;ROUNDUP(MONTH(Table3[[#This Row],[DateKey]])/3,0)</f>
        <v>Q2</v>
      </c>
    </row>
    <row r="478" spans="1:6" x14ac:dyDescent="0.3">
      <c r="A478" s="18">
        <v>45100</v>
      </c>
      <c r="B478" t="str">
        <f t="shared" si="21"/>
        <v>Jun</v>
      </c>
      <c r="C478">
        <f t="shared" si="22"/>
        <v>6</v>
      </c>
      <c r="D478">
        <f t="shared" si="23"/>
        <v>2023</v>
      </c>
      <c r="E478" t="str">
        <f>TEXT(Table3[[#This Row],[DateKey]],"ddd")</f>
        <v>Fri</v>
      </c>
      <c r="F478" t="str">
        <f>"Q"&amp;ROUNDUP(MONTH(Table3[[#This Row],[DateKey]])/3,0)</f>
        <v>Q2</v>
      </c>
    </row>
    <row r="479" spans="1:6" x14ac:dyDescent="0.3">
      <c r="A479" s="18">
        <v>45101</v>
      </c>
      <c r="B479" t="str">
        <f t="shared" si="21"/>
        <v>Jun</v>
      </c>
      <c r="C479">
        <f t="shared" si="22"/>
        <v>6</v>
      </c>
      <c r="D479">
        <f t="shared" si="23"/>
        <v>2023</v>
      </c>
      <c r="E479" t="str">
        <f>TEXT(Table3[[#This Row],[DateKey]],"ddd")</f>
        <v>Sat</v>
      </c>
      <c r="F479" t="str">
        <f>"Q"&amp;ROUNDUP(MONTH(Table3[[#This Row],[DateKey]])/3,0)</f>
        <v>Q2</v>
      </c>
    </row>
    <row r="480" spans="1:6" x14ac:dyDescent="0.3">
      <c r="A480" s="18">
        <v>45102</v>
      </c>
      <c r="B480" t="str">
        <f t="shared" si="21"/>
        <v>Jun</v>
      </c>
      <c r="C480">
        <f t="shared" si="22"/>
        <v>6</v>
      </c>
      <c r="D480">
        <f t="shared" si="23"/>
        <v>2023</v>
      </c>
      <c r="E480" t="str">
        <f>TEXT(Table3[[#This Row],[DateKey]],"ddd")</f>
        <v>Sun</v>
      </c>
      <c r="F480" t="str">
        <f>"Q"&amp;ROUNDUP(MONTH(Table3[[#This Row],[DateKey]])/3,0)</f>
        <v>Q2</v>
      </c>
    </row>
    <row r="481" spans="1:6" x14ac:dyDescent="0.3">
      <c r="A481" s="18">
        <v>45103</v>
      </c>
      <c r="B481" t="str">
        <f t="shared" si="21"/>
        <v>Jun</v>
      </c>
      <c r="C481">
        <f t="shared" si="22"/>
        <v>6</v>
      </c>
      <c r="D481">
        <f t="shared" si="23"/>
        <v>2023</v>
      </c>
      <c r="E481" t="str">
        <f>TEXT(Table3[[#This Row],[DateKey]],"ddd")</f>
        <v>Mon</v>
      </c>
      <c r="F481" t="str">
        <f>"Q"&amp;ROUNDUP(MONTH(Table3[[#This Row],[DateKey]])/3,0)</f>
        <v>Q2</v>
      </c>
    </row>
    <row r="482" spans="1:6" x14ac:dyDescent="0.3">
      <c r="A482" s="18">
        <v>45104</v>
      </c>
      <c r="B482" t="str">
        <f t="shared" si="21"/>
        <v>Jun</v>
      </c>
      <c r="C482">
        <f t="shared" si="22"/>
        <v>6</v>
      </c>
      <c r="D482">
        <f t="shared" si="23"/>
        <v>2023</v>
      </c>
      <c r="E482" t="str">
        <f>TEXT(Table3[[#This Row],[DateKey]],"ddd")</f>
        <v>Tue</v>
      </c>
      <c r="F482" t="str">
        <f>"Q"&amp;ROUNDUP(MONTH(Table3[[#This Row],[DateKey]])/3,0)</f>
        <v>Q2</v>
      </c>
    </row>
    <row r="483" spans="1:6" x14ac:dyDescent="0.3">
      <c r="A483" s="18">
        <v>45105</v>
      </c>
      <c r="B483" t="str">
        <f t="shared" si="21"/>
        <v>Jun</v>
      </c>
      <c r="C483">
        <f t="shared" si="22"/>
        <v>6</v>
      </c>
      <c r="D483">
        <f t="shared" si="23"/>
        <v>2023</v>
      </c>
      <c r="E483" t="str">
        <f>TEXT(Table3[[#This Row],[DateKey]],"ddd")</f>
        <v>Wed</v>
      </c>
      <c r="F483" t="str">
        <f>"Q"&amp;ROUNDUP(MONTH(Table3[[#This Row],[DateKey]])/3,0)</f>
        <v>Q2</v>
      </c>
    </row>
    <row r="484" spans="1:6" x14ac:dyDescent="0.3">
      <c r="A484" s="18">
        <v>45106</v>
      </c>
      <c r="B484" t="str">
        <f t="shared" si="21"/>
        <v>Jun</v>
      </c>
      <c r="C484">
        <f t="shared" si="22"/>
        <v>6</v>
      </c>
      <c r="D484">
        <f t="shared" si="23"/>
        <v>2023</v>
      </c>
      <c r="E484" t="str">
        <f>TEXT(Table3[[#This Row],[DateKey]],"ddd")</f>
        <v>Thu</v>
      </c>
      <c r="F484" t="str">
        <f>"Q"&amp;ROUNDUP(MONTH(Table3[[#This Row],[DateKey]])/3,0)</f>
        <v>Q2</v>
      </c>
    </row>
    <row r="485" spans="1:6" x14ac:dyDescent="0.3">
      <c r="A485" s="18">
        <v>45107</v>
      </c>
      <c r="B485" t="str">
        <f t="shared" si="21"/>
        <v>Jun</v>
      </c>
      <c r="C485">
        <f t="shared" si="22"/>
        <v>6</v>
      </c>
      <c r="D485">
        <f t="shared" si="23"/>
        <v>2023</v>
      </c>
      <c r="E485" t="str">
        <f>TEXT(Table3[[#This Row],[DateKey]],"ddd")</f>
        <v>Fri</v>
      </c>
      <c r="F485" t="str">
        <f>"Q"&amp;ROUNDUP(MONTH(Table3[[#This Row],[DateKey]])/3,0)</f>
        <v>Q2</v>
      </c>
    </row>
    <row r="486" spans="1:6" x14ac:dyDescent="0.3">
      <c r="A486" s="18">
        <v>45444</v>
      </c>
      <c r="B486" t="str">
        <f t="shared" si="21"/>
        <v>Jun</v>
      </c>
      <c r="C486">
        <f t="shared" si="22"/>
        <v>6</v>
      </c>
      <c r="D486">
        <f t="shared" si="23"/>
        <v>2024</v>
      </c>
      <c r="E486" t="str">
        <f>TEXT(Table3[[#This Row],[DateKey]],"ddd")</f>
        <v>Sat</v>
      </c>
      <c r="F486" t="str">
        <f>"Q"&amp;ROUNDUP(MONTH(Table3[[#This Row],[DateKey]])/3,0)</f>
        <v>Q2</v>
      </c>
    </row>
    <row r="487" spans="1:6" x14ac:dyDescent="0.3">
      <c r="A487" s="18">
        <v>45445</v>
      </c>
      <c r="B487" t="str">
        <f t="shared" si="21"/>
        <v>Jun</v>
      </c>
      <c r="C487">
        <f t="shared" si="22"/>
        <v>6</v>
      </c>
      <c r="D487">
        <f t="shared" si="23"/>
        <v>2024</v>
      </c>
      <c r="E487" t="str">
        <f>TEXT(Table3[[#This Row],[DateKey]],"ddd")</f>
        <v>Sun</v>
      </c>
      <c r="F487" t="str">
        <f>"Q"&amp;ROUNDUP(MONTH(Table3[[#This Row],[DateKey]])/3,0)</f>
        <v>Q2</v>
      </c>
    </row>
    <row r="488" spans="1:6" x14ac:dyDescent="0.3">
      <c r="A488" s="18">
        <v>45446</v>
      </c>
      <c r="B488" t="str">
        <f t="shared" si="21"/>
        <v>Jun</v>
      </c>
      <c r="C488">
        <f t="shared" si="22"/>
        <v>6</v>
      </c>
      <c r="D488">
        <f t="shared" si="23"/>
        <v>2024</v>
      </c>
      <c r="E488" t="str">
        <f>TEXT(Table3[[#This Row],[DateKey]],"ddd")</f>
        <v>Mon</v>
      </c>
      <c r="F488" t="str">
        <f>"Q"&amp;ROUNDUP(MONTH(Table3[[#This Row],[DateKey]])/3,0)</f>
        <v>Q2</v>
      </c>
    </row>
    <row r="489" spans="1:6" x14ac:dyDescent="0.3">
      <c r="A489" s="18">
        <v>45447</v>
      </c>
      <c r="B489" t="str">
        <f t="shared" si="21"/>
        <v>Jun</v>
      </c>
      <c r="C489">
        <f t="shared" si="22"/>
        <v>6</v>
      </c>
      <c r="D489">
        <f t="shared" si="23"/>
        <v>2024</v>
      </c>
      <c r="E489" t="str">
        <f>TEXT(Table3[[#This Row],[DateKey]],"ddd")</f>
        <v>Tue</v>
      </c>
      <c r="F489" t="str">
        <f>"Q"&amp;ROUNDUP(MONTH(Table3[[#This Row],[DateKey]])/3,0)</f>
        <v>Q2</v>
      </c>
    </row>
    <row r="490" spans="1:6" x14ac:dyDescent="0.3">
      <c r="A490" s="18">
        <v>45448</v>
      </c>
      <c r="B490" t="str">
        <f t="shared" si="21"/>
        <v>Jun</v>
      </c>
      <c r="C490">
        <f t="shared" si="22"/>
        <v>6</v>
      </c>
      <c r="D490">
        <f t="shared" si="23"/>
        <v>2024</v>
      </c>
      <c r="E490" t="str">
        <f>TEXT(Table3[[#This Row],[DateKey]],"ddd")</f>
        <v>Wed</v>
      </c>
      <c r="F490" t="str">
        <f>"Q"&amp;ROUNDUP(MONTH(Table3[[#This Row],[DateKey]])/3,0)</f>
        <v>Q2</v>
      </c>
    </row>
    <row r="491" spans="1:6" x14ac:dyDescent="0.3">
      <c r="A491" s="18">
        <v>45449</v>
      </c>
      <c r="B491" t="str">
        <f t="shared" si="21"/>
        <v>Jun</v>
      </c>
      <c r="C491">
        <f t="shared" si="22"/>
        <v>6</v>
      </c>
      <c r="D491">
        <f t="shared" si="23"/>
        <v>2024</v>
      </c>
      <c r="E491" t="str">
        <f>TEXT(Table3[[#This Row],[DateKey]],"ddd")</f>
        <v>Thu</v>
      </c>
      <c r="F491" t="str">
        <f>"Q"&amp;ROUNDUP(MONTH(Table3[[#This Row],[DateKey]])/3,0)</f>
        <v>Q2</v>
      </c>
    </row>
    <row r="492" spans="1:6" x14ac:dyDescent="0.3">
      <c r="A492" s="18">
        <v>45450</v>
      </c>
      <c r="B492" t="str">
        <f t="shared" si="21"/>
        <v>Jun</v>
      </c>
      <c r="C492">
        <f t="shared" si="22"/>
        <v>6</v>
      </c>
      <c r="D492">
        <f t="shared" si="23"/>
        <v>2024</v>
      </c>
      <c r="E492" t="str">
        <f>TEXT(Table3[[#This Row],[DateKey]],"ddd")</f>
        <v>Fri</v>
      </c>
      <c r="F492" t="str">
        <f>"Q"&amp;ROUNDUP(MONTH(Table3[[#This Row],[DateKey]])/3,0)</f>
        <v>Q2</v>
      </c>
    </row>
    <row r="493" spans="1:6" x14ac:dyDescent="0.3">
      <c r="A493" s="18">
        <v>45451</v>
      </c>
      <c r="B493" t="str">
        <f t="shared" si="21"/>
        <v>Jun</v>
      </c>
      <c r="C493">
        <f t="shared" si="22"/>
        <v>6</v>
      </c>
      <c r="D493">
        <f t="shared" si="23"/>
        <v>2024</v>
      </c>
      <c r="E493" t="str">
        <f>TEXT(Table3[[#This Row],[DateKey]],"ddd")</f>
        <v>Sat</v>
      </c>
      <c r="F493" t="str">
        <f>"Q"&amp;ROUNDUP(MONTH(Table3[[#This Row],[DateKey]])/3,0)</f>
        <v>Q2</v>
      </c>
    </row>
    <row r="494" spans="1:6" x14ac:dyDescent="0.3">
      <c r="A494" s="18">
        <v>45452</v>
      </c>
      <c r="B494" t="str">
        <f t="shared" si="21"/>
        <v>Jun</v>
      </c>
      <c r="C494">
        <f t="shared" si="22"/>
        <v>6</v>
      </c>
      <c r="D494">
        <f t="shared" si="23"/>
        <v>2024</v>
      </c>
      <c r="E494" t="str">
        <f>TEXT(Table3[[#This Row],[DateKey]],"ddd")</f>
        <v>Sun</v>
      </c>
      <c r="F494" t="str">
        <f>"Q"&amp;ROUNDUP(MONTH(Table3[[#This Row],[DateKey]])/3,0)</f>
        <v>Q2</v>
      </c>
    </row>
    <row r="495" spans="1:6" x14ac:dyDescent="0.3">
      <c r="A495" s="18">
        <v>45453</v>
      </c>
      <c r="B495" t="str">
        <f t="shared" si="21"/>
        <v>Jun</v>
      </c>
      <c r="C495">
        <f t="shared" si="22"/>
        <v>6</v>
      </c>
      <c r="D495">
        <f t="shared" si="23"/>
        <v>2024</v>
      </c>
      <c r="E495" t="str">
        <f>TEXT(Table3[[#This Row],[DateKey]],"ddd")</f>
        <v>Mon</v>
      </c>
      <c r="F495" t="str">
        <f>"Q"&amp;ROUNDUP(MONTH(Table3[[#This Row],[DateKey]])/3,0)</f>
        <v>Q2</v>
      </c>
    </row>
    <row r="496" spans="1:6" x14ac:dyDescent="0.3">
      <c r="A496" s="18">
        <v>45454</v>
      </c>
      <c r="B496" t="str">
        <f t="shared" si="21"/>
        <v>Jun</v>
      </c>
      <c r="C496">
        <f t="shared" si="22"/>
        <v>6</v>
      </c>
      <c r="D496">
        <f t="shared" si="23"/>
        <v>2024</v>
      </c>
      <c r="E496" t="str">
        <f>TEXT(Table3[[#This Row],[DateKey]],"ddd")</f>
        <v>Tue</v>
      </c>
      <c r="F496" t="str">
        <f>"Q"&amp;ROUNDUP(MONTH(Table3[[#This Row],[DateKey]])/3,0)</f>
        <v>Q2</v>
      </c>
    </row>
    <row r="497" spans="1:6" x14ac:dyDescent="0.3">
      <c r="A497" s="18">
        <v>45455</v>
      </c>
      <c r="B497" t="str">
        <f t="shared" si="21"/>
        <v>Jun</v>
      </c>
      <c r="C497">
        <f t="shared" si="22"/>
        <v>6</v>
      </c>
      <c r="D497">
        <f t="shared" si="23"/>
        <v>2024</v>
      </c>
      <c r="E497" t="str">
        <f>TEXT(Table3[[#This Row],[DateKey]],"ddd")</f>
        <v>Wed</v>
      </c>
      <c r="F497" t="str">
        <f>"Q"&amp;ROUNDUP(MONTH(Table3[[#This Row],[DateKey]])/3,0)</f>
        <v>Q2</v>
      </c>
    </row>
    <row r="498" spans="1:6" x14ac:dyDescent="0.3">
      <c r="A498" s="18">
        <v>45456</v>
      </c>
      <c r="B498" t="str">
        <f t="shared" si="21"/>
        <v>Jun</v>
      </c>
      <c r="C498">
        <f t="shared" si="22"/>
        <v>6</v>
      </c>
      <c r="D498">
        <f t="shared" si="23"/>
        <v>2024</v>
      </c>
      <c r="E498" t="str">
        <f>TEXT(Table3[[#This Row],[DateKey]],"ddd")</f>
        <v>Thu</v>
      </c>
      <c r="F498" t="str">
        <f>"Q"&amp;ROUNDUP(MONTH(Table3[[#This Row],[DateKey]])/3,0)</f>
        <v>Q2</v>
      </c>
    </row>
    <row r="499" spans="1:6" x14ac:dyDescent="0.3">
      <c r="A499" s="18">
        <v>45457</v>
      </c>
      <c r="B499" t="str">
        <f t="shared" si="21"/>
        <v>Jun</v>
      </c>
      <c r="C499">
        <f t="shared" si="22"/>
        <v>6</v>
      </c>
      <c r="D499">
        <f t="shared" si="23"/>
        <v>2024</v>
      </c>
      <c r="E499" t="str">
        <f>TEXT(Table3[[#This Row],[DateKey]],"ddd")</f>
        <v>Fri</v>
      </c>
      <c r="F499" t="str">
        <f>"Q"&amp;ROUNDUP(MONTH(Table3[[#This Row],[DateKey]])/3,0)</f>
        <v>Q2</v>
      </c>
    </row>
    <row r="500" spans="1:6" x14ac:dyDescent="0.3">
      <c r="A500" s="18">
        <v>45458</v>
      </c>
      <c r="B500" t="str">
        <f t="shared" si="21"/>
        <v>Jun</v>
      </c>
      <c r="C500">
        <f t="shared" si="22"/>
        <v>6</v>
      </c>
      <c r="D500">
        <f t="shared" si="23"/>
        <v>2024</v>
      </c>
      <c r="E500" t="str">
        <f>TEXT(Table3[[#This Row],[DateKey]],"ddd")</f>
        <v>Sat</v>
      </c>
      <c r="F500" t="str">
        <f>"Q"&amp;ROUNDUP(MONTH(Table3[[#This Row],[DateKey]])/3,0)</f>
        <v>Q2</v>
      </c>
    </row>
    <row r="501" spans="1:6" x14ac:dyDescent="0.3">
      <c r="A501" s="18">
        <v>45459</v>
      </c>
      <c r="B501" t="str">
        <f t="shared" si="21"/>
        <v>Jun</v>
      </c>
      <c r="C501">
        <f t="shared" si="22"/>
        <v>6</v>
      </c>
      <c r="D501">
        <f t="shared" si="23"/>
        <v>2024</v>
      </c>
      <c r="E501" t="str">
        <f>TEXT(Table3[[#This Row],[DateKey]],"ddd")</f>
        <v>Sun</v>
      </c>
      <c r="F501" t="str">
        <f>"Q"&amp;ROUNDUP(MONTH(Table3[[#This Row],[DateKey]])/3,0)</f>
        <v>Q2</v>
      </c>
    </row>
    <row r="502" spans="1:6" x14ac:dyDescent="0.3">
      <c r="A502" s="18">
        <v>45460</v>
      </c>
      <c r="B502" t="str">
        <f t="shared" si="21"/>
        <v>Jun</v>
      </c>
      <c r="C502">
        <f t="shared" si="22"/>
        <v>6</v>
      </c>
      <c r="D502">
        <f t="shared" si="23"/>
        <v>2024</v>
      </c>
      <c r="E502" t="str">
        <f>TEXT(Table3[[#This Row],[DateKey]],"ddd")</f>
        <v>Mon</v>
      </c>
      <c r="F502" t="str">
        <f>"Q"&amp;ROUNDUP(MONTH(Table3[[#This Row],[DateKey]])/3,0)</f>
        <v>Q2</v>
      </c>
    </row>
    <row r="503" spans="1:6" x14ac:dyDescent="0.3">
      <c r="A503" s="18">
        <v>45461</v>
      </c>
      <c r="B503" t="str">
        <f t="shared" si="21"/>
        <v>Jun</v>
      </c>
      <c r="C503">
        <f t="shared" si="22"/>
        <v>6</v>
      </c>
      <c r="D503">
        <f t="shared" si="23"/>
        <v>2024</v>
      </c>
      <c r="E503" t="str">
        <f>TEXT(Table3[[#This Row],[DateKey]],"ddd")</f>
        <v>Tue</v>
      </c>
      <c r="F503" t="str">
        <f>"Q"&amp;ROUNDUP(MONTH(Table3[[#This Row],[DateKey]])/3,0)</f>
        <v>Q2</v>
      </c>
    </row>
    <row r="504" spans="1:6" x14ac:dyDescent="0.3">
      <c r="A504" s="18">
        <v>45462</v>
      </c>
      <c r="B504" t="str">
        <f t="shared" si="21"/>
        <v>Jun</v>
      </c>
      <c r="C504">
        <f t="shared" si="22"/>
        <v>6</v>
      </c>
      <c r="D504">
        <f t="shared" si="23"/>
        <v>2024</v>
      </c>
      <c r="E504" t="str">
        <f>TEXT(Table3[[#This Row],[DateKey]],"ddd")</f>
        <v>Wed</v>
      </c>
      <c r="F504" t="str">
        <f>"Q"&amp;ROUNDUP(MONTH(Table3[[#This Row],[DateKey]])/3,0)</f>
        <v>Q2</v>
      </c>
    </row>
    <row r="505" spans="1:6" x14ac:dyDescent="0.3">
      <c r="A505" s="18">
        <v>45463</v>
      </c>
      <c r="B505" t="str">
        <f t="shared" si="21"/>
        <v>Jun</v>
      </c>
      <c r="C505">
        <f t="shared" si="22"/>
        <v>6</v>
      </c>
      <c r="D505">
        <f t="shared" si="23"/>
        <v>2024</v>
      </c>
      <c r="E505" t="str">
        <f>TEXT(Table3[[#This Row],[DateKey]],"ddd")</f>
        <v>Thu</v>
      </c>
      <c r="F505" t="str">
        <f>"Q"&amp;ROUNDUP(MONTH(Table3[[#This Row],[DateKey]])/3,0)</f>
        <v>Q2</v>
      </c>
    </row>
    <row r="506" spans="1:6" x14ac:dyDescent="0.3">
      <c r="A506" s="18">
        <v>45464</v>
      </c>
      <c r="B506" t="str">
        <f t="shared" si="21"/>
        <v>Jun</v>
      </c>
      <c r="C506">
        <f t="shared" si="22"/>
        <v>6</v>
      </c>
      <c r="D506">
        <f t="shared" si="23"/>
        <v>2024</v>
      </c>
      <c r="E506" t="str">
        <f>TEXT(Table3[[#This Row],[DateKey]],"ddd")</f>
        <v>Fri</v>
      </c>
      <c r="F506" t="str">
        <f>"Q"&amp;ROUNDUP(MONTH(Table3[[#This Row],[DateKey]])/3,0)</f>
        <v>Q2</v>
      </c>
    </row>
    <row r="507" spans="1:6" x14ac:dyDescent="0.3">
      <c r="A507" s="18">
        <v>45465</v>
      </c>
      <c r="B507" t="str">
        <f t="shared" si="21"/>
        <v>Jun</v>
      </c>
      <c r="C507">
        <f t="shared" si="22"/>
        <v>6</v>
      </c>
      <c r="D507">
        <f t="shared" si="23"/>
        <v>2024</v>
      </c>
      <c r="E507" t="str">
        <f>TEXT(Table3[[#This Row],[DateKey]],"ddd")</f>
        <v>Sat</v>
      </c>
      <c r="F507" t="str">
        <f>"Q"&amp;ROUNDUP(MONTH(Table3[[#This Row],[DateKey]])/3,0)</f>
        <v>Q2</v>
      </c>
    </row>
    <row r="508" spans="1:6" x14ac:dyDescent="0.3">
      <c r="A508" s="18">
        <v>45466</v>
      </c>
      <c r="B508" t="str">
        <f t="shared" si="21"/>
        <v>Jun</v>
      </c>
      <c r="C508">
        <f t="shared" si="22"/>
        <v>6</v>
      </c>
      <c r="D508">
        <f t="shared" si="23"/>
        <v>2024</v>
      </c>
      <c r="E508" t="str">
        <f>TEXT(Table3[[#This Row],[DateKey]],"ddd")</f>
        <v>Sun</v>
      </c>
      <c r="F508" t="str">
        <f>"Q"&amp;ROUNDUP(MONTH(Table3[[#This Row],[DateKey]])/3,0)</f>
        <v>Q2</v>
      </c>
    </row>
    <row r="509" spans="1:6" x14ac:dyDescent="0.3">
      <c r="A509" s="18">
        <v>45467</v>
      </c>
      <c r="B509" t="str">
        <f t="shared" si="21"/>
        <v>Jun</v>
      </c>
      <c r="C509">
        <f t="shared" si="22"/>
        <v>6</v>
      </c>
      <c r="D509">
        <f t="shared" si="23"/>
        <v>2024</v>
      </c>
      <c r="E509" t="str">
        <f>TEXT(Table3[[#This Row],[DateKey]],"ddd")</f>
        <v>Mon</v>
      </c>
      <c r="F509" t="str">
        <f>"Q"&amp;ROUNDUP(MONTH(Table3[[#This Row],[DateKey]])/3,0)</f>
        <v>Q2</v>
      </c>
    </row>
    <row r="510" spans="1:6" x14ac:dyDescent="0.3">
      <c r="A510" s="18">
        <v>45468</v>
      </c>
      <c r="B510" t="str">
        <f t="shared" si="21"/>
        <v>Jun</v>
      </c>
      <c r="C510">
        <f t="shared" si="22"/>
        <v>6</v>
      </c>
      <c r="D510">
        <f t="shared" si="23"/>
        <v>2024</v>
      </c>
      <c r="E510" t="str">
        <f>TEXT(Table3[[#This Row],[DateKey]],"ddd")</f>
        <v>Tue</v>
      </c>
      <c r="F510" t="str">
        <f>"Q"&amp;ROUNDUP(MONTH(Table3[[#This Row],[DateKey]])/3,0)</f>
        <v>Q2</v>
      </c>
    </row>
    <row r="511" spans="1:6" x14ac:dyDescent="0.3">
      <c r="A511" s="18">
        <v>45469</v>
      </c>
      <c r="B511" t="str">
        <f t="shared" si="21"/>
        <v>Jun</v>
      </c>
      <c r="C511">
        <f t="shared" si="22"/>
        <v>6</v>
      </c>
      <c r="D511">
        <f t="shared" si="23"/>
        <v>2024</v>
      </c>
      <c r="E511" t="str">
        <f>TEXT(Table3[[#This Row],[DateKey]],"ddd")</f>
        <v>Wed</v>
      </c>
      <c r="F511" t="str">
        <f>"Q"&amp;ROUNDUP(MONTH(Table3[[#This Row],[DateKey]])/3,0)</f>
        <v>Q2</v>
      </c>
    </row>
    <row r="512" spans="1:6" x14ac:dyDescent="0.3">
      <c r="A512" s="18">
        <v>45470</v>
      </c>
      <c r="B512" t="str">
        <f t="shared" si="21"/>
        <v>Jun</v>
      </c>
      <c r="C512">
        <f t="shared" si="22"/>
        <v>6</v>
      </c>
      <c r="D512">
        <f t="shared" si="23"/>
        <v>2024</v>
      </c>
      <c r="E512" t="str">
        <f>TEXT(Table3[[#This Row],[DateKey]],"ddd")</f>
        <v>Thu</v>
      </c>
      <c r="F512" t="str">
        <f>"Q"&amp;ROUNDUP(MONTH(Table3[[#This Row],[DateKey]])/3,0)</f>
        <v>Q2</v>
      </c>
    </row>
    <row r="513" spans="1:6" x14ac:dyDescent="0.3">
      <c r="A513" s="18">
        <v>45471</v>
      </c>
      <c r="B513" t="str">
        <f t="shared" si="21"/>
        <v>Jun</v>
      </c>
      <c r="C513">
        <f t="shared" si="22"/>
        <v>6</v>
      </c>
      <c r="D513">
        <f t="shared" si="23"/>
        <v>2024</v>
      </c>
      <c r="E513" t="str">
        <f>TEXT(Table3[[#This Row],[DateKey]],"ddd")</f>
        <v>Fri</v>
      </c>
      <c r="F513" t="str">
        <f>"Q"&amp;ROUNDUP(MONTH(Table3[[#This Row],[DateKey]])/3,0)</f>
        <v>Q2</v>
      </c>
    </row>
    <row r="514" spans="1:6" x14ac:dyDescent="0.3">
      <c r="A514" s="18">
        <v>45472</v>
      </c>
      <c r="B514" t="str">
        <f t="shared" ref="B514:B577" si="24">TEXT(A514,"mmm")</f>
        <v>Jun</v>
      </c>
      <c r="C514">
        <f t="shared" ref="C514:C577" si="25">MONTH(A514)</f>
        <v>6</v>
      </c>
      <c r="D514">
        <f t="shared" ref="D514:D577" si="26">YEAR(A514)</f>
        <v>2024</v>
      </c>
      <c r="E514" t="str">
        <f>TEXT(Table3[[#This Row],[DateKey]],"ddd")</f>
        <v>Sat</v>
      </c>
      <c r="F514" t="str">
        <f>"Q"&amp;ROUNDUP(MONTH(Table3[[#This Row],[DateKey]])/3,0)</f>
        <v>Q2</v>
      </c>
    </row>
    <row r="515" spans="1:6" x14ac:dyDescent="0.3">
      <c r="A515" s="18">
        <v>45473</v>
      </c>
      <c r="B515" t="str">
        <f t="shared" si="24"/>
        <v>Jun</v>
      </c>
      <c r="C515">
        <f t="shared" si="25"/>
        <v>6</v>
      </c>
      <c r="D515">
        <f t="shared" si="26"/>
        <v>2024</v>
      </c>
      <c r="E515" t="str">
        <f>TEXT(Table3[[#This Row],[DateKey]],"ddd")</f>
        <v>Sun</v>
      </c>
      <c r="F515" t="str">
        <f>"Q"&amp;ROUNDUP(MONTH(Table3[[#This Row],[DateKey]])/3,0)</f>
        <v>Q2</v>
      </c>
    </row>
    <row r="516" spans="1:6" x14ac:dyDescent="0.3">
      <c r="A516" s="18">
        <v>45809</v>
      </c>
      <c r="B516" t="str">
        <f t="shared" si="24"/>
        <v>Jun</v>
      </c>
      <c r="C516">
        <f t="shared" si="25"/>
        <v>6</v>
      </c>
      <c r="D516">
        <f t="shared" si="26"/>
        <v>2025</v>
      </c>
      <c r="E516" t="str">
        <f>TEXT(Table3[[#This Row],[DateKey]],"ddd")</f>
        <v>Sun</v>
      </c>
      <c r="F516" t="str">
        <f>"Q"&amp;ROUNDUP(MONTH(Table3[[#This Row],[DateKey]])/3,0)</f>
        <v>Q2</v>
      </c>
    </row>
    <row r="517" spans="1:6" x14ac:dyDescent="0.3">
      <c r="A517" s="18">
        <v>45810</v>
      </c>
      <c r="B517" t="str">
        <f t="shared" si="24"/>
        <v>Jun</v>
      </c>
      <c r="C517">
        <f t="shared" si="25"/>
        <v>6</v>
      </c>
      <c r="D517">
        <f t="shared" si="26"/>
        <v>2025</v>
      </c>
      <c r="E517" t="str">
        <f>TEXT(Table3[[#This Row],[DateKey]],"ddd")</f>
        <v>Mon</v>
      </c>
      <c r="F517" t="str">
        <f>"Q"&amp;ROUNDUP(MONTH(Table3[[#This Row],[DateKey]])/3,0)</f>
        <v>Q2</v>
      </c>
    </row>
    <row r="518" spans="1:6" x14ac:dyDescent="0.3">
      <c r="A518" s="18">
        <v>45811</v>
      </c>
      <c r="B518" t="str">
        <f t="shared" si="24"/>
        <v>Jun</v>
      </c>
      <c r="C518">
        <f t="shared" si="25"/>
        <v>6</v>
      </c>
      <c r="D518">
        <f t="shared" si="26"/>
        <v>2025</v>
      </c>
      <c r="E518" t="str">
        <f>TEXT(Table3[[#This Row],[DateKey]],"ddd")</f>
        <v>Tue</v>
      </c>
      <c r="F518" t="str">
        <f>"Q"&amp;ROUNDUP(MONTH(Table3[[#This Row],[DateKey]])/3,0)</f>
        <v>Q2</v>
      </c>
    </row>
    <row r="519" spans="1:6" x14ac:dyDescent="0.3">
      <c r="A519" s="18">
        <v>45812</v>
      </c>
      <c r="B519" t="str">
        <f t="shared" si="24"/>
        <v>Jun</v>
      </c>
      <c r="C519">
        <f t="shared" si="25"/>
        <v>6</v>
      </c>
      <c r="D519">
        <f t="shared" si="26"/>
        <v>2025</v>
      </c>
      <c r="E519" t="str">
        <f>TEXT(Table3[[#This Row],[DateKey]],"ddd")</f>
        <v>Wed</v>
      </c>
      <c r="F519" t="str">
        <f>"Q"&amp;ROUNDUP(MONTH(Table3[[#This Row],[DateKey]])/3,0)</f>
        <v>Q2</v>
      </c>
    </row>
    <row r="520" spans="1:6" x14ac:dyDescent="0.3">
      <c r="A520" s="18">
        <v>45813</v>
      </c>
      <c r="B520" t="str">
        <f t="shared" si="24"/>
        <v>Jun</v>
      </c>
      <c r="C520">
        <f t="shared" si="25"/>
        <v>6</v>
      </c>
      <c r="D520">
        <f t="shared" si="26"/>
        <v>2025</v>
      </c>
      <c r="E520" t="str">
        <f>TEXT(Table3[[#This Row],[DateKey]],"ddd")</f>
        <v>Thu</v>
      </c>
      <c r="F520" t="str">
        <f>"Q"&amp;ROUNDUP(MONTH(Table3[[#This Row],[DateKey]])/3,0)</f>
        <v>Q2</v>
      </c>
    </row>
    <row r="521" spans="1:6" x14ac:dyDescent="0.3">
      <c r="A521" s="18">
        <v>45814</v>
      </c>
      <c r="B521" t="str">
        <f t="shared" si="24"/>
        <v>Jun</v>
      </c>
      <c r="C521">
        <f t="shared" si="25"/>
        <v>6</v>
      </c>
      <c r="D521">
        <f t="shared" si="26"/>
        <v>2025</v>
      </c>
      <c r="E521" t="str">
        <f>TEXT(Table3[[#This Row],[DateKey]],"ddd")</f>
        <v>Fri</v>
      </c>
      <c r="F521" t="str">
        <f>"Q"&amp;ROUNDUP(MONTH(Table3[[#This Row],[DateKey]])/3,0)</f>
        <v>Q2</v>
      </c>
    </row>
    <row r="522" spans="1:6" x14ac:dyDescent="0.3">
      <c r="A522" s="18">
        <v>45815</v>
      </c>
      <c r="B522" t="str">
        <f t="shared" si="24"/>
        <v>Jun</v>
      </c>
      <c r="C522">
        <f t="shared" si="25"/>
        <v>6</v>
      </c>
      <c r="D522">
        <f t="shared" si="26"/>
        <v>2025</v>
      </c>
      <c r="E522" t="str">
        <f>TEXT(Table3[[#This Row],[DateKey]],"ddd")</f>
        <v>Sat</v>
      </c>
      <c r="F522" t="str">
        <f>"Q"&amp;ROUNDUP(MONTH(Table3[[#This Row],[DateKey]])/3,0)</f>
        <v>Q2</v>
      </c>
    </row>
    <row r="523" spans="1:6" x14ac:dyDescent="0.3">
      <c r="A523" s="18">
        <v>45816</v>
      </c>
      <c r="B523" t="str">
        <f t="shared" si="24"/>
        <v>Jun</v>
      </c>
      <c r="C523">
        <f t="shared" si="25"/>
        <v>6</v>
      </c>
      <c r="D523">
        <f t="shared" si="26"/>
        <v>2025</v>
      </c>
      <c r="E523" t="str">
        <f>TEXT(Table3[[#This Row],[DateKey]],"ddd")</f>
        <v>Sun</v>
      </c>
      <c r="F523" t="str">
        <f>"Q"&amp;ROUNDUP(MONTH(Table3[[#This Row],[DateKey]])/3,0)</f>
        <v>Q2</v>
      </c>
    </row>
    <row r="524" spans="1:6" x14ac:dyDescent="0.3">
      <c r="A524" s="18">
        <v>45817</v>
      </c>
      <c r="B524" t="str">
        <f t="shared" si="24"/>
        <v>Jun</v>
      </c>
      <c r="C524">
        <f t="shared" si="25"/>
        <v>6</v>
      </c>
      <c r="D524">
        <f t="shared" si="26"/>
        <v>2025</v>
      </c>
      <c r="E524" t="str">
        <f>TEXT(Table3[[#This Row],[DateKey]],"ddd")</f>
        <v>Mon</v>
      </c>
      <c r="F524" t="str">
        <f>"Q"&amp;ROUNDUP(MONTH(Table3[[#This Row],[DateKey]])/3,0)</f>
        <v>Q2</v>
      </c>
    </row>
    <row r="525" spans="1:6" x14ac:dyDescent="0.3">
      <c r="A525" s="18">
        <v>45818</v>
      </c>
      <c r="B525" t="str">
        <f t="shared" si="24"/>
        <v>Jun</v>
      </c>
      <c r="C525">
        <f t="shared" si="25"/>
        <v>6</v>
      </c>
      <c r="D525">
        <f t="shared" si="26"/>
        <v>2025</v>
      </c>
      <c r="E525" t="str">
        <f>TEXT(Table3[[#This Row],[DateKey]],"ddd")</f>
        <v>Tue</v>
      </c>
      <c r="F525" t="str">
        <f>"Q"&amp;ROUNDUP(MONTH(Table3[[#This Row],[DateKey]])/3,0)</f>
        <v>Q2</v>
      </c>
    </row>
    <row r="526" spans="1:6" x14ac:dyDescent="0.3">
      <c r="A526" s="18">
        <v>45819</v>
      </c>
      <c r="B526" t="str">
        <f t="shared" si="24"/>
        <v>Jun</v>
      </c>
      <c r="C526">
        <f t="shared" si="25"/>
        <v>6</v>
      </c>
      <c r="D526">
        <f t="shared" si="26"/>
        <v>2025</v>
      </c>
      <c r="E526" t="str">
        <f>TEXT(Table3[[#This Row],[DateKey]],"ddd")</f>
        <v>Wed</v>
      </c>
      <c r="F526" t="str">
        <f>"Q"&amp;ROUNDUP(MONTH(Table3[[#This Row],[DateKey]])/3,0)</f>
        <v>Q2</v>
      </c>
    </row>
    <row r="527" spans="1:6" x14ac:dyDescent="0.3">
      <c r="A527" s="18">
        <v>45820</v>
      </c>
      <c r="B527" t="str">
        <f t="shared" si="24"/>
        <v>Jun</v>
      </c>
      <c r="C527">
        <f t="shared" si="25"/>
        <v>6</v>
      </c>
      <c r="D527">
        <f t="shared" si="26"/>
        <v>2025</v>
      </c>
      <c r="E527" t="str">
        <f>TEXT(Table3[[#This Row],[DateKey]],"ddd")</f>
        <v>Thu</v>
      </c>
      <c r="F527" t="str">
        <f>"Q"&amp;ROUNDUP(MONTH(Table3[[#This Row],[DateKey]])/3,0)</f>
        <v>Q2</v>
      </c>
    </row>
    <row r="528" spans="1:6" x14ac:dyDescent="0.3">
      <c r="A528" s="18">
        <v>45821</v>
      </c>
      <c r="B528" t="str">
        <f t="shared" si="24"/>
        <v>Jun</v>
      </c>
      <c r="C528">
        <f t="shared" si="25"/>
        <v>6</v>
      </c>
      <c r="D528">
        <f t="shared" si="26"/>
        <v>2025</v>
      </c>
      <c r="E528" t="str">
        <f>TEXT(Table3[[#This Row],[DateKey]],"ddd")</f>
        <v>Fri</v>
      </c>
      <c r="F528" t="str">
        <f>"Q"&amp;ROUNDUP(MONTH(Table3[[#This Row],[DateKey]])/3,0)</f>
        <v>Q2</v>
      </c>
    </row>
    <row r="529" spans="1:6" x14ac:dyDescent="0.3">
      <c r="A529" s="18">
        <v>45822</v>
      </c>
      <c r="B529" t="str">
        <f t="shared" si="24"/>
        <v>Jun</v>
      </c>
      <c r="C529">
        <f t="shared" si="25"/>
        <v>6</v>
      </c>
      <c r="D529">
        <f t="shared" si="26"/>
        <v>2025</v>
      </c>
      <c r="E529" t="str">
        <f>TEXT(Table3[[#This Row],[DateKey]],"ddd")</f>
        <v>Sat</v>
      </c>
      <c r="F529" t="str">
        <f>"Q"&amp;ROUNDUP(MONTH(Table3[[#This Row],[DateKey]])/3,0)</f>
        <v>Q2</v>
      </c>
    </row>
    <row r="530" spans="1:6" x14ac:dyDescent="0.3">
      <c r="A530" s="18">
        <v>45823</v>
      </c>
      <c r="B530" t="str">
        <f t="shared" si="24"/>
        <v>Jun</v>
      </c>
      <c r="C530">
        <f t="shared" si="25"/>
        <v>6</v>
      </c>
      <c r="D530">
        <f t="shared" si="26"/>
        <v>2025</v>
      </c>
      <c r="E530" t="str">
        <f>TEXT(Table3[[#This Row],[DateKey]],"ddd")</f>
        <v>Sun</v>
      </c>
      <c r="F530" t="str">
        <f>"Q"&amp;ROUNDUP(MONTH(Table3[[#This Row],[DateKey]])/3,0)</f>
        <v>Q2</v>
      </c>
    </row>
    <row r="531" spans="1:6" x14ac:dyDescent="0.3">
      <c r="A531" s="18">
        <v>45824</v>
      </c>
      <c r="B531" t="str">
        <f t="shared" si="24"/>
        <v>Jun</v>
      </c>
      <c r="C531">
        <f t="shared" si="25"/>
        <v>6</v>
      </c>
      <c r="D531">
        <f t="shared" si="26"/>
        <v>2025</v>
      </c>
      <c r="E531" t="str">
        <f>TEXT(Table3[[#This Row],[DateKey]],"ddd")</f>
        <v>Mon</v>
      </c>
      <c r="F531" t="str">
        <f>"Q"&amp;ROUNDUP(MONTH(Table3[[#This Row],[DateKey]])/3,0)</f>
        <v>Q2</v>
      </c>
    </row>
    <row r="532" spans="1:6" x14ac:dyDescent="0.3">
      <c r="A532" s="18">
        <v>45825</v>
      </c>
      <c r="B532" t="str">
        <f t="shared" si="24"/>
        <v>Jun</v>
      </c>
      <c r="C532">
        <f t="shared" si="25"/>
        <v>6</v>
      </c>
      <c r="D532">
        <f t="shared" si="26"/>
        <v>2025</v>
      </c>
      <c r="E532" t="str">
        <f>TEXT(Table3[[#This Row],[DateKey]],"ddd")</f>
        <v>Tue</v>
      </c>
      <c r="F532" t="str">
        <f>"Q"&amp;ROUNDUP(MONTH(Table3[[#This Row],[DateKey]])/3,0)</f>
        <v>Q2</v>
      </c>
    </row>
    <row r="533" spans="1:6" x14ac:dyDescent="0.3">
      <c r="A533" s="18">
        <v>45826</v>
      </c>
      <c r="B533" t="str">
        <f t="shared" si="24"/>
        <v>Jun</v>
      </c>
      <c r="C533">
        <f t="shared" si="25"/>
        <v>6</v>
      </c>
      <c r="D533">
        <f t="shared" si="26"/>
        <v>2025</v>
      </c>
      <c r="E533" t="str">
        <f>TEXT(Table3[[#This Row],[DateKey]],"ddd")</f>
        <v>Wed</v>
      </c>
      <c r="F533" t="str">
        <f>"Q"&amp;ROUNDUP(MONTH(Table3[[#This Row],[DateKey]])/3,0)</f>
        <v>Q2</v>
      </c>
    </row>
    <row r="534" spans="1:6" x14ac:dyDescent="0.3">
      <c r="A534" s="18">
        <v>45827</v>
      </c>
      <c r="B534" t="str">
        <f t="shared" si="24"/>
        <v>Jun</v>
      </c>
      <c r="C534">
        <f t="shared" si="25"/>
        <v>6</v>
      </c>
      <c r="D534">
        <f t="shared" si="26"/>
        <v>2025</v>
      </c>
      <c r="E534" t="str">
        <f>TEXT(Table3[[#This Row],[DateKey]],"ddd")</f>
        <v>Thu</v>
      </c>
      <c r="F534" t="str">
        <f>"Q"&amp;ROUNDUP(MONTH(Table3[[#This Row],[DateKey]])/3,0)</f>
        <v>Q2</v>
      </c>
    </row>
    <row r="535" spans="1:6" x14ac:dyDescent="0.3">
      <c r="A535" s="18">
        <v>45828</v>
      </c>
      <c r="B535" t="str">
        <f t="shared" si="24"/>
        <v>Jun</v>
      </c>
      <c r="C535">
        <f t="shared" si="25"/>
        <v>6</v>
      </c>
      <c r="D535">
        <f t="shared" si="26"/>
        <v>2025</v>
      </c>
      <c r="E535" t="str">
        <f>TEXT(Table3[[#This Row],[DateKey]],"ddd")</f>
        <v>Fri</v>
      </c>
      <c r="F535" t="str">
        <f>"Q"&amp;ROUNDUP(MONTH(Table3[[#This Row],[DateKey]])/3,0)</f>
        <v>Q2</v>
      </c>
    </row>
    <row r="536" spans="1:6" x14ac:dyDescent="0.3">
      <c r="A536" s="18">
        <v>45829</v>
      </c>
      <c r="B536" t="str">
        <f t="shared" si="24"/>
        <v>Jun</v>
      </c>
      <c r="C536">
        <f t="shared" si="25"/>
        <v>6</v>
      </c>
      <c r="D536">
        <f t="shared" si="26"/>
        <v>2025</v>
      </c>
      <c r="E536" t="str">
        <f>TEXT(Table3[[#This Row],[DateKey]],"ddd")</f>
        <v>Sat</v>
      </c>
      <c r="F536" t="str">
        <f>"Q"&amp;ROUNDUP(MONTH(Table3[[#This Row],[DateKey]])/3,0)</f>
        <v>Q2</v>
      </c>
    </row>
    <row r="537" spans="1:6" x14ac:dyDescent="0.3">
      <c r="A537" s="18">
        <v>45830</v>
      </c>
      <c r="B537" t="str">
        <f t="shared" si="24"/>
        <v>Jun</v>
      </c>
      <c r="C537">
        <f t="shared" si="25"/>
        <v>6</v>
      </c>
      <c r="D537">
        <f t="shared" si="26"/>
        <v>2025</v>
      </c>
      <c r="E537" t="str">
        <f>TEXT(Table3[[#This Row],[DateKey]],"ddd")</f>
        <v>Sun</v>
      </c>
      <c r="F537" t="str">
        <f>"Q"&amp;ROUNDUP(MONTH(Table3[[#This Row],[DateKey]])/3,0)</f>
        <v>Q2</v>
      </c>
    </row>
    <row r="538" spans="1:6" x14ac:dyDescent="0.3">
      <c r="A538" s="18">
        <v>45831</v>
      </c>
      <c r="B538" t="str">
        <f t="shared" si="24"/>
        <v>Jun</v>
      </c>
      <c r="C538">
        <f t="shared" si="25"/>
        <v>6</v>
      </c>
      <c r="D538">
        <f t="shared" si="26"/>
        <v>2025</v>
      </c>
      <c r="E538" t="str">
        <f>TEXT(Table3[[#This Row],[DateKey]],"ddd")</f>
        <v>Mon</v>
      </c>
      <c r="F538" t="str">
        <f>"Q"&amp;ROUNDUP(MONTH(Table3[[#This Row],[DateKey]])/3,0)</f>
        <v>Q2</v>
      </c>
    </row>
    <row r="539" spans="1:6" x14ac:dyDescent="0.3">
      <c r="A539" s="18">
        <v>45832</v>
      </c>
      <c r="B539" t="str">
        <f t="shared" si="24"/>
        <v>Jun</v>
      </c>
      <c r="C539">
        <f t="shared" si="25"/>
        <v>6</v>
      </c>
      <c r="D539">
        <f t="shared" si="26"/>
        <v>2025</v>
      </c>
      <c r="E539" t="str">
        <f>TEXT(Table3[[#This Row],[DateKey]],"ddd")</f>
        <v>Tue</v>
      </c>
      <c r="F539" t="str">
        <f>"Q"&amp;ROUNDUP(MONTH(Table3[[#This Row],[DateKey]])/3,0)</f>
        <v>Q2</v>
      </c>
    </row>
    <row r="540" spans="1:6" x14ac:dyDescent="0.3">
      <c r="A540" s="18">
        <v>45833</v>
      </c>
      <c r="B540" t="str">
        <f t="shared" si="24"/>
        <v>Jun</v>
      </c>
      <c r="C540">
        <f t="shared" si="25"/>
        <v>6</v>
      </c>
      <c r="D540">
        <f t="shared" si="26"/>
        <v>2025</v>
      </c>
      <c r="E540" t="str">
        <f>TEXT(Table3[[#This Row],[DateKey]],"ddd")</f>
        <v>Wed</v>
      </c>
      <c r="F540" t="str">
        <f>"Q"&amp;ROUNDUP(MONTH(Table3[[#This Row],[DateKey]])/3,0)</f>
        <v>Q2</v>
      </c>
    </row>
    <row r="541" spans="1:6" x14ac:dyDescent="0.3">
      <c r="A541" s="18">
        <v>45834</v>
      </c>
      <c r="B541" t="str">
        <f t="shared" si="24"/>
        <v>Jun</v>
      </c>
      <c r="C541">
        <f t="shared" si="25"/>
        <v>6</v>
      </c>
      <c r="D541">
        <f t="shared" si="26"/>
        <v>2025</v>
      </c>
      <c r="E541" t="str">
        <f>TEXT(Table3[[#This Row],[DateKey]],"ddd")</f>
        <v>Thu</v>
      </c>
      <c r="F541" t="str">
        <f>"Q"&amp;ROUNDUP(MONTH(Table3[[#This Row],[DateKey]])/3,0)</f>
        <v>Q2</v>
      </c>
    </row>
    <row r="542" spans="1:6" x14ac:dyDescent="0.3">
      <c r="A542" s="18">
        <v>45835</v>
      </c>
      <c r="B542" t="str">
        <f t="shared" si="24"/>
        <v>Jun</v>
      </c>
      <c r="C542">
        <f t="shared" si="25"/>
        <v>6</v>
      </c>
      <c r="D542">
        <f t="shared" si="26"/>
        <v>2025</v>
      </c>
      <c r="E542" t="str">
        <f>TEXT(Table3[[#This Row],[DateKey]],"ddd")</f>
        <v>Fri</v>
      </c>
      <c r="F542" t="str">
        <f>"Q"&amp;ROUNDUP(MONTH(Table3[[#This Row],[DateKey]])/3,0)</f>
        <v>Q2</v>
      </c>
    </row>
    <row r="543" spans="1:6" x14ac:dyDescent="0.3">
      <c r="A543" s="18">
        <v>45836</v>
      </c>
      <c r="B543" t="str">
        <f t="shared" si="24"/>
        <v>Jun</v>
      </c>
      <c r="C543">
        <f t="shared" si="25"/>
        <v>6</v>
      </c>
      <c r="D543">
        <f t="shared" si="26"/>
        <v>2025</v>
      </c>
      <c r="E543" t="str">
        <f>TEXT(Table3[[#This Row],[DateKey]],"ddd")</f>
        <v>Sat</v>
      </c>
      <c r="F543" t="str">
        <f>"Q"&amp;ROUNDUP(MONTH(Table3[[#This Row],[DateKey]])/3,0)</f>
        <v>Q2</v>
      </c>
    </row>
    <row r="544" spans="1:6" x14ac:dyDescent="0.3">
      <c r="A544" s="18">
        <v>45837</v>
      </c>
      <c r="B544" t="str">
        <f t="shared" si="24"/>
        <v>Jun</v>
      </c>
      <c r="C544">
        <f t="shared" si="25"/>
        <v>6</v>
      </c>
      <c r="D544">
        <f t="shared" si="26"/>
        <v>2025</v>
      </c>
      <c r="E544" t="str">
        <f>TEXT(Table3[[#This Row],[DateKey]],"ddd")</f>
        <v>Sun</v>
      </c>
      <c r="F544" t="str">
        <f>"Q"&amp;ROUNDUP(MONTH(Table3[[#This Row],[DateKey]])/3,0)</f>
        <v>Q2</v>
      </c>
    </row>
    <row r="545" spans="1:6" x14ac:dyDescent="0.3">
      <c r="A545" s="18">
        <v>45838</v>
      </c>
      <c r="B545" t="str">
        <f t="shared" si="24"/>
        <v>Jun</v>
      </c>
      <c r="C545">
        <f t="shared" si="25"/>
        <v>6</v>
      </c>
      <c r="D545">
        <f t="shared" si="26"/>
        <v>2025</v>
      </c>
      <c r="E545" t="str">
        <f>TEXT(Table3[[#This Row],[DateKey]],"ddd")</f>
        <v>Mon</v>
      </c>
      <c r="F545" t="str">
        <f>"Q"&amp;ROUNDUP(MONTH(Table3[[#This Row],[DateKey]])/3,0)</f>
        <v>Q2</v>
      </c>
    </row>
    <row r="546" spans="1:6" x14ac:dyDescent="0.3">
      <c r="A546" s="18">
        <v>45108</v>
      </c>
      <c r="B546" t="str">
        <f t="shared" si="24"/>
        <v>Jul</v>
      </c>
      <c r="C546">
        <f t="shared" si="25"/>
        <v>7</v>
      </c>
      <c r="D546">
        <f t="shared" si="26"/>
        <v>2023</v>
      </c>
      <c r="E546" t="str">
        <f>TEXT(Table3[[#This Row],[DateKey]],"ddd")</f>
        <v>Sat</v>
      </c>
      <c r="F546" t="str">
        <f>"Q"&amp;ROUNDUP(MONTH(Table3[[#This Row],[DateKey]])/3,0)</f>
        <v>Q3</v>
      </c>
    </row>
    <row r="547" spans="1:6" x14ac:dyDescent="0.3">
      <c r="A547" s="18">
        <v>45109</v>
      </c>
      <c r="B547" t="str">
        <f t="shared" si="24"/>
        <v>Jul</v>
      </c>
      <c r="C547">
        <f t="shared" si="25"/>
        <v>7</v>
      </c>
      <c r="D547">
        <f t="shared" si="26"/>
        <v>2023</v>
      </c>
      <c r="E547" t="str">
        <f>TEXT(Table3[[#This Row],[DateKey]],"ddd")</f>
        <v>Sun</v>
      </c>
      <c r="F547" t="str">
        <f>"Q"&amp;ROUNDUP(MONTH(Table3[[#This Row],[DateKey]])/3,0)</f>
        <v>Q3</v>
      </c>
    </row>
    <row r="548" spans="1:6" x14ac:dyDescent="0.3">
      <c r="A548" s="18">
        <v>45110</v>
      </c>
      <c r="B548" t="str">
        <f t="shared" si="24"/>
        <v>Jul</v>
      </c>
      <c r="C548">
        <f t="shared" si="25"/>
        <v>7</v>
      </c>
      <c r="D548">
        <f t="shared" si="26"/>
        <v>2023</v>
      </c>
      <c r="E548" t="str">
        <f>TEXT(Table3[[#This Row],[DateKey]],"ddd")</f>
        <v>Mon</v>
      </c>
      <c r="F548" t="str">
        <f>"Q"&amp;ROUNDUP(MONTH(Table3[[#This Row],[DateKey]])/3,0)</f>
        <v>Q3</v>
      </c>
    </row>
    <row r="549" spans="1:6" x14ac:dyDescent="0.3">
      <c r="A549" s="18">
        <v>45111</v>
      </c>
      <c r="B549" t="str">
        <f t="shared" si="24"/>
        <v>Jul</v>
      </c>
      <c r="C549">
        <f t="shared" si="25"/>
        <v>7</v>
      </c>
      <c r="D549">
        <f t="shared" si="26"/>
        <v>2023</v>
      </c>
      <c r="E549" t="str">
        <f>TEXT(Table3[[#This Row],[DateKey]],"ddd")</f>
        <v>Tue</v>
      </c>
      <c r="F549" t="str">
        <f>"Q"&amp;ROUNDUP(MONTH(Table3[[#This Row],[DateKey]])/3,0)</f>
        <v>Q3</v>
      </c>
    </row>
    <row r="550" spans="1:6" x14ac:dyDescent="0.3">
      <c r="A550" s="18">
        <v>45112</v>
      </c>
      <c r="B550" t="str">
        <f t="shared" si="24"/>
        <v>Jul</v>
      </c>
      <c r="C550">
        <f t="shared" si="25"/>
        <v>7</v>
      </c>
      <c r="D550">
        <f t="shared" si="26"/>
        <v>2023</v>
      </c>
      <c r="E550" t="str">
        <f>TEXT(Table3[[#This Row],[DateKey]],"ddd")</f>
        <v>Wed</v>
      </c>
      <c r="F550" t="str">
        <f>"Q"&amp;ROUNDUP(MONTH(Table3[[#This Row],[DateKey]])/3,0)</f>
        <v>Q3</v>
      </c>
    </row>
    <row r="551" spans="1:6" x14ac:dyDescent="0.3">
      <c r="A551" s="18">
        <v>45113</v>
      </c>
      <c r="B551" t="str">
        <f t="shared" si="24"/>
        <v>Jul</v>
      </c>
      <c r="C551">
        <f t="shared" si="25"/>
        <v>7</v>
      </c>
      <c r="D551">
        <f t="shared" si="26"/>
        <v>2023</v>
      </c>
      <c r="E551" t="str">
        <f>TEXT(Table3[[#This Row],[DateKey]],"ddd")</f>
        <v>Thu</v>
      </c>
      <c r="F551" t="str">
        <f>"Q"&amp;ROUNDUP(MONTH(Table3[[#This Row],[DateKey]])/3,0)</f>
        <v>Q3</v>
      </c>
    </row>
    <row r="552" spans="1:6" x14ac:dyDescent="0.3">
      <c r="A552" s="18">
        <v>45114</v>
      </c>
      <c r="B552" t="str">
        <f t="shared" si="24"/>
        <v>Jul</v>
      </c>
      <c r="C552">
        <f t="shared" si="25"/>
        <v>7</v>
      </c>
      <c r="D552">
        <f t="shared" si="26"/>
        <v>2023</v>
      </c>
      <c r="E552" t="str">
        <f>TEXT(Table3[[#This Row],[DateKey]],"ddd")</f>
        <v>Fri</v>
      </c>
      <c r="F552" t="str">
        <f>"Q"&amp;ROUNDUP(MONTH(Table3[[#This Row],[DateKey]])/3,0)</f>
        <v>Q3</v>
      </c>
    </row>
    <row r="553" spans="1:6" x14ac:dyDescent="0.3">
      <c r="A553" s="18">
        <v>45115</v>
      </c>
      <c r="B553" t="str">
        <f t="shared" si="24"/>
        <v>Jul</v>
      </c>
      <c r="C553">
        <f t="shared" si="25"/>
        <v>7</v>
      </c>
      <c r="D553">
        <f t="shared" si="26"/>
        <v>2023</v>
      </c>
      <c r="E553" t="str">
        <f>TEXT(Table3[[#This Row],[DateKey]],"ddd")</f>
        <v>Sat</v>
      </c>
      <c r="F553" t="str">
        <f>"Q"&amp;ROUNDUP(MONTH(Table3[[#This Row],[DateKey]])/3,0)</f>
        <v>Q3</v>
      </c>
    </row>
    <row r="554" spans="1:6" x14ac:dyDescent="0.3">
      <c r="A554" s="18">
        <v>45116</v>
      </c>
      <c r="B554" t="str">
        <f t="shared" si="24"/>
        <v>Jul</v>
      </c>
      <c r="C554">
        <f t="shared" si="25"/>
        <v>7</v>
      </c>
      <c r="D554">
        <f t="shared" si="26"/>
        <v>2023</v>
      </c>
      <c r="E554" t="str">
        <f>TEXT(Table3[[#This Row],[DateKey]],"ddd")</f>
        <v>Sun</v>
      </c>
      <c r="F554" t="str">
        <f>"Q"&amp;ROUNDUP(MONTH(Table3[[#This Row],[DateKey]])/3,0)</f>
        <v>Q3</v>
      </c>
    </row>
    <row r="555" spans="1:6" x14ac:dyDescent="0.3">
      <c r="A555" s="18">
        <v>45117</v>
      </c>
      <c r="B555" t="str">
        <f t="shared" si="24"/>
        <v>Jul</v>
      </c>
      <c r="C555">
        <f t="shared" si="25"/>
        <v>7</v>
      </c>
      <c r="D555">
        <f t="shared" si="26"/>
        <v>2023</v>
      </c>
      <c r="E555" t="str">
        <f>TEXT(Table3[[#This Row],[DateKey]],"ddd")</f>
        <v>Mon</v>
      </c>
      <c r="F555" t="str">
        <f>"Q"&amp;ROUNDUP(MONTH(Table3[[#This Row],[DateKey]])/3,0)</f>
        <v>Q3</v>
      </c>
    </row>
    <row r="556" spans="1:6" x14ac:dyDescent="0.3">
      <c r="A556" s="18">
        <v>45118</v>
      </c>
      <c r="B556" t="str">
        <f t="shared" si="24"/>
        <v>Jul</v>
      </c>
      <c r="C556">
        <f t="shared" si="25"/>
        <v>7</v>
      </c>
      <c r="D556">
        <f t="shared" si="26"/>
        <v>2023</v>
      </c>
      <c r="E556" t="str">
        <f>TEXT(Table3[[#This Row],[DateKey]],"ddd")</f>
        <v>Tue</v>
      </c>
      <c r="F556" t="str">
        <f>"Q"&amp;ROUNDUP(MONTH(Table3[[#This Row],[DateKey]])/3,0)</f>
        <v>Q3</v>
      </c>
    </row>
    <row r="557" spans="1:6" x14ac:dyDescent="0.3">
      <c r="A557" s="18">
        <v>45119</v>
      </c>
      <c r="B557" t="str">
        <f t="shared" si="24"/>
        <v>Jul</v>
      </c>
      <c r="C557">
        <f t="shared" si="25"/>
        <v>7</v>
      </c>
      <c r="D557">
        <f t="shared" si="26"/>
        <v>2023</v>
      </c>
      <c r="E557" t="str">
        <f>TEXT(Table3[[#This Row],[DateKey]],"ddd")</f>
        <v>Wed</v>
      </c>
      <c r="F557" t="str">
        <f>"Q"&amp;ROUNDUP(MONTH(Table3[[#This Row],[DateKey]])/3,0)</f>
        <v>Q3</v>
      </c>
    </row>
    <row r="558" spans="1:6" x14ac:dyDescent="0.3">
      <c r="A558" s="18">
        <v>45120</v>
      </c>
      <c r="B558" t="str">
        <f t="shared" si="24"/>
        <v>Jul</v>
      </c>
      <c r="C558">
        <f t="shared" si="25"/>
        <v>7</v>
      </c>
      <c r="D558">
        <f t="shared" si="26"/>
        <v>2023</v>
      </c>
      <c r="E558" t="str">
        <f>TEXT(Table3[[#This Row],[DateKey]],"ddd")</f>
        <v>Thu</v>
      </c>
      <c r="F558" t="str">
        <f>"Q"&amp;ROUNDUP(MONTH(Table3[[#This Row],[DateKey]])/3,0)</f>
        <v>Q3</v>
      </c>
    </row>
    <row r="559" spans="1:6" x14ac:dyDescent="0.3">
      <c r="A559" s="18">
        <v>45121</v>
      </c>
      <c r="B559" t="str">
        <f t="shared" si="24"/>
        <v>Jul</v>
      </c>
      <c r="C559">
        <f t="shared" si="25"/>
        <v>7</v>
      </c>
      <c r="D559">
        <f t="shared" si="26"/>
        <v>2023</v>
      </c>
      <c r="E559" t="str">
        <f>TEXT(Table3[[#This Row],[DateKey]],"ddd")</f>
        <v>Fri</v>
      </c>
      <c r="F559" t="str">
        <f>"Q"&amp;ROUNDUP(MONTH(Table3[[#This Row],[DateKey]])/3,0)</f>
        <v>Q3</v>
      </c>
    </row>
    <row r="560" spans="1:6" x14ac:dyDescent="0.3">
      <c r="A560" s="18">
        <v>45122</v>
      </c>
      <c r="B560" t="str">
        <f t="shared" si="24"/>
        <v>Jul</v>
      </c>
      <c r="C560">
        <f t="shared" si="25"/>
        <v>7</v>
      </c>
      <c r="D560">
        <f t="shared" si="26"/>
        <v>2023</v>
      </c>
      <c r="E560" t="str">
        <f>TEXT(Table3[[#This Row],[DateKey]],"ddd")</f>
        <v>Sat</v>
      </c>
      <c r="F560" t="str">
        <f>"Q"&amp;ROUNDUP(MONTH(Table3[[#This Row],[DateKey]])/3,0)</f>
        <v>Q3</v>
      </c>
    </row>
    <row r="561" spans="1:6" x14ac:dyDescent="0.3">
      <c r="A561" s="18">
        <v>45123</v>
      </c>
      <c r="B561" t="str">
        <f t="shared" si="24"/>
        <v>Jul</v>
      </c>
      <c r="C561">
        <f t="shared" si="25"/>
        <v>7</v>
      </c>
      <c r="D561">
        <f t="shared" si="26"/>
        <v>2023</v>
      </c>
      <c r="E561" t="str">
        <f>TEXT(Table3[[#This Row],[DateKey]],"ddd")</f>
        <v>Sun</v>
      </c>
      <c r="F561" t="str">
        <f>"Q"&amp;ROUNDUP(MONTH(Table3[[#This Row],[DateKey]])/3,0)</f>
        <v>Q3</v>
      </c>
    </row>
    <row r="562" spans="1:6" x14ac:dyDescent="0.3">
      <c r="A562" s="18">
        <v>45124</v>
      </c>
      <c r="B562" t="str">
        <f t="shared" si="24"/>
        <v>Jul</v>
      </c>
      <c r="C562">
        <f t="shared" si="25"/>
        <v>7</v>
      </c>
      <c r="D562">
        <f t="shared" si="26"/>
        <v>2023</v>
      </c>
      <c r="E562" t="str">
        <f>TEXT(Table3[[#This Row],[DateKey]],"ddd")</f>
        <v>Mon</v>
      </c>
      <c r="F562" t="str">
        <f>"Q"&amp;ROUNDUP(MONTH(Table3[[#This Row],[DateKey]])/3,0)</f>
        <v>Q3</v>
      </c>
    </row>
    <row r="563" spans="1:6" x14ac:dyDescent="0.3">
      <c r="A563" s="18">
        <v>45125</v>
      </c>
      <c r="B563" t="str">
        <f t="shared" si="24"/>
        <v>Jul</v>
      </c>
      <c r="C563">
        <f t="shared" si="25"/>
        <v>7</v>
      </c>
      <c r="D563">
        <f t="shared" si="26"/>
        <v>2023</v>
      </c>
      <c r="E563" t="str">
        <f>TEXT(Table3[[#This Row],[DateKey]],"ddd")</f>
        <v>Tue</v>
      </c>
      <c r="F563" t="str">
        <f>"Q"&amp;ROUNDUP(MONTH(Table3[[#This Row],[DateKey]])/3,0)</f>
        <v>Q3</v>
      </c>
    </row>
    <row r="564" spans="1:6" x14ac:dyDescent="0.3">
      <c r="A564" s="18">
        <v>45126</v>
      </c>
      <c r="B564" t="str">
        <f t="shared" si="24"/>
        <v>Jul</v>
      </c>
      <c r="C564">
        <f t="shared" si="25"/>
        <v>7</v>
      </c>
      <c r="D564">
        <f t="shared" si="26"/>
        <v>2023</v>
      </c>
      <c r="E564" t="str">
        <f>TEXT(Table3[[#This Row],[DateKey]],"ddd")</f>
        <v>Wed</v>
      </c>
      <c r="F564" t="str">
        <f>"Q"&amp;ROUNDUP(MONTH(Table3[[#This Row],[DateKey]])/3,0)</f>
        <v>Q3</v>
      </c>
    </row>
    <row r="565" spans="1:6" x14ac:dyDescent="0.3">
      <c r="A565" s="18">
        <v>45127</v>
      </c>
      <c r="B565" t="str">
        <f t="shared" si="24"/>
        <v>Jul</v>
      </c>
      <c r="C565">
        <f t="shared" si="25"/>
        <v>7</v>
      </c>
      <c r="D565">
        <f t="shared" si="26"/>
        <v>2023</v>
      </c>
      <c r="E565" t="str">
        <f>TEXT(Table3[[#This Row],[DateKey]],"ddd")</f>
        <v>Thu</v>
      </c>
      <c r="F565" t="str">
        <f>"Q"&amp;ROUNDUP(MONTH(Table3[[#This Row],[DateKey]])/3,0)</f>
        <v>Q3</v>
      </c>
    </row>
    <row r="566" spans="1:6" x14ac:dyDescent="0.3">
      <c r="A566" s="18">
        <v>45128</v>
      </c>
      <c r="B566" t="str">
        <f t="shared" si="24"/>
        <v>Jul</v>
      </c>
      <c r="C566">
        <f t="shared" si="25"/>
        <v>7</v>
      </c>
      <c r="D566">
        <f t="shared" si="26"/>
        <v>2023</v>
      </c>
      <c r="E566" t="str">
        <f>TEXT(Table3[[#This Row],[DateKey]],"ddd")</f>
        <v>Fri</v>
      </c>
      <c r="F566" t="str">
        <f>"Q"&amp;ROUNDUP(MONTH(Table3[[#This Row],[DateKey]])/3,0)</f>
        <v>Q3</v>
      </c>
    </row>
    <row r="567" spans="1:6" x14ac:dyDescent="0.3">
      <c r="A567" s="18">
        <v>45129</v>
      </c>
      <c r="B567" t="str">
        <f t="shared" si="24"/>
        <v>Jul</v>
      </c>
      <c r="C567">
        <f t="shared" si="25"/>
        <v>7</v>
      </c>
      <c r="D567">
        <f t="shared" si="26"/>
        <v>2023</v>
      </c>
      <c r="E567" t="str">
        <f>TEXT(Table3[[#This Row],[DateKey]],"ddd")</f>
        <v>Sat</v>
      </c>
      <c r="F567" t="str">
        <f>"Q"&amp;ROUNDUP(MONTH(Table3[[#This Row],[DateKey]])/3,0)</f>
        <v>Q3</v>
      </c>
    </row>
    <row r="568" spans="1:6" x14ac:dyDescent="0.3">
      <c r="A568" s="18">
        <v>45130</v>
      </c>
      <c r="B568" t="str">
        <f t="shared" si="24"/>
        <v>Jul</v>
      </c>
      <c r="C568">
        <f t="shared" si="25"/>
        <v>7</v>
      </c>
      <c r="D568">
        <f t="shared" si="26"/>
        <v>2023</v>
      </c>
      <c r="E568" t="str">
        <f>TEXT(Table3[[#This Row],[DateKey]],"ddd")</f>
        <v>Sun</v>
      </c>
      <c r="F568" t="str">
        <f>"Q"&amp;ROUNDUP(MONTH(Table3[[#This Row],[DateKey]])/3,0)</f>
        <v>Q3</v>
      </c>
    </row>
    <row r="569" spans="1:6" x14ac:dyDescent="0.3">
      <c r="A569" s="18">
        <v>45131</v>
      </c>
      <c r="B569" t="str">
        <f t="shared" si="24"/>
        <v>Jul</v>
      </c>
      <c r="C569">
        <f t="shared" si="25"/>
        <v>7</v>
      </c>
      <c r="D569">
        <f t="shared" si="26"/>
        <v>2023</v>
      </c>
      <c r="E569" t="str">
        <f>TEXT(Table3[[#This Row],[DateKey]],"ddd")</f>
        <v>Mon</v>
      </c>
      <c r="F569" t="str">
        <f>"Q"&amp;ROUNDUP(MONTH(Table3[[#This Row],[DateKey]])/3,0)</f>
        <v>Q3</v>
      </c>
    </row>
    <row r="570" spans="1:6" x14ac:dyDescent="0.3">
      <c r="A570" s="18">
        <v>45132</v>
      </c>
      <c r="B570" t="str">
        <f t="shared" si="24"/>
        <v>Jul</v>
      </c>
      <c r="C570">
        <f t="shared" si="25"/>
        <v>7</v>
      </c>
      <c r="D570">
        <f t="shared" si="26"/>
        <v>2023</v>
      </c>
      <c r="E570" t="str">
        <f>TEXT(Table3[[#This Row],[DateKey]],"ddd")</f>
        <v>Tue</v>
      </c>
      <c r="F570" t="str">
        <f>"Q"&amp;ROUNDUP(MONTH(Table3[[#This Row],[DateKey]])/3,0)</f>
        <v>Q3</v>
      </c>
    </row>
    <row r="571" spans="1:6" x14ac:dyDescent="0.3">
      <c r="A571" s="18">
        <v>45133</v>
      </c>
      <c r="B571" t="str">
        <f t="shared" si="24"/>
        <v>Jul</v>
      </c>
      <c r="C571">
        <f t="shared" si="25"/>
        <v>7</v>
      </c>
      <c r="D571">
        <f t="shared" si="26"/>
        <v>2023</v>
      </c>
      <c r="E571" t="str">
        <f>TEXT(Table3[[#This Row],[DateKey]],"ddd")</f>
        <v>Wed</v>
      </c>
      <c r="F571" t="str">
        <f>"Q"&amp;ROUNDUP(MONTH(Table3[[#This Row],[DateKey]])/3,0)</f>
        <v>Q3</v>
      </c>
    </row>
    <row r="572" spans="1:6" x14ac:dyDescent="0.3">
      <c r="A572" s="18">
        <v>45134</v>
      </c>
      <c r="B572" t="str">
        <f t="shared" si="24"/>
        <v>Jul</v>
      </c>
      <c r="C572">
        <f t="shared" si="25"/>
        <v>7</v>
      </c>
      <c r="D572">
        <f t="shared" si="26"/>
        <v>2023</v>
      </c>
      <c r="E572" t="str">
        <f>TEXT(Table3[[#This Row],[DateKey]],"ddd")</f>
        <v>Thu</v>
      </c>
      <c r="F572" t="str">
        <f>"Q"&amp;ROUNDUP(MONTH(Table3[[#This Row],[DateKey]])/3,0)</f>
        <v>Q3</v>
      </c>
    </row>
    <row r="573" spans="1:6" x14ac:dyDescent="0.3">
      <c r="A573" s="18">
        <v>45135</v>
      </c>
      <c r="B573" t="str">
        <f t="shared" si="24"/>
        <v>Jul</v>
      </c>
      <c r="C573">
        <f t="shared" si="25"/>
        <v>7</v>
      </c>
      <c r="D573">
        <f t="shared" si="26"/>
        <v>2023</v>
      </c>
      <c r="E573" t="str">
        <f>TEXT(Table3[[#This Row],[DateKey]],"ddd")</f>
        <v>Fri</v>
      </c>
      <c r="F573" t="str">
        <f>"Q"&amp;ROUNDUP(MONTH(Table3[[#This Row],[DateKey]])/3,0)</f>
        <v>Q3</v>
      </c>
    </row>
    <row r="574" spans="1:6" x14ac:dyDescent="0.3">
      <c r="A574" s="18">
        <v>45136</v>
      </c>
      <c r="B574" t="str">
        <f t="shared" si="24"/>
        <v>Jul</v>
      </c>
      <c r="C574">
        <f t="shared" si="25"/>
        <v>7</v>
      </c>
      <c r="D574">
        <f t="shared" si="26"/>
        <v>2023</v>
      </c>
      <c r="E574" t="str">
        <f>TEXT(Table3[[#This Row],[DateKey]],"ddd")</f>
        <v>Sat</v>
      </c>
      <c r="F574" t="str">
        <f>"Q"&amp;ROUNDUP(MONTH(Table3[[#This Row],[DateKey]])/3,0)</f>
        <v>Q3</v>
      </c>
    </row>
    <row r="575" spans="1:6" x14ac:dyDescent="0.3">
      <c r="A575" s="18">
        <v>45137</v>
      </c>
      <c r="B575" t="str">
        <f t="shared" si="24"/>
        <v>Jul</v>
      </c>
      <c r="C575">
        <f t="shared" si="25"/>
        <v>7</v>
      </c>
      <c r="D575">
        <f t="shared" si="26"/>
        <v>2023</v>
      </c>
      <c r="E575" t="str">
        <f>TEXT(Table3[[#This Row],[DateKey]],"ddd")</f>
        <v>Sun</v>
      </c>
      <c r="F575" t="str">
        <f>"Q"&amp;ROUNDUP(MONTH(Table3[[#This Row],[DateKey]])/3,0)</f>
        <v>Q3</v>
      </c>
    </row>
    <row r="576" spans="1:6" x14ac:dyDescent="0.3">
      <c r="A576" s="18">
        <v>45138</v>
      </c>
      <c r="B576" t="str">
        <f t="shared" si="24"/>
        <v>Jul</v>
      </c>
      <c r="C576">
        <f t="shared" si="25"/>
        <v>7</v>
      </c>
      <c r="D576">
        <f t="shared" si="26"/>
        <v>2023</v>
      </c>
      <c r="E576" t="str">
        <f>TEXT(Table3[[#This Row],[DateKey]],"ddd")</f>
        <v>Mon</v>
      </c>
      <c r="F576" t="str">
        <f>"Q"&amp;ROUNDUP(MONTH(Table3[[#This Row],[DateKey]])/3,0)</f>
        <v>Q3</v>
      </c>
    </row>
    <row r="577" spans="1:6" x14ac:dyDescent="0.3">
      <c r="A577" s="18">
        <v>45474</v>
      </c>
      <c r="B577" t="str">
        <f t="shared" si="24"/>
        <v>Jul</v>
      </c>
      <c r="C577">
        <f t="shared" si="25"/>
        <v>7</v>
      </c>
      <c r="D577">
        <f t="shared" si="26"/>
        <v>2024</v>
      </c>
      <c r="E577" t="str">
        <f>TEXT(Table3[[#This Row],[DateKey]],"ddd")</f>
        <v>Mon</v>
      </c>
      <c r="F577" t="str">
        <f>"Q"&amp;ROUNDUP(MONTH(Table3[[#This Row],[DateKey]])/3,0)</f>
        <v>Q3</v>
      </c>
    </row>
    <row r="578" spans="1:6" x14ac:dyDescent="0.3">
      <c r="A578" s="18">
        <v>45475</v>
      </c>
      <c r="B578" t="str">
        <f t="shared" ref="B578:B641" si="27">TEXT(A578,"mmm")</f>
        <v>Jul</v>
      </c>
      <c r="C578">
        <f t="shared" ref="C578:C641" si="28">MONTH(A578)</f>
        <v>7</v>
      </c>
      <c r="D578">
        <f t="shared" ref="D578:D641" si="29">YEAR(A578)</f>
        <v>2024</v>
      </c>
      <c r="E578" t="str">
        <f>TEXT(Table3[[#This Row],[DateKey]],"ddd")</f>
        <v>Tue</v>
      </c>
      <c r="F578" t="str">
        <f>"Q"&amp;ROUNDUP(MONTH(Table3[[#This Row],[DateKey]])/3,0)</f>
        <v>Q3</v>
      </c>
    </row>
    <row r="579" spans="1:6" x14ac:dyDescent="0.3">
      <c r="A579" s="18">
        <v>45476</v>
      </c>
      <c r="B579" t="str">
        <f t="shared" si="27"/>
        <v>Jul</v>
      </c>
      <c r="C579">
        <f t="shared" si="28"/>
        <v>7</v>
      </c>
      <c r="D579">
        <f t="shared" si="29"/>
        <v>2024</v>
      </c>
      <c r="E579" t="str">
        <f>TEXT(Table3[[#This Row],[DateKey]],"ddd")</f>
        <v>Wed</v>
      </c>
      <c r="F579" t="str">
        <f>"Q"&amp;ROUNDUP(MONTH(Table3[[#This Row],[DateKey]])/3,0)</f>
        <v>Q3</v>
      </c>
    </row>
    <row r="580" spans="1:6" x14ac:dyDescent="0.3">
      <c r="A580" s="18">
        <v>45477</v>
      </c>
      <c r="B580" t="str">
        <f t="shared" si="27"/>
        <v>Jul</v>
      </c>
      <c r="C580">
        <f t="shared" si="28"/>
        <v>7</v>
      </c>
      <c r="D580">
        <f t="shared" si="29"/>
        <v>2024</v>
      </c>
      <c r="E580" t="str">
        <f>TEXT(Table3[[#This Row],[DateKey]],"ddd")</f>
        <v>Thu</v>
      </c>
      <c r="F580" t="str">
        <f>"Q"&amp;ROUNDUP(MONTH(Table3[[#This Row],[DateKey]])/3,0)</f>
        <v>Q3</v>
      </c>
    </row>
    <row r="581" spans="1:6" x14ac:dyDescent="0.3">
      <c r="A581" s="18">
        <v>45478</v>
      </c>
      <c r="B581" t="str">
        <f t="shared" si="27"/>
        <v>Jul</v>
      </c>
      <c r="C581">
        <f t="shared" si="28"/>
        <v>7</v>
      </c>
      <c r="D581">
        <f t="shared" si="29"/>
        <v>2024</v>
      </c>
      <c r="E581" t="str">
        <f>TEXT(Table3[[#This Row],[DateKey]],"ddd")</f>
        <v>Fri</v>
      </c>
      <c r="F581" t="str">
        <f>"Q"&amp;ROUNDUP(MONTH(Table3[[#This Row],[DateKey]])/3,0)</f>
        <v>Q3</v>
      </c>
    </row>
    <row r="582" spans="1:6" x14ac:dyDescent="0.3">
      <c r="A582" s="18">
        <v>45479</v>
      </c>
      <c r="B582" t="str">
        <f t="shared" si="27"/>
        <v>Jul</v>
      </c>
      <c r="C582">
        <f t="shared" si="28"/>
        <v>7</v>
      </c>
      <c r="D582">
        <f t="shared" si="29"/>
        <v>2024</v>
      </c>
      <c r="E582" t="str">
        <f>TEXT(Table3[[#This Row],[DateKey]],"ddd")</f>
        <v>Sat</v>
      </c>
      <c r="F582" t="str">
        <f>"Q"&amp;ROUNDUP(MONTH(Table3[[#This Row],[DateKey]])/3,0)</f>
        <v>Q3</v>
      </c>
    </row>
    <row r="583" spans="1:6" x14ac:dyDescent="0.3">
      <c r="A583" s="18">
        <v>45480</v>
      </c>
      <c r="B583" t="str">
        <f t="shared" si="27"/>
        <v>Jul</v>
      </c>
      <c r="C583">
        <f t="shared" si="28"/>
        <v>7</v>
      </c>
      <c r="D583">
        <f t="shared" si="29"/>
        <v>2024</v>
      </c>
      <c r="E583" t="str">
        <f>TEXT(Table3[[#This Row],[DateKey]],"ddd")</f>
        <v>Sun</v>
      </c>
      <c r="F583" t="str">
        <f>"Q"&amp;ROUNDUP(MONTH(Table3[[#This Row],[DateKey]])/3,0)</f>
        <v>Q3</v>
      </c>
    </row>
    <row r="584" spans="1:6" x14ac:dyDescent="0.3">
      <c r="A584" s="18">
        <v>45481</v>
      </c>
      <c r="B584" t="str">
        <f t="shared" si="27"/>
        <v>Jul</v>
      </c>
      <c r="C584">
        <f t="shared" si="28"/>
        <v>7</v>
      </c>
      <c r="D584">
        <f t="shared" si="29"/>
        <v>2024</v>
      </c>
      <c r="E584" t="str">
        <f>TEXT(Table3[[#This Row],[DateKey]],"ddd")</f>
        <v>Mon</v>
      </c>
      <c r="F584" t="str">
        <f>"Q"&amp;ROUNDUP(MONTH(Table3[[#This Row],[DateKey]])/3,0)</f>
        <v>Q3</v>
      </c>
    </row>
    <row r="585" spans="1:6" x14ac:dyDescent="0.3">
      <c r="A585" s="18">
        <v>45482</v>
      </c>
      <c r="B585" t="str">
        <f t="shared" si="27"/>
        <v>Jul</v>
      </c>
      <c r="C585">
        <f t="shared" si="28"/>
        <v>7</v>
      </c>
      <c r="D585">
        <f t="shared" si="29"/>
        <v>2024</v>
      </c>
      <c r="E585" t="str">
        <f>TEXT(Table3[[#This Row],[DateKey]],"ddd")</f>
        <v>Tue</v>
      </c>
      <c r="F585" t="str">
        <f>"Q"&amp;ROUNDUP(MONTH(Table3[[#This Row],[DateKey]])/3,0)</f>
        <v>Q3</v>
      </c>
    </row>
    <row r="586" spans="1:6" x14ac:dyDescent="0.3">
      <c r="A586" s="18">
        <v>45483</v>
      </c>
      <c r="B586" t="str">
        <f t="shared" si="27"/>
        <v>Jul</v>
      </c>
      <c r="C586">
        <f t="shared" si="28"/>
        <v>7</v>
      </c>
      <c r="D586">
        <f t="shared" si="29"/>
        <v>2024</v>
      </c>
      <c r="E586" t="str">
        <f>TEXT(Table3[[#This Row],[DateKey]],"ddd")</f>
        <v>Wed</v>
      </c>
      <c r="F586" t="str">
        <f>"Q"&amp;ROUNDUP(MONTH(Table3[[#This Row],[DateKey]])/3,0)</f>
        <v>Q3</v>
      </c>
    </row>
    <row r="587" spans="1:6" x14ac:dyDescent="0.3">
      <c r="A587" s="18">
        <v>45484</v>
      </c>
      <c r="B587" t="str">
        <f t="shared" si="27"/>
        <v>Jul</v>
      </c>
      <c r="C587">
        <f t="shared" si="28"/>
        <v>7</v>
      </c>
      <c r="D587">
        <f t="shared" si="29"/>
        <v>2024</v>
      </c>
      <c r="E587" t="str">
        <f>TEXT(Table3[[#This Row],[DateKey]],"ddd")</f>
        <v>Thu</v>
      </c>
      <c r="F587" t="str">
        <f>"Q"&amp;ROUNDUP(MONTH(Table3[[#This Row],[DateKey]])/3,0)</f>
        <v>Q3</v>
      </c>
    </row>
    <row r="588" spans="1:6" x14ac:dyDescent="0.3">
      <c r="A588" s="18">
        <v>45485</v>
      </c>
      <c r="B588" t="str">
        <f t="shared" si="27"/>
        <v>Jul</v>
      </c>
      <c r="C588">
        <f t="shared" si="28"/>
        <v>7</v>
      </c>
      <c r="D588">
        <f t="shared" si="29"/>
        <v>2024</v>
      </c>
      <c r="E588" t="str">
        <f>TEXT(Table3[[#This Row],[DateKey]],"ddd")</f>
        <v>Fri</v>
      </c>
      <c r="F588" t="str">
        <f>"Q"&amp;ROUNDUP(MONTH(Table3[[#This Row],[DateKey]])/3,0)</f>
        <v>Q3</v>
      </c>
    </row>
    <row r="589" spans="1:6" x14ac:dyDescent="0.3">
      <c r="A589" s="18">
        <v>45486</v>
      </c>
      <c r="B589" t="str">
        <f t="shared" si="27"/>
        <v>Jul</v>
      </c>
      <c r="C589">
        <f t="shared" si="28"/>
        <v>7</v>
      </c>
      <c r="D589">
        <f t="shared" si="29"/>
        <v>2024</v>
      </c>
      <c r="E589" t="str">
        <f>TEXT(Table3[[#This Row],[DateKey]],"ddd")</f>
        <v>Sat</v>
      </c>
      <c r="F589" t="str">
        <f>"Q"&amp;ROUNDUP(MONTH(Table3[[#This Row],[DateKey]])/3,0)</f>
        <v>Q3</v>
      </c>
    </row>
    <row r="590" spans="1:6" x14ac:dyDescent="0.3">
      <c r="A590" s="18">
        <v>45487</v>
      </c>
      <c r="B590" t="str">
        <f t="shared" si="27"/>
        <v>Jul</v>
      </c>
      <c r="C590">
        <f t="shared" si="28"/>
        <v>7</v>
      </c>
      <c r="D590">
        <f t="shared" si="29"/>
        <v>2024</v>
      </c>
      <c r="E590" t="str">
        <f>TEXT(Table3[[#This Row],[DateKey]],"ddd")</f>
        <v>Sun</v>
      </c>
      <c r="F590" t="str">
        <f>"Q"&amp;ROUNDUP(MONTH(Table3[[#This Row],[DateKey]])/3,0)</f>
        <v>Q3</v>
      </c>
    </row>
    <row r="591" spans="1:6" x14ac:dyDescent="0.3">
      <c r="A591" s="18">
        <v>45488</v>
      </c>
      <c r="B591" t="str">
        <f t="shared" si="27"/>
        <v>Jul</v>
      </c>
      <c r="C591">
        <f t="shared" si="28"/>
        <v>7</v>
      </c>
      <c r="D591">
        <f t="shared" si="29"/>
        <v>2024</v>
      </c>
      <c r="E591" t="str">
        <f>TEXT(Table3[[#This Row],[DateKey]],"ddd")</f>
        <v>Mon</v>
      </c>
      <c r="F591" t="str">
        <f>"Q"&amp;ROUNDUP(MONTH(Table3[[#This Row],[DateKey]])/3,0)</f>
        <v>Q3</v>
      </c>
    </row>
    <row r="592" spans="1:6" x14ac:dyDescent="0.3">
      <c r="A592" s="18">
        <v>45489</v>
      </c>
      <c r="B592" t="str">
        <f t="shared" si="27"/>
        <v>Jul</v>
      </c>
      <c r="C592">
        <f t="shared" si="28"/>
        <v>7</v>
      </c>
      <c r="D592">
        <f t="shared" si="29"/>
        <v>2024</v>
      </c>
      <c r="E592" t="str">
        <f>TEXT(Table3[[#This Row],[DateKey]],"ddd")</f>
        <v>Tue</v>
      </c>
      <c r="F592" t="str">
        <f>"Q"&amp;ROUNDUP(MONTH(Table3[[#This Row],[DateKey]])/3,0)</f>
        <v>Q3</v>
      </c>
    </row>
    <row r="593" spans="1:6" x14ac:dyDescent="0.3">
      <c r="A593" s="18">
        <v>45490</v>
      </c>
      <c r="B593" t="str">
        <f t="shared" si="27"/>
        <v>Jul</v>
      </c>
      <c r="C593">
        <f t="shared" si="28"/>
        <v>7</v>
      </c>
      <c r="D593">
        <f t="shared" si="29"/>
        <v>2024</v>
      </c>
      <c r="E593" t="str">
        <f>TEXT(Table3[[#This Row],[DateKey]],"ddd")</f>
        <v>Wed</v>
      </c>
      <c r="F593" t="str">
        <f>"Q"&amp;ROUNDUP(MONTH(Table3[[#This Row],[DateKey]])/3,0)</f>
        <v>Q3</v>
      </c>
    </row>
    <row r="594" spans="1:6" x14ac:dyDescent="0.3">
      <c r="A594" s="18">
        <v>45491</v>
      </c>
      <c r="B594" t="str">
        <f t="shared" si="27"/>
        <v>Jul</v>
      </c>
      <c r="C594">
        <f t="shared" si="28"/>
        <v>7</v>
      </c>
      <c r="D594">
        <f t="shared" si="29"/>
        <v>2024</v>
      </c>
      <c r="E594" t="str">
        <f>TEXT(Table3[[#This Row],[DateKey]],"ddd")</f>
        <v>Thu</v>
      </c>
      <c r="F594" t="str">
        <f>"Q"&amp;ROUNDUP(MONTH(Table3[[#This Row],[DateKey]])/3,0)</f>
        <v>Q3</v>
      </c>
    </row>
    <row r="595" spans="1:6" x14ac:dyDescent="0.3">
      <c r="A595" s="18">
        <v>45492</v>
      </c>
      <c r="B595" t="str">
        <f t="shared" si="27"/>
        <v>Jul</v>
      </c>
      <c r="C595">
        <f t="shared" si="28"/>
        <v>7</v>
      </c>
      <c r="D595">
        <f t="shared" si="29"/>
        <v>2024</v>
      </c>
      <c r="E595" t="str">
        <f>TEXT(Table3[[#This Row],[DateKey]],"ddd")</f>
        <v>Fri</v>
      </c>
      <c r="F595" t="str">
        <f>"Q"&amp;ROUNDUP(MONTH(Table3[[#This Row],[DateKey]])/3,0)</f>
        <v>Q3</v>
      </c>
    </row>
    <row r="596" spans="1:6" x14ac:dyDescent="0.3">
      <c r="A596" s="18">
        <v>45493</v>
      </c>
      <c r="B596" t="str">
        <f t="shared" si="27"/>
        <v>Jul</v>
      </c>
      <c r="C596">
        <f t="shared" si="28"/>
        <v>7</v>
      </c>
      <c r="D596">
        <f t="shared" si="29"/>
        <v>2024</v>
      </c>
      <c r="E596" t="str">
        <f>TEXT(Table3[[#This Row],[DateKey]],"ddd")</f>
        <v>Sat</v>
      </c>
      <c r="F596" t="str">
        <f>"Q"&amp;ROUNDUP(MONTH(Table3[[#This Row],[DateKey]])/3,0)</f>
        <v>Q3</v>
      </c>
    </row>
    <row r="597" spans="1:6" x14ac:dyDescent="0.3">
      <c r="A597" s="18">
        <v>45494</v>
      </c>
      <c r="B597" t="str">
        <f t="shared" si="27"/>
        <v>Jul</v>
      </c>
      <c r="C597">
        <f t="shared" si="28"/>
        <v>7</v>
      </c>
      <c r="D597">
        <f t="shared" si="29"/>
        <v>2024</v>
      </c>
      <c r="E597" t="str">
        <f>TEXT(Table3[[#This Row],[DateKey]],"ddd")</f>
        <v>Sun</v>
      </c>
      <c r="F597" t="str">
        <f>"Q"&amp;ROUNDUP(MONTH(Table3[[#This Row],[DateKey]])/3,0)</f>
        <v>Q3</v>
      </c>
    </row>
    <row r="598" spans="1:6" x14ac:dyDescent="0.3">
      <c r="A598" s="18">
        <v>45495</v>
      </c>
      <c r="B598" t="str">
        <f t="shared" si="27"/>
        <v>Jul</v>
      </c>
      <c r="C598">
        <f t="shared" si="28"/>
        <v>7</v>
      </c>
      <c r="D598">
        <f t="shared" si="29"/>
        <v>2024</v>
      </c>
      <c r="E598" t="str">
        <f>TEXT(Table3[[#This Row],[DateKey]],"ddd")</f>
        <v>Mon</v>
      </c>
      <c r="F598" t="str">
        <f>"Q"&amp;ROUNDUP(MONTH(Table3[[#This Row],[DateKey]])/3,0)</f>
        <v>Q3</v>
      </c>
    </row>
    <row r="599" spans="1:6" x14ac:dyDescent="0.3">
      <c r="A599" s="18">
        <v>45496</v>
      </c>
      <c r="B599" t="str">
        <f t="shared" si="27"/>
        <v>Jul</v>
      </c>
      <c r="C599">
        <f t="shared" si="28"/>
        <v>7</v>
      </c>
      <c r="D599">
        <f t="shared" si="29"/>
        <v>2024</v>
      </c>
      <c r="E599" t="str">
        <f>TEXT(Table3[[#This Row],[DateKey]],"ddd")</f>
        <v>Tue</v>
      </c>
      <c r="F599" t="str">
        <f>"Q"&amp;ROUNDUP(MONTH(Table3[[#This Row],[DateKey]])/3,0)</f>
        <v>Q3</v>
      </c>
    </row>
    <row r="600" spans="1:6" x14ac:dyDescent="0.3">
      <c r="A600" s="18">
        <v>45497</v>
      </c>
      <c r="B600" t="str">
        <f t="shared" si="27"/>
        <v>Jul</v>
      </c>
      <c r="C600">
        <f t="shared" si="28"/>
        <v>7</v>
      </c>
      <c r="D600">
        <f t="shared" si="29"/>
        <v>2024</v>
      </c>
      <c r="E600" t="str">
        <f>TEXT(Table3[[#This Row],[DateKey]],"ddd")</f>
        <v>Wed</v>
      </c>
      <c r="F600" t="str">
        <f>"Q"&amp;ROUNDUP(MONTH(Table3[[#This Row],[DateKey]])/3,0)</f>
        <v>Q3</v>
      </c>
    </row>
    <row r="601" spans="1:6" x14ac:dyDescent="0.3">
      <c r="A601" s="18">
        <v>45498</v>
      </c>
      <c r="B601" t="str">
        <f t="shared" si="27"/>
        <v>Jul</v>
      </c>
      <c r="C601">
        <f t="shared" si="28"/>
        <v>7</v>
      </c>
      <c r="D601">
        <f t="shared" si="29"/>
        <v>2024</v>
      </c>
      <c r="E601" t="str">
        <f>TEXT(Table3[[#This Row],[DateKey]],"ddd")</f>
        <v>Thu</v>
      </c>
      <c r="F601" t="str">
        <f>"Q"&amp;ROUNDUP(MONTH(Table3[[#This Row],[DateKey]])/3,0)</f>
        <v>Q3</v>
      </c>
    </row>
    <row r="602" spans="1:6" x14ac:dyDescent="0.3">
      <c r="A602" s="18">
        <v>45499</v>
      </c>
      <c r="B602" t="str">
        <f t="shared" si="27"/>
        <v>Jul</v>
      </c>
      <c r="C602">
        <f t="shared" si="28"/>
        <v>7</v>
      </c>
      <c r="D602">
        <f t="shared" si="29"/>
        <v>2024</v>
      </c>
      <c r="E602" t="str">
        <f>TEXT(Table3[[#This Row],[DateKey]],"ddd")</f>
        <v>Fri</v>
      </c>
      <c r="F602" t="str">
        <f>"Q"&amp;ROUNDUP(MONTH(Table3[[#This Row],[DateKey]])/3,0)</f>
        <v>Q3</v>
      </c>
    </row>
    <row r="603" spans="1:6" x14ac:dyDescent="0.3">
      <c r="A603" s="18">
        <v>45500</v>
      </c>
      <c r="B603" t="str">
        <f t="shared" si="27"/>
        <v>Jul</v>
      </c>
      <c r="C603">
        <f t="shared" si="28"/>
        <v>7</v>
      </c>
      <c r="D603">
        <f t="shared" si="29"/>
        <v>2024</v>
      </c>
      <c r="E603" t="str">
        <f>TEXT(Table3[[#This Row],[DateKey]],"ddd")</f>
        <v>Sat</v>
      </c>
      <c r="F603" t="str">
        <f>"Q"&amp;ROUNDUP(MONTH(Table3[[#This Row],[DateKey]])/3,0)</f>
        <v>Q3</v>
      </c>
    </row>
    <row r="604" spans="1:6" x14ac:dyDescent="0.3">
      <c r="A604" s="18">
        <v>45501</v>
      </c>
      <c r="B604" t="str">
        <f t="shared" si="27"/>
        <v>Jul</v>
      </c>
      <c r="C604">
        <f t="shared" si="28"/>
        <v>7</v>
      </c>
      <c r="D604">
        <f t="shared" si="29"/>
        <v>2024</v>
      </c>
      <c r="E604" t="str">
        <f>TEXT(Table3[[#This Row],[DateKey]],"ddd")</f>
        <v>Sun</v>
      </c>
      <c r="F604" t="str">
        <f>"Q"&amp;ROUNDUP(MONTH(Table3[[#This Row],[DateKey]])/3,0)</f>
        <v>Q3</v>
      </c>
    </row>
    <row r="605" spans="1:6" x14ac:dyDescent="0.3">
      <c r="A605" s="18">
        <v>45502</v>
      </c>
      <c r="B605" t="str">
        <f t="shared" si="27"/>
        <v>Jul</v>
      </c>
      <c r="C605">
        <f t="shared" si="28"/>
        <v>7</v>
      </c>
      <c r="D605">
        <f t="shared" si="29"/>
        <v>2024</v>
      </c>
      <c r="E605" t="str">
        <f>TEXT(Table3[[#This Row],[DateKey]],"ddd")</f>
        <v>Mon</v>
      </c>
      <c r="F605" t="str">
        <f>"Q"&amp;ROUNDUP(MONTH(Table3[[#This Row],[DateKey]])/3,0)</f>
        <v>Q3</v>
      </c>
    </row>
    <row r="606" spans="1:6" x14ac:dyDescent="0.3">
      <c r="A606" s="18">
        <v>45503</v>
      </c>
      <c r="B606" t="str">
        <f t="shared" si="27"/>
        <v>Jul</v>
      </c>
      <c r="C606">
        <f t="shared" si="28"/>
        <v>7</v>
      </c>
      <c r="D606">
        <f t="shared" si="29"/>
        <v>2024</v>
      </c>
      <c r="E606" t="str">
        <f>TEXT(Table3[[#This Row],[DateKey]],"ddd")</f>
        <v>Tue</v>
      </c>
      <c r="F606" t="str">
        <f>"Q"&amp;ROUNDUP(MONTH(Table3[[#This Row],[DateKey]])/3,0)</f>
        <v>Q3</v>
      </c>
    </row>
    <row r="607" spans="1:6" x14ac:dyDescent="0.3">
      <c r="A607" s="18">
        <v>45504</v>
      </c>
      <c r="B607" t="str">
        <f t="shared" si="27"/>
        <v>Jul</v>
      </c>
      <c r="C607">
        <f t="shared" si="28"/>
        <v>7</v>
      </c>
      <c r="D607">
        <f t="shared" si="29"/>
        <v>2024</v>
      </c>
      <c r="E607" t="str">
        <f>TEXT(Table3[[#This Row],[DateKey]],"ddd")</f>
        <v>Wed</v>
      </c>
      <c r="F607" t="str">
        <f>"Q"&amp;ROUNDUP(MONTH(Table3[[#This Row],[DateKey]])/3,0)</f>
        <v>Q3</v>
      </c>
    </row>
    <row r="608" spans="1:6" x14ac:dyDescent="0.3">
      <c r="A608" s="18">
        <v>45139</v>
      </c>
      <c r="B608" t="str">
        <f t="shared" si="27"/>
        <v>Aug</v>
      </c>
      <c r="C608">
        <f t="shared" si="28"/>
        <v>8</v>
      </c>
      <c r="D608">
        <f t="shared" si="29"/>
        <v>2023</v>
      </c>
      <c r="E608" t="str">
        <f>TEXT(Table3[[#This Row],[DateKey]],"ddd")</f>
        <v>Tue</v>
      </c>
      <c r="F608" t="str">
        <f>"Q"&amp;ROUNDUP(MONTH(Table3[[#This Row],[DateKey]])/3,0)</f>
        <v>Q3</v>
      </c>
    </row>
    <row r="609" spans="1:6" x14ac:dyDescent="0.3">
      <c r="A609" s="18">
        <v>45140</v>
      </c>
      <c r="B609" t="str">
        <f t="shared" si="27"/>
        <v>Aug</v>
      </c>
      <c r="C609">
        <f t="shared" si="28"/>
        <v>8</v>
      </c>
      <c r="D609">
        <f t="shared" si="29"/>
        <v>2023</v>
      </c>
      <c r="E609" t="str">
        <f>TEXT(Table3[[#This Row],[DateKey]],"ddd")</f>
        <v>Wed</v>
      </c>
      <c r="F609" t="str">
        <f>"Q"&amp;ROUNDUP(MONTH(Table3[[#This Row],[DateKey]])/3,0)</f>
        <v>Q3</v>
      </c>
    </row>
    <row r="610" spans="1:6" x14ac:dyDescent="0.3">
      <c r="A610" s="18">
        <v>45141</v>
      </c>
      <c r="B610" t="str">
        <f t="shared" si="27"/>
        <v>Aug</v>
      </c>
      <c r="C610">
        <f t="shared" si="28"/>
        <v>8</v>
      </c>
      <c r="D610">
        <f t="shared" si="29"/>
        <v>2023</v>
      </c>
      <c r="E610" t="str">
        <f>TEXT(Table3[[#This Row],[DateKey]],"ddd")</f>
        <v>Thu</v>
      </c>
      <c r="F610" t="str">
        <f>"Q"&amp;ROUNDUP(MONTH(Table3[[#This Row],[DateKey]])/3,0)</f>
        <v>Q3</v>
      </c>
    </row>
    <row r="611" spans="1:6" x14ac:dyDescent="0.3">
      <c r="A611" s="18">
        <v>45142</v>
      </c>
      <c r="B611" t="str">
        <f t="shared" si="27"/>
        <v>Aug</v>
      </c>
      <c r="C611">
        <f t="shared" si="28"/>
        <v>8</v>
      </c>
      <c r="D611">
        <f t="shared" si="29"/>
        <v>2023</v>
      </c>
      <c r="E611" t="str">
        <f>TEXT(Table3[[#This Row],[DateKey]],"ddd")</f>
        <v>Fri</v>
      </c>
      <c r="F611" t="str">
        <f>"Q"&amp;ROUNDUP(MONTH(Table3[[#This Row],[DateKey]])/3,0)</f>
        <v>Q3</v>
      </c>
    </row>
    <row r="612" spans="1:6" x14ac:dyDescent="0.3">
      <c r="A612" s="18">
        <v>45143</v>
      </c>
      <c r="B612" t="str">
        <f t="shared" si="27"/>
        <v>Aug</v>
      </c>
      <c r="C612">
        <f t="shared" si="28"/>
        <v>8</v>
      </c>
      <c r="D612">
        <f t="shared" si="29"/>
        <v>2023</v>
      </c>
      <c r="E612" t="str">
        <f>TEXT(Table3[[#This Row],[DateKey]],"ddd")</f>
        <v>Sat</v>
      </c>
      <c r="F612" t="str">
        <f>"Q"&amp;ROUNDUP(MONTH(Table3[[#This Row],[DateKey]])/3,0)</f>
        <v>Q3</v>
      </c>
    </row>
    <row r="613" spans="1:6" x14ac:dyDescent="0.3">
      <c r="A613" s="18">
        <v>45144</v>
      </c>
      <c r="B613" t="str">
        <f t="shared" si="27"/>
        <v>Aug</v>
      </c>
      <c r="C613">
        <f t="shared" si="28"/>
        <v>8</v>
      </c>
      <c r="D613">
        <f t="shared" si="29"/>
        <v>2023</v>
      </c>
      <c r="E613" t="str">
        <f>TEXT(Table3[[#This Row],[DateKey]],"ddd")</f>
        <v>Sun</v>
      </c>
      <c r="F613" t="str">
        <f>"Q"&amp;ROUNDUP(MONTH(Table3[[#This Row],[DateKey]])/3,0)</f>
        <v>Q3</v>
      </c>
    </row>
    <row r="614" spans="1:6" x14ac:dyDescent="0.3">
      <c r="A614" s="18">
        <v>45145</v>
      </c>
      <c r="B614" t="str">
        <f t="shared" si="27"/>
        <v>Aug</v>
      </c>
      <c r="C614">
        <f t="shared" si="28"/>
        <v>8</v>
      </c>
      <c r="D614">
        <f t="shared" si="29"/>
        <v>2023</v>
      </c>
      <c r="E614" t="str">
        <f>TEXT(Table3[[#This Row],[DateKey]],"ddd")</f>
        <v>Mon</v>
      </c>
      <c r="F614" t="str">
        <f>"Q"&amp;ROUNDUP(MONTH(Table3[[#This Row],[DateKey]])/3,0)</f>
        <v>Q3</v>
      </c>
    </row>
    <row r="615" spans="1:6" x14ac:dyDescent="0.3">
      <c r="A615" s="18">
        <v>45146</v>
      </c>
      <c r="B615" t="str">
        <f t="shared" si="27"/>
        <v>Aug</v>
      </c>
      <c r="C615">
        <f t="shared" si="28"/>
        <v>8</v>
      </c>
      <c r="D615">
        <f t="shared" si="29"/>
        <v>2023</v>
      </c>
      <c r="E615" t="str">
        <f>TEXT(Table3[[#This Row],[DateKey]],"ddd")</f>
        <v>Tue</v>
      </c>
      <c r="F615" t="str">
        <f>"Q"&amp;ROUNDUP(MONTH(Table3[[#This Row],[DateKey]])/3,0)</f>
        <v>Q3</v>
      </c>
    </row>
    <row r="616" spans="1:6" x14ac:dyDescent="0.3">
      <c r="A616" s="18">
        <v>45147</v>
      </c>
      <c r="B616" t="str">
        <f t="shared" si="27"/>
        <v>Aug</v>
      </c>
      <c r="C616">
        <f t="shared" si="28"/>
        <v>8</v>
      </c>
      <c r="D616">
        <f t="shared" si="29"/>
        <v>2023</v>
      </c>
      <c r="E616" t="str">
        <f>TEXT(Table3[[#This Row],[DateKey]],"ddd")</f>
        <v>Wed</v>
      </c>
      <c r="F616" t="str">
        <f>"Q"&amp;ROUNDUP(MONTH(Table3[[#This Row],[DateKey]])/3,0)</f>
        <v>Q3</v>
      </c>
    </row>
    <row r="617" spans="1:6" x14ac:dyDescent="0.3">
      <c r="A617" s="18">
        <v>45148</v>
      </c>
      <c r="B617" t="str">
        <f t="shared" si="27"/>
        <v>Aug</v>
      </c>
      <c r="C617">
        <f t="shared" si="28"/>
        <v>8</v>
      </c>
      <c r="D617">
        <f t="shared" si="29"/>
        <v>2023</v>
      </c>
      <c r="E617" t="str">
        <f>TEXT(Table3[[#This Row],[DateKey]],"ddd")</f>
        <v>Thu</v>
      </c>
      <c r="F617" t="str">
        <f>"Q"&amp;ROUNDUP(MONTH(Table3[[#This Row],[DateKey]])/3,0)</f>
        <v>Q3</v>
      </c>
    </row>
    <row r="618" spans="1:6" x14ac:dyDescent="0.3">
      <c r="A618" s="18">
        <v>45149</v>
      </c>
      <c r="B618" t="str">
        <f t="shared" si="27"/>
        <v>Aug</v>
      </c>
      <c r="C618">
        <f t="shared" si="28"/>
        <v>8</v>
      </c>
      <c r="D618">
        <f t="shared" si="29"/>
        <v>2023</v>
      </c>
      <c r="E618" t="str">
        <f>TEXT(Table3[[#This Row],[DateKey]],"ddd")</f>
        <v>Fri</v>
      </c>
      <c r="F618" t="str">
        <f>"Q"&amp;ROUNDUP(MONTH(Table3[[#This Row],[DateKey]])/3,0)</f>
        <v>Q3</v>
      </c>
    </row>
    <row r="619" spans="1:6" x14ac:dyDescent="0.3">
      <c r="A619" s="18">
        <v>45150</v>
      </c>
      <c r="B619" t="str">
        <f t="shared" si="27"/>
        <v>Aug</v>
      </c>
      <c r="C619">
        <f t="shared" si="28"/>
        <v>8</v>
      </c>
      <c r="D619">
        <f t="shared" si="29"/>
        <v>2023</v>
      </c>
      <c r="E619" t="str">
        <f>TEXT(Table3[[#This Row],[DateKey]],"ddd")</f>
        <v>Sat</v>
      </c>
      <c r="F619" t="str">
        <f>"Q"&amp;ROUNDUP(MONTH(Table3[[#This Row],[DateKey]])/3,0)</f>
        <v>Q3</v>
      </c>
    </row>
    <row r="620" spans="1:6" x14ac:dyDescent="0.3">
      <c r="A620" s="18">
        <v>45151</v>
      </c>
      <c r="B620" t="str">
        <f t="shared" si="27"/>
        <v>Aug</v>
      </c>
      <c r="C620">
        <f t="shared" si="28"/>
        <v>8</v>
      </c>
      <c r="D620">
        <f t="shared" si="29"/>
        <v>2023</v>
      </c>
      <c r="E620" t="str">
        <f>TEXT(Table3[[#This Row],[DateKey]],"ddd")</f>
        <v>Sun</v>
      </c>
      <c r="F620" t="str">
        <f>"Q"&amp;ROUNDUP(MONTH(Table3[[#This Row],[DateKey]])/3,0)</f>
        <v>Q3</v>
      </c>
    </row>
    <row r="621" spans="1:6" x14ac:dyDescent="0.3">
      <c r="A621" s="18">
        <v>45152</v>
      </c>
      <c r="B621" t="str">
        <f t="shared" si="27"/>
        <v>Aug</v>
      </c>
      <c r="C621">
        <f t="shared" si="28"/>
        <v>8</v>
      </c>
      <c r="D621">
        <f t="shared" si="29"/>
        <v>2023</v>
      </c>
      <c r="E621" t="str">
        <f>TEXT(Table3[[#This Row],[DateKey]],"ddd")</f>
        <v>Mon</v>
      </c>
      <c r="F621" t="str">
        <f>"Q"&amp;ROUNDUP(MONTH(Table3[[#This Row],[DateKey]])/3,0)</f>
        <v>Q3</v>
      </c>
    </row>
    <row r="622" spans="1:6" x14ac:dyDescent="0.3">
      <c r="A622" s="18">
        <v>45153</v>
      </c>
      <c r="B622" t="str">
        <f t="shared" si="27"/>
        <v>Aug</v>
      </c>
      <c r="C622">
        <f t="shared" si="28"/>
        <v>8</v>
      </c>
      <c r="D622">
        <f t="shared" si="29"/>
        <v>2023</v>
      </c>
      <c r="E622" t="str">
        <f>TEXT(Table3[[#This Row],[DateKey]],"ddd")</f>
        <v>Tue</v>
      </c>
      <c r="F622" t="str">
        <f>"Q"&amp;ROUNDUP(MONTH(Table3[[#This Row],[DateKey]])/3,0)</f>
        <v>Q3</v>
      </c>
    </row>
    <row r="623" spans="1:6" x14ac:dyDescent="0.3">
      <c r="A623" s="18">
        <v>45154</v>
      </c>
      <c r="B623" t="str">
        <f t="shared" si="27"/>
        <v>Aug</v>
      </c>
      <c r="C623">
        <f t="shared" si="28"/>
        <v>8</v>
      </c>
      <c r="D623">
        <f t="shared" si="29"/>
        <v>2023</v>
      </c>
      <c r="E623" t="str">
        <f>TEXT(Table3[[#This Row],[DateKey]],"ddd")</f>
        <v>Wed</v>
      </c>
      <c r="F623" t="str">
        <f>"Q"&amp;ROUNDUP(MONTH(Table3[[#This Row],[DateKey]])/3,0)</f>
        <v>Q3</v>
      </c>
    </row>
    <row r="624" spans="1:6" x14ac:dyDescent="0.3">
      <c r="A624" s="18">
        <v>45155</v>
      </c>
      <c r="B624" t="str">
        <f t="shared" si="27"/>
        <v>Aug</v>
      </c>
      <c r="C624">
        <f t="shared" si="28"/>
        <v>8</v>
      </c>
      <c r="D624">
        <f t="shared" si="29"/>
        <v>2023</v>
      </c>
      <c r="E624" t="str">
        <f>TEXT(Table3[[#This Row],[DateKey]],"ddd")</f>
        <v>Thu</v>
      </c>
      <c r="F624" t="str">
        <f>"Q"&amp;ROUNDUP(MONTH(Table3[[#This Row],[DateKey]])/3,0)</f>
        <v>Q3</v>
      </c>
    </row>
    <row r="625" spans="1:6" x14ac:dyDescent="0.3">
      <c r="A625" s="18">
        <v>45156</v>
      </c>
      <c r="B625" t="str">
        <f t="shared" si="27"/>
        <v>Aug</v>
      </c>
      <c r="C625">
        <f t="shared" si="28"/>
        <v>8</v>
      </c>
      <c r="D625">
        <f t="shared" si="29"/>
        <v>2023</v>
      </c>
      <c r="E625" t="str">
        <f>TEXT(Table3[[#This Row],[DateKey]],"ddd")</f>
        <v>Fri</v>
      </c>
      <c r="F625" t="str">
        <f>"Q"&amp;ROUNDUP(MONTH(Table3[[#This Row],[DateKey]])/3,0)</f>
        <v>Q3</v>
      </c>
    </row>
    <row r="626" spans="1:6" x14ac:dyDescent="0.3">
      <c r="A626" s="18">
        <v>45157</v>
      </c>
      <c r="B626" t="str">
        <f t="shared" si="27"/>
        <v>Aug</v>
      </c>
      <c r="C626">
        <f t="shared" si="28"/>
        <v>8</v>
      </c>
      <c r="D626">
        <f t="shared" si="29"/>
        <v>2023</v>
      </c>
      <c r="E626" t="str">
        <f>TEXT(Table3[[#This Row],[DateKey]],"ddd")</f>
        <v>Sat</v>
      </c>
      <c r="F626" t="str">
        <f>"Q"&amp;ROUNDUP(MONTH(Table3[[#This Row],[DateKey]])/3,0)</f>
        <v>Q3</v>
      </c>
    </row>
    <row r="627" spans="1:6" x14ac:dyDescent="0.3">
      <c r="A627" s="18">
        <v>45158</v>
      </c>
      <c r="B627" t="str">
        <f t="shared" si="27"/>
        <v>Aug</v>
      </c>
      <c r="C627">
        <f t="shared" si="28"/>
        <v>8</v>
      </c>
      <c r="D627">
        <f t="shared" si="29"/>
        <v>2023</v>
      </c>
      <c r="E627" t="str">
        <f>TEXT(Table3[[#This Row],[DateKey]],"ddd")</f>
        <v>Sun</v>
      </c>
      <c r="F627" t="str">
        <f>"Q"&amp;ROUNDUP(MONTH(Table3[[#This Row],[DateKey]])/3,0)</f>
        <v>Q3</v>
      </c>
    </row>
    <row r="628" spans="1:6" x14ac:dyDescent="0.3">
      <c r="A628" s="18">
        <v>45159</v>
      </c>
      <c r="B628" t="str">
        <f t="shared" si="27"/>
        <v>Aug</v>
      </c>
      <c r="C628">
        <f t="shared" si="28"/>
        <v>8</v>
      </c>
      <c r="D628">
        <f t="shared" si="29"/>
        <v>2023</v>
      </c>
      <c r="E628" t="str">
        <f>TEXT(Table3[[#This Row],[DateKey]],"ddd")</f>
        <v>Mon</v>
      </c>
      <c r="F628" t="str">
        <f>"Q"&amp;ROUNDUP(MONTH(Table3[[#This Row],[DateKey]])/3,0)</f>
        <v>Q3</v>
      </c>
    </row>
    <row r="629" spans="1:6" x14ac:dyDescent="0.3">
      <c r="A629" s="18">
        <v>45160</v>
      </c>
      <c r="B629" t="str">
        <f t="shared" si="27"/>
        <v>Aug</v>
      </c>
      <c r="C629">
        <f t="shared" si="28"/>
        <v>8</v>
      </c>
      <c r="D629">
        <f t="shared" si="29"/>
        <v>2023</v>
      </c>
      <c r="E629" t="str">
        <f>TEXT(Table3[[#This Row],[DateKey]],"ddd")</f>
        <v>Tue</v>
      </c>
      <c r="F629" t="str">
        <f>"Q"&amp;ROUNDUP(MONTH(Table3[[#This Row],[DateKey]])/3,0)</f>
        <v>Q3</v>
      </c>
    </row>
    <row r="630" spans="1:6" x14ac:dyDescent="0.3">
      <c r="A630" s="18">
        <v>45161</v>
      </c>
      <c r="B630" t="str">
        <f t="shared" si="27"/>
        <v>Aug</v>
      </c>
      <c r="C630">
        <f t="shared" si="28"/>
        <v>8</v>
      </c>
      <c r="D630">
        <f t="shared" si="29"/>
        <v>2023</v>
      </c>
      <c r="E630" t="str">
        <f>TEXT(Table3[[#This Row],[DateKey]],"ddd")</f>
        <v>Wed</v>
      </c>
      <c r="F630" t="str">
        <f>"Q"&amp;ROUNDUP(MONTH(Table3[[#This Row],[DateKey]])/3,0)</f>
        <v>Q3</v>
      </c>
    </row>
    <row r="631" spans="1:6" x14ac:dyDescent="0.3">
      <c r="A631" s="18">
        <v>45162</v>
      </c>
      <c r="B631" t="str">
        <f t="shared" si="27"/>
        <v>Aug</v>
      </c>
      <c r="C631">
        <f t="shared" si="28"/>
        <v>8</v>
      </c>
      <c r="D631">
        <f t="shared" si="29"/>
        <v>2023</v>
      </c>
      <c r="E631" t="str">
        <f>TEXT(Table3[[#This Row],[DateKey]],"ddd")</f>
        <v>Thu</v>
      </c>
      <c r="F631" t="str">
        <f>"Q"&amp;ROUNDUP(MONTH(Table3[[#This Row],[DateKey]])/3,0)</f>
        <v>Q3</v>
      </c>
    </row>
    <row r="632" spans="1:6" x14ac:dyDescent="0.3">
      <c r="A632" s="18">
        <v>45163</v>
      </c>
      <c r="B632" t="str">
        <f t="shared" si="27"/>
        <v>Aug</v>
      </c>
      <c r="C632">
        <f t="shared" si="28"/>
        <v>8</v>
      </c>
      <c r="D632">
        <f t="shared" si="29"/>
        <v>2023</v>
      </c>
      <c r="E632" t="str">
        <f>TEXT(Table3[[#This Row],[DateKey]],"ddd")</f>
        <v>Fri</v>
      </c>
      <c r="F632" t="str">
        <f>"Q"&amp;ROUNDUP(MONTH(Table3[[#This Row],[DateKey]])/3,0)</f>
        <v>Q3</v>
      </c>
    </row>
    <row r="633" spans="1:6" x14ac:dyDescent="0.3">
      <c r="A633" s="18">
        <v>45164</v>
      </c>
      <c r="B633" t="str">
        <f t="shared" si="27"/>
        <v>Aug</v>
      </c>
      <c r="C633">
        <f t="shared" si="28"/>
        <v>8</v>
      </c>
      <c r="D633">
        <f t="shared" si="29"/>
        <v>2023</v>
      </c>
      <c r="E633" t="str">
        <f>TEXT(Table3[[#This Row],[DateKey]],"ddd")</f>
        <v>Sat</v>
      </c>
      <c r="F633" t="str">
        <f>"Q"&amp;ROUNDUP(MONTH(Table3[[#This Row],[DateKey]])/3,0)</f>
        <v>Q3</v>
      </c>
    </row>
    <row r="634" spans="1:6" x14ac:dyDescent="0.3">
      <c r="A634" s="18">
        <v>45165</v>
      </c>
      <c r="B634" t="str">
        <f t="shared" si="27"/>
        <v>Aug</v>
      </c>
      <c r="C634">
        <f t="shared" si="28"/>
        <v>8</v>
      </c>
      <c r="D634">
        <f t="shared" si="29"/>
        <v>2023</v>
      </c>
      <c r="E634" t="str">
        <f>TEXT(Table3[[#This Row],[DateKey]],"ddd")</f>
        <v>Sun</v>
      </c>
      <c r="F634" t="str">
        <f>"Q"&amp;ROUNDUP(MONTH(Table3[[#This Row],[DateKey]])/3,0)</f>
        <v>Q3</v>
      </c>
    </row>
    <row r="635" spans="1:6" x14ac:dyDescent="0.3">
      <c r="A635" s="18">
        <v>45166</v>
      </c>
      <c r="B635" t="str">
        <f t="shared" si="27"/>
        <v>Aug</v>
      </c>
      <c r="C635">
        <f t="shared" si="28"/>
        <v>8</v>
      </c>
      <c r="D635">
        <f t="shared" si="29"/>
        <v>2023</v>
      </c>
      <c r="E635" t="str">
        <f>TEXT(Table3[[#This Row],[DateKey]],"ddd")</f>
        <v>Mon</v>
      </c>
      <c r="F635" t="str">
        <f>"Q"&amp;ROUNDUP(MONTH(Table3[[#This Row],[DateKey]])/3,0)</f>
        <v>Q3</v>
      </c>
    </row>
    <row r="636" spans="1:6" x14ac:dyDescent="0.3">
      <c r="A636" s="18">
        <v>45167</v>
      </c>
      <c r="B636" t="str">
        <f t="shared" si="27"/>
        <v>Aug</v>
      </c>
      <c r="C636">
        <f t="shared" si="28"/>
        <v>8</v>
      </c>
      <c r="D636">
        <f t="shared" si="29"/>
        <v>2023</v>
      </c>
      <c r="E636" t="str">
        <f>TEXT(Table3[[#This Row],[DateKey]],"ddd")</f>
        <v>Tue</v>
      </c>
      <c r="F636" t="str">
        <f>"Q"&amp;ROUNDUP(MONTH(Table3[[#This Row],[DateKey]])/3,0)</f>
        <v>Q3</v>
      </c>
    </row>
    <row r="637" spans="1:6" x14ac:dyDescent="0.3">
      <c r="A637" s="18">
        <v>45168</v>
      </c>
      <c r="B637" t="str">
        <f t="shared" si="27"/>
        <v>Aug</v>
      </c>
      <c r="C637">
        <f t="shared" si="28"/>
        <v>8</v>
      </c>
      <c r="D637">
        <f t="shared" si="29"/>
        <v>2023</v>
      </c>
      <c r="E637" t="str">
        <f>TEXT(Table3[[#This Row],[DateKey]],"ddd")</f>
        <v>Wed</v>
      </c>
      <c r="F637" t="str">
        <f>"Q"&amp;ROUNDUP(MONTH(Table3[[#This Row],[DateKey]])/3,0)</f>
        <v>Q3</v>
      </c>
    </row>
    <row r="638" spans="1:6" x14ac:dyDescent="0.3">
      <c r="A638" s="18">
        <v>45169</v>
      </c>
      <c r="B638" t="str">
        <f t="shared" si="27"/>
        <v>Aug</v>
      </c>
      <c r="C638">
        <f t="shared" si="28"/>
        <v>8</v>
      </c>
      <c r="D638">
        <f t="shared" si="29"/>
        <v>2023</v>
      </c>
      <c r="E638" t="str">
        <f>TEXT(Table3[[#This Row],[DateKey]],"ddd")</f>
        <v>Thu</v>
      </c>
      <c r="F638" t="str">
        <f>"Q"&amp;ROUNDUP(MONTH(Table3[[#This Row],[DateKey]])/3,0)</f>
        <v>Q3</v>
      </c>
    </row>
    <row r="639" spans="1:6" x14ac:dyDescent="0.3">
      <c r="A639" s="18">
        <v>45505</v>
      </c>
      <c r="B639" t="str">
        <f t="shared" si="27"/>
        <v>Aug</v>
      </c>
      <c r="C639">
        <f t="shared" si="28"/>
        <v>8</v>
      </c>
      <c r="D639">
        <f t="shared" si="29"/>
        <v>2024</v>
      </c>
      <c r="E639" t="str">
        <f>TEXT(Table3[[#This Row],[DateKey]],"ddd")</f>
        <v>Thu</v>
      </c>
      <c r="F639" t="str">
        <f>"Q"&amp;ROUNDUP(MONTH(Table3[[#This Row],[DateKey]])/3,0)</f>
        <v>Q3</v>
      </c>
    </row>
    <row r="640" spans="1:6" x14ac:dyDescent="0.3">
      <c r="A640" s="18">
        <v>45506</v>
      </c>
      <c r="B640" t="str">
        <f t="shared" si="27"/>
        <v>Aug</v>
      </c>
      <c r="C640">
        <f t="shared" si="28"/>
        <v>8</v>
      </c>
      <c r="D640">
        <f t="shared" si="29"/>
        <v>2024</v>
      </c>
      <c r="E640" t="str">
        <f>TEXT(Table3[[#This Row],[DateKey]],"ddd")</f>
        <v>Fri</v>
      </c>
      <c r="F640" t="str">
        <f>"Q"&amp;ROUNDUP(MONTH(Table3[[#This Row],[DateKey]])/3,0)</f>
        <v>Q3</v>
      </c>
    </row>
    <row r="641" spans="1:6" x14ac:dyDescent="0.3">
      <c r="A641" s="18">
        <v>45507</v>
      </c>
      <c r="B641" t="str">
        <f t="shared" si="27"/>
        <v>Aug</v>
      </c>
      <c r="C641">
        <f t="shared" si="28"/>
        <v>8</v>
      </c>
      <c r="D641">
        <f t="shared" si="29"/>
        <v>2024</v>
      </c>
      <c r="E641" t="str">
        <f>TEXT(Table3[[#This Row],[DateKey]],"ddd")</f>
        <v>Sat</v>
      </c>
      <c r="F641" t="str">
        <f>"Q"&amp;ROUNDUP(MONTH(Table3[[#This Row],[DateKey]])/3,0)</f>
        <v>Q3</v>
      </c>
    </row>
    <row r="642" spans="1:6" x14ac:dyDescent="0.3">
      <c r="A642" s="18">
        <v>45508</v>
      </c>
      <c r="B642" t="str">
        <f t="shared" ref="B642:B705" si="30">TEXT(A642,"mmm")</f>
        <v>Aug</v>
      </c>
      <c r="C642">
        <f t="shared" ref="C642:C705" si="31">MONTH(A642)</f>
        <v>8</v>
      </c>
      <c r="D642">
        <f t="shared" ref="D642:D705" si="32">YEAR(A642)</f>
        <v>2024</v>
      </c>
      <c r="E642" t="str">
        <f>TEXT(Table3[[#This Row],[DateKey]],"ddd")</f>
        <v>Sun</v>
      </c>
      <c r="F642" t="str">
        <f>"Q"&amp;ROUNDUP(MONTH(Table3[[#This Row],[DateKey]])/3,0)</f>
        <v>Q3</v>
      </c>
    </row>
    <row r="643" spans="1:6" x14ac:dyDescent="0.3">
      <c r="A643" s="18">
        <v>45509</v>
      </c>
      <c r="B643" t="str">
        <f t="shared" si="30"/>
        <v>Aug</v>
      </c>
      <c r="C643">
        <f t="shared" si="31"/>
        <v>8</v>
      </c>
      <c r="D643">
        <f t="shared" si="32"/>
        <v>2024</v>
      </c>
      <c r="E643" t="str">
        <f>TEXT(Table3[[#This Row],[DateKey]],"ddd")</f>
        <v>Mon</v>
      </c>
      <c r="F643" t="str">
        <f>"Q"&amp;ROUNDUP(MONTH(Table3[[#This Row],[DateKey]])/3,0)</f>
        <v>Q3</v>
      </c>
    </row>
    <row r="644" spans="1:6" x14ac:dyDescent="0.3">
      <c r="A644" s="18">
        <v>45510</v>
      </c>
      <c r="B644" t="str">
        <f t="shared" si="30"/>
        <v>Aug</v>
      </c>
      <c r="C644">
        <f t="shared" si="31"/>
        <v>8</v>
      </c>
      <c r="D644">
        <f t="shared" si="32"/>
        <v>2024</v>
      </c>
      <c r="E644" t="str">
        <f>TEXT(Table3[[#This Row],[DateKey]],"ddd")</f>
        <v>Tue</v>
      </c>
      <c r="F644" t="str">
        <f>"Q"&amp;ROUNDUP(MONTH(Table3[[#This Row],[DateKey]])/3,0)</f>
        <v>Q3</v>
      </c>
    </row>
    <row r="645" spans="1:6" x14ac:dyDescent="0.3">
      <c r="A645" s="18">
        <v>45511</v>
      </c>
      <c r="B645" t="str">
        <f t="shared" si="30"/>
        <v>Aug</v>
      </c>
      <c r="C645">
        <f t="shared" si="31"/>
        <v>8</v>
      </c>
      <c r="D645">
        <f t="shared" si="32"/>
        <v>2024</v>
      </c>
      <c r="E645" t="str">
        <f>TEXT(Table3[[#This Row],[DateKey]],"ddd")</f>
        <v>Wed</v>
      </c>
      <c r="F645" t="str">
        <f>"Q"&amp;ROUNDUP(MONTH(Table3[[#This Row],[DateKey]])/3,0)</f>
        <v>Q3</v>
      </c>
    </row>
    <row r="646" spans="1:6" x14ac:dyDescent="0.3">
      <c r="A646" s="18">
        <v>45512</v>
      </c>
      <c r="B646" t="str">
        <f t="shared" si="30"/>
        <v>Aug</v>
      </c>
      <c r="C646">
        <f t="shared" si="31"/>
        <v>8</v>
      </c>
      <c r="D646">
        <f t="shared" si="32"/>
        <v>2024</v>
      </c>
      <c r="E646" t="str">
        <f>TEXT(Table3[[#This Row],[DateKey]],"ddd")</f>
        <v>Thu</v>
      </c>
      <c r="F646" t="str">
        <f>"Q"&amp;ROUNDUP(MONTH(Table3[[#This Row],[DateKey]])/3,0)</f>
        <v>Q3</v>
      </c>
    </row>
    <row r="647" spans="1:6" x14ac:dyDescent="0.3">
      <c r="A647" s="18">
        <v>45513</v>
      </c>
      <c r="B647" t="str">
        <f t="shared" si="30"/>
        <v>Aug</v>
      </c>
      <c r="C647">
        <f t="shared" si="31"/>
        <v>8</v>
      </c>
      <c r="D647">
        <f t="shared" si="32"/>
        <v>2024</v>
      </c>
      <c r="E647" t="str">
        <f>TEXT(Table3[[#This Row],[DateKey]],"ddd")</f>
        <v>Fri</v>
      </c>
      <c r="F647" t="str">
        <f>"Q"&amp;ROUNDUP(MONTH(Table3[[#This Row],[DateKey]])/3,0)</f>
        <v>Q3</v>
      </c>
    </row>
    <row r="648" spans="1:6" x14ac:dyDescent="0.3">
      <c r="A648" s="18">
        <v>45514</v>
      </c>
      <c r="B648" t="str">
        <f t="shared" si="30"/>
        <v>Aug</v>
      </c>
      <c r="C648">
        <f t="shared" si="31"/>
        <v>8</v>
      </c>
      <c r="D648">
        <f t="shared" si="32"/>
        <v>2024</v>
      </c>
      <c r="E648" t="str">
        <f>TEXT(Table3[[#This Row],[DateKey]],"ddd")</f>
        <v>Sat</v>
      </c>
      <c r="F648" t="str">
        <f>"Q"&amp;ROUNDUP(MONTH(Table3[[#This Row],[DateKey]])/3,0)</f>
        <v>Q3</v>
      </c>
    </row>
    <row r="649" spans="1:6" x14ac:dyDescent="0.3">
      <c r="A649" s="18">
        <v>45515</v>
      </c>
      <c r="B649" t="str">
        <f t="shared" si="30"/>
        <v>Aug</v>
      </c>
      <c r="C649">
        <f t="shared" si="31"/>
        <v>8</v>
      </c>
      <c r="D649">
        <f t="shared" si="32"/>
        <v>2024</v>
      </c>
      <c r="E649" t="str">
        <f>TEXT(Table3[[#This Row],[DateKey]],"ddd")</f>
        <v>Sun</v>
      </c>
      <c r="F649" t="str">
        <f>"Q"&amp;ROUNDUP(MONTH(Table3[[#This Row],[DateKey]])/3,0)</f>
        <v>Q3</v>
      </c>
    </row>
    <row r="650" spans="1:6" x14ac:dyDescent="0.3">
      <c r="A650" s="18">
        <v>45516</v>
      </c>
      <c r="B650" t="str">
        <f t="shared" si="30"/>
        <v>Aug</v>
      </c>
      <c r="C650">
        <f t="shared" si="31"/>
        <v>8</v>
      </c>
      <c r="D650">
        <f t="shared" si="32"/>
        <v>2024</v>
      </c>
      <c r="E650" t="str">
        <f>TEXT(Table3[[#This Row],[DateKey]],"ddd")</f>
        <v>Mon</v>
      </c>
      <c r="F650" t="str">
        <f>"Q"&amp;ROUNDUP(MONTH(Table3[[#This Row],[DateKey]])/3,0)</f>
        <v>Q3</v>
      </c>
    </row>
    <row r="651" spans="1:6" x14ac:dyDescent="0.3">
      <c r="A651" s="18">
        <v>45517</v>
      </c>
      <c r="B651" t="str">
        <f t="shared" si="30"/>
        <v>Aug</v>
      </c>
      <c r="C651">
        <f t="shared" si="31"/>
        <v>8</v>
      </c>
      <c r="D651">
        <f t="shared" si="32"/>
        <v>2024</v>
      </c>
      <c r="E651" t="str">
        <f>TEXT(Table3[[#This Row],[DateKey]],"ddd")</f>
        <v>Tue</v>
      </c>
      <c r="F651" t="str">
        <f>"Q"&amp;ROUNDUP(MONTH(Table3[[#This Row],[DateKey]])/3,0)</f>
        <v>Q3</v>
      </c>
    </row>
    <row r="652" spans="1:6" x14ac:dyDescent="0.3">
      <c r="A652" s="18">
        <v>45518</v>
      </c>
      <c r="B652" t="str">
        <f t="shared" si="30"/>
        <v>Aug</v>
      </c>
      <c r="C652">
        <f t="shared" si="31"/>
        <v>8</v>
      </c>
      <c r="D652">
        <f t="shared" si="32"/>
        <v>2024</v>
      </c>
      <c r="E652" t="str">
        <f>TEXT(Table3[[#This Row],[DateKey]],"ddd")</f>
        <v>Wed</v>
      </c>
      <c r="F652" t="str">
        <f>"Q"&amp;ROUNDUP(MONTH(Table3[[#This Row],[DateKey]])/3,0)</f>
        <v>Q3</v>
      </c>
    </row>
    <row r="653" spans="1:6" x14ac:dyDescent="0.3">
      <c r="A653" s="18">
        <v>45519</v>
      </c>
      <c r="B653" t="str">
        <f t="shared" si="30"/>
        <v>Aug</v>
      </c>
      <c r="C653">
        <f t="shared" si="31"/>
        <v>8</v>
      </c>
      <c r="D653">
        <f t="shared" si="32"/>
        <v>2024</v>
      </c>
      <c r="E653" t="str">
        <f>TEXT(Table3[[#This Row],[DateKey]],"ddd")</f>
        <v>Thu</v>
      </c>
      <c r="F653" t="str">
        <f>"Q"&amp;ROUNDUP(MONTH(Table3[[#This Row],[DateKey]])/3,0)</f>
        <v>Q3</v>
      </c>
    </row>
    <row r="654" spans="1:6" x14ac:dyDescent="0.3">
      <c r="A654" s="18">
        <v>45520</v>
      </c>
      <c r="B654" t="str">
        <f t="shared" si="30"/>
        <v>Aug</v>
      </c>
      <c r="C654">
        <f t="shared" si="31"/>
        <v>8</v>
      </c>
      <c r="D654">
        <f t="shared" si="32"/>
        <v>2024</v>
      </c>
      <c r="E654" t="str">
        <f>TEXT(Table3[[#This Row],[DateKey]],"ddd")</f>
        <v>Fri</v>
      </c>
      <c r="F654" t="str">
        <f>"Q"&amp;ROUNDUP(MONTH(Table3[[#This Row],[DateKey]])/3,0)</f>
        <v>Q3</v>
      </c>
    </row>
    <row r="655" spans="1:6" x14ac:dyDescent="0.3">
      <c r="A655" s="18">
        <v>45521</v>
      </c>
      <c r="B655" t="str">
        <f t="shared" si="30"/>
        <v>Aug</v>
      </c>
      <c r="C655">
        <f t="shared" si="31"/>
        <v>8</v>
      </c>
      <c r="D655">
        <f t="shared" si="32"/>
        <v>2024</v>
      </c>
      <c r="E655" t="str">
        <f>TEXT(Table3[[#This Row],[DateKey]],"ddd")</f>
        <v>Sat</v>
      </c>
      <c r="F655" t="str">
        <f>"Q"&amp;ROUNDUP(MONTH(Table3[[#This Row],[DateKey]])/3,0)</f>
        <v>Q3</v>
      </c>
    </row>
    <row r="656" spans="1:6" x14ac:dyDescent="0.3">
      <c r="A656" s="18">
        <v>45522</v>
      </c>
      <c r="B656" t="str">
        <f t="shared" si="30"/>
        <v>Aug</v>
      </c>
      <c r="C656">
        <f t="shared" si="31"/>
        <v>8</v>
      </c>
      <c r="D656">
        <f t="shared" si="32"/>
        <v>2024</v>
      </c>
      <c r="E656" t="str">
        <f>TEXT(Table3[[#This Row],[DateKey]],"ddd")</f>
        <v>Sun</v>
      </c>
      <c r="F656" t="str">
        <f>"Q"&amp;ROUNDUP(MONTH(Table3[[#This Row],[DateKey]])/3,0)</f>
        <v>Q3</v>
      </c>
    </row>
    <row r="657" spans="1:6" x14ac:dyDescent="0.3">
      <c r="A657" s="18">
        <v>45523</v>
      </c>
      <c r="B657" t="str">
        <f t="shared" si="30"/>
        <v>Aug</v>
      </c>
      <c r="C657">
        <f t="shared" si="31"/>
        <v>8</v>
      </c>
      <c r="D657">
        <f t="shared" si="32"/>
        <v>2024</v>
      </c>
      <c r="E657" t="str">
        <f>TEXT(Table3[[#This Row],[DateKey]],"ddd")</f>
        <v>Mon</v>
      </c>
      <c r="F657" t="str">
        <f>"Q"&amp;ROUNDUP(MONTH(Table3[[#This Row],[DateKey]])/3,0)</f>
        <v>Q3</v>
      </c>
    </row>
    <row r="658" spans="1:6" x14ac:dyDescent="0.3">
      <c r="A658" s="18">
        <v>45524</v>
      </c>
      <c r="B658" t="str">
        <f t="shared" si="30"/>
        <v>Aug</v>
      </c>
      <c r="C658">
        <f t="shared" si="31"/>
        <v>8</v>
      </c>
      <c r="D658">
        <f t="shared" si="32"/>
        <v>2024</v>
      </c>
      <c r="E658" t="str">
        <f>TEXT(Table3[[#This Row],[DateKey]],"ddd")</f>
        <v>Tue</v>
      </c>
      <c r="F658" t="str">
        <f>"Q"&amp;ROUNDUP(MONTH(Table3[[#This Row],[DateKey]])/3,0)</f>
        <v>Q3</v>
      </c>
    </row>
    <row r="659" spans="1:6" x14ac:dyDescent="0.3">
      <c r="A659" s="18">
        <v>45525</v>
      </c>
      <c r="B659" t="str">
        <f t="shared" si="30"/>
        <v>Aug</v>
      </c>
      <c r="C659">
        <f t="shared" si="31"/>
        <v>8</v>
      </c>
      <c r="D659">
        <f t="shared" si="32"/>
        <v>2024</v>
      </c>
      <c r="E659" t="str">
        <f>TEXT(Table3[[#This Row],[DateKey]],"ddd")</f>
        <v>Wed</v>
      </c>
      <c r="F659" t="str">
        <f>"Q"&amp;ROUNDUP(MONTH(Table3[[#This Row],[DateKey]])/3,0)</f>
        <v>Q3</v>
      </c>
    </row>
    <row r="660" spans="1:6" x14ac:dyDescent="0.3">
      <c r="A660" s="18">
        <v>45526</v>
      </c>
      <c r="B660" t="str">
        <f t="shared" si="30"/>
        <v>Aug</v>
      </c>
      <c r="C660">
        <f t="shared" si="31"/>
        <v>8</v>
      </c>
      <c r="D660">
        <f t="shared" si="32"/>
        <v>2024</v>
      </c>
      <c r="E660" t="str">
        <f>TEXT(Table3[[#This Row],[DateKey]],"ddd")</f>
        <v>Thu</v>
      </c>
      <c r="F660" t="str">
        <f>"Q"&amp;ROUNDUP(MONTH(Table3[[#This Row],[DateKey]])/3,0)</f>
        <v>Q3</v>
      </c>
    </row>
    <row r="661" spans="1:6" x14ac:dyDescent="0.3">
      <c r="A661" s="18">
        <v>45527</v>
      </c>
      <c r="B661" t="str">
        <f t="shared" si="30"/>
        <v>Aug</v>
      </c>
      <c r="C661">
        <f t="shared" si="31"/>
        <v>8</v>
      </c>
      <c r="D661">
        <f t="shared" si="32"/>
        <v>2024</v>
      </c>
      <c r="E661" t="str">
        <f>TEXT(Table3[[#This Row],[DateKey]],"ddd")</f>
        <v>Fri</v>
      </c>
      <c r="F661" t="str">
        <f>"Q"&amp;ROUNDUP(MONTH(Table3[[#This Row],[DateKey]])/3,0)</f>
        <v>Q3</v>
      </c>
    </row>
    <row r="662" spans="1:6" x14ac:dyDescent="0.3">
      <c r="A662" s="18">
        <v>45528</v>
      </c>
      <c r="B662" t="str">
        <f t="shared" si="30"/>
        <v>Aug</v>
      </c>
      <c r="C662">
        <f t="shared" si="31"/>
        <v>8</v>
      </c>
      <c r="D662">
        <f t="shared" si="32"/>
        <v>2024</v>
      </c>
      <c r="E662" t="str">
        <f>TEXT(Table3[[#This Row],[DateKey]],"ddd")</f>
        <v>Sat</v>
      </c>
      <c r="F662" t="str">
        <f>"Q"&amp;ROUNDUP(MONTH(Table3[[#This Row],[DateKey]])/3,0)</f>
        <v>Q3</v>
      </c>
    </row>
    <row r="663" spans="1:6" x14ac:dyDescent="0.3">
      <c r="A663" s="18">
        <v>45529</v>
      </c>
      <c r="B663" t="str">
        <f t="shared" si="30"/>
        <v>Aug</v>
      </c>
      <c r="C663">
        <f t="shared" si="31"/>
        <v>8</v>
      </c>
      <c r="D663">
        <f t="shared" si="32"/>
        <v>2024</v>
      </c>
      <c r="E663" t="str">
        <f>TEXT(Table3[[#This Row],[DateKey]],"ddd")</f>
        <v>Sun</v>
      </c>
      <c r="F663" t="str">
        <f>"Q"&amp;ROUNDUP(MONTH(Table3[[#This Row],[DateKey]])/3,0)</f>
        <v>Q3</v>
      </c>
    </row>
    <row r="664" spans="1:6" x14ac:dyDescent="0.3">
      <c r="A664" s="18">
        <v>45530</v>
      </c>
      <c r="B664" t="str">
        <f t="shared" si="30"/>
        <v>Aug</v>
      </c>
      <c r="C664">
        <f t="shared" si="31"/>
        <v>8</v>
      </c>
      <c r="D664">
        <f t="shared" si="32"/>
        <v>2024</v>
      </c>
      <c r="E664" t="str">
        <f>TEXT(Table3[[#This Row],[DateKey]],"ddd")</f>
        <v>Mon</v>
      </c>
      <c r="F664" t="str">
        <f>"Q"&amp;ROUNDUP(MONTH(Table3[[#This Row],[DateKey]])/3,0)</f>
        <v>Q3</v>
      </c>
    </row>
    <row r="665" spans="1:6" x14ac:dyDescent="0.3">
      <c r="A665" s="18">
        <v>45531</v>
      </c>
      <c r="B665" t="str">
        <f t="shared" si="30"/>
        <v>Aug</v>
      </c>
      <c r="C665">
        <f t="shared" si="31"/>
        <v>8</v>
      </c>
      <c r="D665">
        <f t="shared" si="32"/>
        <v>2024</v>
      </c>
      <c r="E665" t="str">
        <f>TEXT(Table3[[#This Row],[DateKey]],"ddd")</f>
        <v>Tue</v>
      </c>
      <c r="F665" t="str">
        <f>"Q"&amp;ROUNDUP(MONTH(Table3[[#This Row],[DateKey]])/3,0)</f>
        <v>Q3</v>
      </c>
    </row>
    <row r="666" spans="1:6" x14ac:dyDescent="0.3">
      <c r="A666" s="18">
        <v>45532</v>
      </c>
      <c r="B666" t="str">
        <f t="shared" si="30"/>
        <v>Aug</v>
      </c>
      <c r="C666">
        <f t="shared" si="31"/>
        <v>8</v>
      </c>
      <c r="D666">
        <f t="shared" si="32"/>
        <v>2024</v>
      </c>
      <c r="E666" t="str">
        <f>TEXT(Table3[[#This Row],[DateKey]],"ddd")</f>
        <v>Wed</v>
      </c>
      <c r="F666" t="str">
        <f>"Q"&amp;ROUNDUP(MONTH(Table3[[#This Row],[DateKey]])/3,0)</f>
        <v>Q3</v>
      </c>
    </row>
    <row r="667" spans="1:6" x14ac:dyDescent="0.3">
      <c r="A667" s="18">
        <v>45533</v>
      </c>
      <c r="B667" t="str">
        <f t="shared" si="30"/>
        <v>Aug</v>
      </c>
      <c r="C667">
        <f t="shared" si="31"/>
        <v>8</v>
      </c>
      <c r="D667">
        <f t="shared" si="32"/>
        <v>2024</v>
      </c>
      <c r="E667" t="str">
        <f>TEXT(Table3[[#This Row],[DateKey]],"ddd")</f>
        <v>Thu</v>
      </c>
      <c r="F667" t="str">
        <f>"Q"&amp;ROUNDUP(MONTH(Table3[[#This Row],[DateKey]])/3,0)</f>
        <v>Q3</v>
      </c>
    </row>
    <row r="668" spans="1:6" x14ac:dyDescent="0.3">
      <c r="A668" s="18">
        <v>45534</v>
      </c>
      <c r="B668" t="str">
        <f t="shared" si="30"/>
        <v>Aug</v>
      </c>
      <c r="C668">
        <f t="shared" si="31"/>
        <v>8</v>
      </c>
      <c r="D668">
        <f t="shared" si="32"/>
        <v>2024</v>
      </c>
      <c r="E668" t="str">
        <f>TEXT(Table3[[#This Row],[DateKey]],"ddd")</f>
        <v>Fri</v>
      </c>
      <c r="F668" t="str">
        <f>"Q"&amp;ROUNDUP(MONTH(Table3[[#This Row],[DateKey]])/3,0)</f>
        <v>Q3</v>
      </c>
    </row>
    <row r="669" spans="1:6" x14ac:dyDescent="0.3">
      <c r="A669" s="18">
        <v>45535</v>
      </c>
      <c r="B669" t="str">
        <f t="shared" si="30"/>
        <v>Aug</v>
      </c>
      <c r="C669">
        <f t="shared" si="31"/>
        <v>8</v>
      </c>
      <c r="D669">
        <f t="shared" si="32"/>
        <v>2024</v>
      </c>
      <c r="E669" t="str">
        <f>TEXT(Table3[[#This Row],[DateKey]],"ddd")</f>
        <v>Sat</v>
      </c>
      <c r="F669" t="str">
        <f>"Q"&amp;ROUNDUP(MONTH(Table3[[#This Row],[DateKey]])/3,0)</f>
        <v>Q3</v>
      </c>
    </row>
    <row r="670" spans="1:6" x14ac:dyDescent="0.3">
      <c r="A670" s="18">
        <v>45170</v>
      </c>
      <c r="B670" t="str">
        <f t="shared" si="30"/>
        <v>Sep</v>
      </c>
      <c r="C670">
        <f t="shared" si="31"/>
        <v>9</v>
      </c>
      <c r="D670">
        <f t="shared" si="32"/>
        <v>2023</v>
      </c>
      <c r="E670" t="str">
        <f>TEXT(Table3[[#This Row],[DateKey]],"ddd")</f>
        <v>Fri</v>
      </c>
      <c r="F670" t="str">
        <f>"Q"&amp;ROUNDUP(MONTH(Table3[[#This Row],[DateKey]])/3,0)</f>
        <v>Q3</v>
      </c>
    </row>
    <row r="671" spans="1:6" x14ac:dyDescent="0.3">
      <c r="A671" s="18">
        <v>45171</v>
      </c>
      <c r="B671" t="str">
        <f t="shared" si="30"/>
        <v>Sep</v>
      </c>
      <c r="C671">
        <f t="shared" si="31"/>
        <v>9</v>
      </c>
      <c r="D671">
        <f t="shared" si="32"/>
        <v>2023</v>
      </c>
      <c r="E671" t="str">
        <f>TEXT(Table3[[#This Row],[DateKey]],"ddd")</f>
        <v>Sat</v>
      </c>
      <c r="F671" t="str">
        <f>"Q"&amp;ROUNDUP(MONTH(Table3[[#This Row],[DateKey]])/3,0)</f>
        <v>Q3</v>
      </c>
    </row>
    <row r="672" spans="1:6" x14ac:dyDescent="0.3">
      <c r="A672" s="18">
        <v>45172</v>
      </c>
      <c r="B672" t="str">
        <f t="shared" si="30"/>
        <v>Sep</v>
      </c>
      <c r="C672">
        <f t="shared" si="31"/>
        <v>9</v>
      </c>
      <c r="D672">
        <f t="shared" si="32"/>
        <v>2023</v>
      </c>
      <c r="E672" t="str">
        <f>TEXT(Table3[[#This Row],[DateKey]],"ddd")</f>
        <v>Sun</v>
      </c>
      <c r="F672" t="str">
        <f>"Q"&amp;ROUNDUP(MONTH(Table3[[#This Row],[DateKey]])/3,0)</f>
        <v>Q3</v>
      </c>
    </row>
    <row r="673" spans="1:6" x14ac:dyDescent="0.3">
      <c r="A673" s="18">
        <v>45173</v>
      </c>
      <c r="B673" t="str">
        <f t="shared" si="30"/>
        <v>Sep</v>
      </c>
      <c r="C673">
        <f t="shared" si="31"/>
        <v>9</v>
      </c>
      <c r="D673">
        <f t="shared" si="32"/>
        <v>2023</v>
      </c>
      <c r="E673" t="str">
        <f>TEXT(Table3[[#This Row],[DateKey]],"ddd")</f>
        <v>Mon</v>
      </c>
      <c r="F673" t="str">
        <f>"Q"&amp;ROUNDUP(MONTH(Table3[[#This Row],[DateKey]])/3,0)</f>
        <v>Q3</v>
      </c>
    </row>
    <row r="674" spans="1:6" x14ac:dyDescent="0.3">
      <c r="A674" s="18">
        <v>45174</v>
      </c>
      <c r="B674" t="str">
        <f t="shared" si="30"/>
        <v>Sep</v>
      </c>
      <c r="C674">
        <f t="shared" si="31"/>
        <v>9</v>
      </c>
      <c r="D674">
        <f t="shared" si="32"/>
        <v>2023</v>
      </c>
      <c r="E674" t="str">
        <f>TEXT(Table3[[#This Row],[DateKey]],"ddd")</f>
        <v>Tue</v>
      </c>
      <c r="F674" t="str">
        <f>"Q"&amp;ROUNDUP(MONTH(Table3[[#This Row],[DateKey]])/3,0)</f>
        <v>Q3</v>
      </c>
    </row>
    <row r="675" spans="1:6" x14ac:dyDescent="0.3">
      <c r="A675" s="18">
        <v>45175</v>
      </c>
      <c r="B675" t="str">
        <f t="shared" si="30"/>
        <v>Sep</v>
      </c>
      <c r="C675">
        <f t="shared" si="31"/>
        <v>9</v>
      </c>
      <c r="D675">
        <f t="shared" si="32"/>
        <v>2023</v>
      </c>
      <c r="E675" t="str">
        <f>TEXT(Table3[[#This Row],[DateKey]],"ddd")</f>
        <v>Wed</v>
      </c>
      <c r="F675" t="str">
        <f>"Q"&amp;ROUNDUP(MONTH(Table3[[#This Row],[DateKey]])/3,0)</f>
        <v>Q3</v>
      </c>
    </row>
    <row r="676" spans="1:6" x14ac:dyDescent="0.3">
      <c r="A676" s="18">
        <v>45176</v>
      </c>
      <c r="B676" t="str">
        <f t="shared" si="30"/>
        <v>Sep</v>
      </c>
      <c r="C676">
        <f t="shared" si="31"/>
        <v>9</v>
      </c>
      <c r="D676">
        <f t="shared" si="32"/>
        <v>2023</v>
      </c>
      <c r="E676" t="str">
        <f>TEXT(Table3[[#This Row],[DateKey]],"ddd")</f>
        <v>Thu</v>
      </c>
      <c r="F676" t="str">
        <f>"Q"&amp;ROUNDUP(MONTH(Table3[[#This Row],[DateKey]])/3,0)</f>
        <v>Q3</v>
      </c>
    </row>
    <row r="677" spans="1:6" x14ac:dyDescent="0.3">
      <c r="A677" s="18">
        <v>45177</v>
      </c>
      <c r="B677" t="str">
        <f t="shared" si="30"/>
        <v>Sep</v>
      </c>
      <c r="C677">
        <f t="shared" si="31"/>
        <v>9</v>
      </c>
      <c r="D677">
        <f t="shared" si="32"/>
        <v>2023</v>
      </c>
      <c r="E677" t="str">
        <f>TEXT(Table3[[#This Row],[DateKey]],"ddd")</f>
        <v>Fri</v>
      </c>
      <c r="F677" t="str">
        <f>"Q"&amp;ROUNDUP(MONTH(Table3[[#This Row],[DateKey]])/3,0)</f>
        <v>Q3</v>
      </c>
    </row>
    <row r="678" spans="1:6" x14ac:dyDescent="0.3">
      <c r="A678" s="18">
        <v>45178</v>
      </c>
      <c r="B678" t="str">
        <f t="shared" si="30"/>
        <v>Sep</v>
      </c>
      <c r="C678">
        <f t="shared" si="31"/>
        <v>9</v>
      </c>
      <c r="D678">
        <f t="shared" si="32"/>
        <v>2023</v>
      </c>
      <c r="E678" t="str">
        <f>TEXT(Table3[[#This Row],[DateKey]],"ddd")</f>
        <v>Sat</v>
      </c>
      <c r="F678" t="str">
        <f>"Q"&amp;ROUNDUP(MONTH(Table3[[#This Row],[DateKey]])/3,0)</f>
        <v>Q3</v>
      </c>
    </row>
    <row r="679" spans="1:6" x14ac:dyDescent="0.3">
      <c r="A679" s="18">
        <v>45179</v>
      </c>
      <c r="B679" t="str">
        <f t="shared" si="30"/>
        <v>Sep</v>
      </c>
      <c r="C679">
        <f t="shared" si="31"/>
        <v>9</v>
      </c>
      <c r="D679">
        <f t="shared" si="32"/>
        <v>2023</v>
      </c>
      <c r="E679" t="str">
        <f>TEXT(Table3[[#This Row],[DateKey]],"ddd")</f>
        <v>Sun</v>
      </c>
      <c r="F679" t="str">
        <f>"Q"&amp;ROUNDUP(MONTH(Table3[[#This Row],[DateKey]])/3,0)</f>
        <v>Q3</v>
      </c>
    </row>
    <row r="680" spans="1:6" x14ac:dyDescent="0.3">
      <c r="A680" s="18">
        <v>45180</v>
      </c>
      <c r="B680" t="str">
        <f t="shared" si="30"/>
        <v>Sep</v>
      </c>
      <c r="C680">
        <f t="shared" si="31"/>
        <v>9</v>
      </c>
      <c r="D680">
        <f t="shared" si="32"/>
        <v>2023</v>
      </c>
      <c r="E680" t="str">
        <f>TEXT(Table3[[#This Row],[DateKey]],"ddd")</f>
        <v>Mon</v>
      </c>
      <c r="F680" t="str">
        <f>"Q"&amp;ROUNDUP(MONTH(Table3[[#This Row],[DateKey]])/3,0)</f>
        <v>Q3</v>
      </c>
    </row>
    <row r="681" spans="1:6" x14ac:dyDescent="0.3">
      <c r="A681" s="18">
        <v>45181</v>
      </c>
      <c r="B681" t="str">
        <f t="shared" si="30"/>
        <v>Sep</v>
      </c>
      <c r="C681">
        <f t="shared" si="31"/>
        <v>9</v>
      </c>
      <c r="D681">
        <f t="shared" si="32"/>
        <v>2023</v>
      </c>
      <c r="E681" t="str">
        <f>TEXT(Table3[[#This Row],[DateKey]],"ddd")</f>
        <v>Tue</v>
      </c>
      <c r="F681" t="str">
        <f>"Q"&amp;ROUNDUP(MONTH(Table3[[#This Row],[DateKey]])/3,0)</f>
        <v>Q3</v>
      </c>
    </row>
    <row r="682" spans="1:6" x14ac:dyDescent="0.3">
      <c r="A682" s="18">
        <v>45182</v>
      </c>
      <c r="B682" t="str">
        <f t="shared" si="30"/>
        <v>Sep</v>
      </c>
      <c r="C682">
        <f t="shared" si="31"/>
        <v>9</v>
      </c>
      <c r="D682">
        <f t="shared" si="32"/>
        <v>2023</v>
      </c>
      <c r="E682" t="str">
        <f>TEXT(Table3[[#This Row],[DateKey]],"ddd")</f>
        <v>Wed</v>
      </c>
      <c r="F682" t="str">
        <f>"Q"&amp;ROUNDUP(MONTH(Table3[[#This Row],[DateKey]])/3,0)</f>
        <v>Q3</v>
      </c>
    </row>
    <row r="683" spans="1:6" x14ac:dyDescent="0.3">
      <c r="A683" s="18">
        <v>45183</v>
      </c>
      <c r="B683" t="str">
        <f t="shared" si="30"/>
        <v>Sep</v>
      </c>
      <c r="C683">
        <f t="shared" si="31"/>
        <v>9</v>
      </c>
      <c r="D683">
        <f t="shared" si="32"/>
        <v>2023</v>
      </c>
      <c r="E683" t="str">
        <f>TEXT(Table3[[#This Row],[DateKey]],"ddd")</f>
        <v>Thu</v>
      </c>
      <c r="F683" t="str">
        <f>"Q"&amp;ROUNDUP(MONTH(Table3[[#This Row],[DateKey]])/3,0)</f>
        <v>Q3</v>
      </c>
    </row>
    <row r="684" spans="1:6" x14ac:dyDescent="0.3">
      <c r="A684" s="18">
        <v>45184</v>
      </c>
      <c r="B684" t="str">
        <f t="shared" si="30"/>
        <v>Sep</v>
      </c>
      <c r="C684">
        <f t="shared" si="31"/>
        <v>9</v>
      </c>
      <c r="D684">
        <f t="shared" si="32"/>
        <v>2023</v>
      </c>
      <c r="E684" t="str">
        <f>TEXT(Table3[[#This Row],[DateKey]],"ddd")</f>
        <v>Fri</v>
      </c>
      <c r="F684" t="str">
        <f>"Q"&amp;ROUNDUP(MONTH(Table3[[#This Row],[DateKey]])/3,0)</f>
        <v>Q3</v>
      </c>
    </row>
    <row r="685" spans="1:6" x14ac:dyDescent="0.3">
      <c r="A685" s="18">
        <v>45185</v>
      </c>
      <c r="B685" t="str">
        <f t="shared" si="30"/>
        <v>Sep</v>
      </c>
      <c r="C685">
        <f t="shared" si="31"/>
        <v>9</v>
      </c>
      <c r="D685">
        <f t="shared" si="32"/>
        <v>2023</v>
      </c>
      <c r="E685" t="str">
        <f>TEXT(Table3[[#This Row],[DateKey]],"ddd")</f>
        <v>Sat</v>
      </c>
      <c r="F685" t="str">
        <f>"Q"&amp;ROUNDUP(MONTH(Table3[[#This Row],[DateKey]])/3,0)</f>
        <v>Q3</v>
      </c>
    </row>
    <row r="686" spans="1:6" x14ac:dyDescent="0.3">
      <c r="A686" s="18">
        <v>45186</v>
      </c>
      <c r="B686" t="str">
        <f t="shared" si="30"/>
        <v>Sep</v>
      </c>
      <c r="C686">
        <f t="shared" si="31"/>
        <v>9</v>
      </c>
      <c r="D686">
        <f t="shared" si="32"/>
        <v>2023</v>
      </c>
      <c r="E686" t="str">
        <f>TEXT(Table3[[#This Row],[DateKey]],"ddd")</f>
        <v>Sun</v>
      </c>
      <c r="F686" t="str">
        <f>"Q"&amp;ROUNDUP(MONTH(Table3[[#This Row],[DateKey]])/3,0)</f>
        <v>Q3</v>
      </c>
    </row>
    <row r="687" spans="1:6" x14ac:dyDescent="0.3">
      <c r="A687" s="18">
        <v>45187</v>
      </c>
      <c r="B687" t="str">
        <f t="shared" si="30"/>
        <v>Sep</v>
      </c>
      <c r="C687">
        <f t="shared" si="31"/>
        <v>9</v>
      </c>
      <c r="D687">
        <f t="shared" si="32"/>
        <v>2023</v>
      </c>
      <c r="E687" t="str">
        <f>TEXT(Table3[[#This Row],[DateKey]],"ddd")</f>
        <v>Mon</v>
      </c>
      <c r="F687" t="str">
        <f>"Q"&amp;ROUNDUP(MONTH(Table3[[#This Row],[DateKey]])/3,0)</f>
        <v>Q3</v>
      </c>
    </row>
    <row r="688" spans="1:6" x14ac:dyDescent="0.3">
      <c r="A688" s="18">
        <v>45188</v>
      </c>
      <c r="B688" t="str">
        <f t="shared" si="30"/>
        <v>Sep</v>
      </c>
      <c r="C688">
        <f t="shared" si="31"/>
        <v>9</v>
      </c>
      <c r="D688">
        <f t="shared" si="32"/>
        <v>2023</v>
      </c>
      <c r="E688" t="str">
        <f>TEXT(Table3[[#This Row],[DateKey]],"ddd")</f>
        <v>Tue</v>
      </c>
      <c r="F688" t="str">
        <f>"Q"&amp;ROUNDUP(MONTH(Table3[[#This Row],[DateKey]])/3,0)</f>
        <v>Q3</v>
      </c>
    </row>
    <row r="689" spans="1:6" x14ac:dyDescent="0.3">
      <c r="A689" s="18">
        <v>45189</v>
      </c>
      <c r="B689" t="str">
        <f t="shared" si="30"/>
        <v>Sep</v>
      </c>
      <c r="C689">
        <f t="shared" si="31"/>
        <v>9</v>
      </c>
      <c r="D689">
        <f t="shared" si="32"/>
        <v>2023</v>
      </c>
      <c r="E689" t="str">
        <f>TEXT(Table3[[#This Row],[DateKey]],"ddd")</f>
        <v>Wed</v>
      </c>
      <c r="F689" t="str">
        <f>"Q"&amp;ROUNDUP(MONTH(Table3[[#This Row],[DateKey]])/3,0)</f>
        <v>Q3</v>
      </c>
    </row>
    <row r="690" spans="1:6" x14ac:dyDescent="0.3">
      <c r="A690" s="18">
        <v>45190</v>
      </c>
      <c r="B690" t="str">
        <f t="shared" si="30"/>
        <v>Sep</v>
      </c>
      <c r="C690">
        <f t="shared" si="31"/>
        <v>9</v>
      </c>
      <c r="D690">
        <f t="shared" si="32"/>
        <v>2023</v>
      </c>
      <c r="E690" t="str">
        <f>TEXT(Table3[[#This Row],[DateKey]],"ddd")</f>
        <v>Thu</v>
      </c>
      <c r="F690" t="str">
        <f>"Q"&amp;ROUNDUP(MONTH(Table3[[#This Row],[DateKey]])/3,0)</f>
        <v>Q3</v>
      </c>
    </row>
    <row r="691" spans="1:6" x14ac:dyDescent="0.3">
      <c r="A691" s="18">
        <v>45191</v>
      </c>
      <c r="B691" t="str">
        <f t="shared" si="30"/>
        <v>Sep</v>
      </c>
      <c r="C691">
        <f t="shared" si="31"/>
        <v>9</v>
      </c>
      <c r="D691">
        <f t="shared" si="32"/>
        <v>2023</v>
      </c>
      <c r="E691" t="str">
        <f>TEXT(Table3[[#This Row],[DateKey]],"ddd")</f>
        <v>Fri</v>
      </c>
      <c r="F691" t="str">
        <f>"Q"&amp;ROUNDUP(MONTH(Table3[[#This Row],[DateKey]])/3,0)</f>
        <v>Q3</v>
      </c>
    </row>
    <row r="692" spans="1:6" x14ac:dyDescent="0.3">
      <c r="A692" s="18">
        <v>45192</v>
      </c>
      <c r="B692" t="str">
        <f t="shared" si="30"/>
        <v>Sep</v>
      </c>
      <c r="C692">
        <f t="shared" si="31"/>
        <v>9</v>
      </c>
      <c r="D692">
        <f t="shared" si="32"/>
        <v>2023</v>
      </c>
      <c r="E692" t="str">
        <f>TEXT(Table3[[#This Row],[DateKey]],"ddd")</f>
        <v>Sat</v>
      </c>
      <c r="F692" t="str">
        <f>"Q"&amp;ROUNDUP(MONTH(Table3[[#This Row],[DateKey]])/3,0)</f>
        <v>Q3</v>
      </c>
    </row>
    <row r="693" spans="1:6" x14ac:dyDescent="0.3">
      <c r="A693" s="18">
        <v>45193</v>
      </c>
      <c r="B693" t="str">
        <f t="shared" si="30"/>
        <v>Sep</v>
      </c>
      <c r="C693">
        <f t="shared" si="31"/>
        <v>9</v>
      </c>
      <c r="D693">
        <f t="shared" si="32"/>
        <v>2023</v>
      </c>
      <c r="E693" t="str">
        <f>TEXT(Table3[[#This Row],[DateKey]],"ddd")</f>
        <v>Sun</v>
      </c>
      <c r="F693" t="str">
        <f>"Q"&amp;ROUNDUP(MONTH(Table3[[#This Row],[DateKey]])/3,0)</f>
        <v>Q3</v>
      </c>
    </row>
    <row r="694" spans="1:6" x14ac:dyDescent="0.3">
      <c r="A694" s="18">
        <v>45194</v>
      </c>
      <c r="B694" t="str">
        <f t="shared" si="30"/>
        <v>Sep</v>
      </c>
      <c r="C694">
        <f t="shared" si="31"/>
        <v>9</v>
      </c>
      <c r="D694">
        <f t="shared" si="32"/>
        <v>2023</v>
      </c>
      <c r="E694" t="str">
        <f>TEXT(Table3[[#This Row],[DateKey]],"ddd")</f>
        <v>Mon</v>
      </c>
      <c r="F694" t="str">
        <f>"Q"&amp;ROUNDUP(MONTH(Table3[[#This Row],[DateKey]])/3,0)</f>
        <v>Q3</v>
      </c>
    </row>
    <row r="695" spans="1:6" x14ac:dyDescent="0.3">
      <c r="A695" s="18">
        <v>45195</v>
      </c>
      <c r="B695" t="str">
        <f t="shared" si="30"/>
        <v>Sep</v>
      </c>
      <c r="C695">
        <f t="shared" si="31"/>
        <v>9</v>
      </c>
      <c r="D695">
        <f t="shared" si="32"/>
        <v>2023</v>
      </c>
      <c r="E695" t="str">
        <f>TEXT(Table3[[#This Row],[DateKey]],"ddd")</f>
        <v>Tue</v>
      </c>
      <c r="F695" t="str">
        <f>"Q"&amp;ROUNDUP(MONTH(Table3[[#This Row],[DateKey]])/3,0)</f>
        <v>Q3</v>
      </c>
    </row>
    <row r="696" spans="1:6" x14ac:dyDescent="0.3">
      <c r="A696" s="18">
        <v>45196</v>
      </c>
      <c r="B696" t="str">
        <f t="shared" si="30"/>
        <v>Sep</v>
      </c>
      <c r="C696">
        <f t="shared" si="31"/>
        <v>9</v>
      </c>
      <c r="D696">
        <f t="shared" si="32"/>
        <v>2023</v>
      </c>
      <c r="E696" t="str">
        <f>TEXT(Table3[[#This Row],[DateKey]],"ddd")</f>
        <v>Wed</v>
      </c>
      <c r="F696" t="str">
        <f>"Q"&amp;ROUNDUP(MONTH(Table3[[#This Row],[DateKey]])/3,0)</f>
        <v>Q3</v>
      </c>
    </row>
    <row r="697" spans="1:6" x14ac:dyDescent="0.3">
      <c r="A697" s="18">
        <v>45197</v>
      </c>
      <c r="B697" t="str">
        <f t="shared" si="30"/>
        <v>Sep</v>
      </c>
      <c r="C697">
        <f t="shared" si="31"/>
        <v>9</v>
      </c>
      <c r="D697">
        <f t="shared" si="32"/>
        <v>2023</v>
      </c>
      <c r="E697" t="str">
        <f>TEXT(Table3[[#This Row],[DateKey]],"ddd")</f>
        <v>Thu</v>
      </c>
      <c r="F697" t="str">
        <f>"Q"&amp;ROUNDUP(MONTH(Table3[[#This Row],[DateKey]])/3,0)</f>
        <v>Q3</v>
      </c>
    </row>
    <row r="698" spans="1:6" x14ac:dyDescent="0.3">
      <c r="A698" s="18">
        <v>45198</v>
      </c>
      <c r="B698" t="str">
        <f t="shared" si="30"/>
        <v>Sep</v>
      </c>
      <c r="C698">
        <f t="shared" si="31"/>
        <v>9</v>
      </c>
      <c r="D698">
        <f t="shared" si="32"/>
        <v>2023</v>
      </c>
      <c r="E698" t="str">
        <f>TEXT(Table3[[#This Row],[DateKey]],"ddd")</f>
        <v>Fri</v>
      </c>
      <c r="F698" t="str">
        <f>"Q"&amp;ROUNDUP(MONTH(Table3[[#This Row],[DateKey]])/3,0)</f>
        <v>Q3</v>
      </c>
    </row>
    <row r="699" spans="1:6" x14ac:dyDescent="0.3">
      <c r="A699" s="18">
        <v>45199</v>
      </c>
      <c r="B699" t="str">
        <f t="shared" si="30"/>
        <v>Sep</v>
      </c>
      <c r="C699">
        <f t="shared" si="31"/>
        <v>9</v>
      </c>
      <c r="D699">
        <f t="shared" si="32"/>
        <v>2023</v>
      </c>
      <c r="E699" t="str">
        <f>TEXT(Table3[[#This Row],[DateKey]],"ddd")</f>
        <v>Sat</v>
      </c>
      <c r="F699" t="str">
        <f>"Q"&amp;ROUNDUP(MONTH(Table3[[#This Row],[DateKey]])/3,0)</f>
        <v>Q3</v>
      </c>
    </row>
    <row r="700" spans="1:6" x14ac:dyDescent="0.3">
      <c r="A700" s="18">
        <v>45536</v>
      </c>
      <c r="B700" t="str">
        <f t="shared" si="30"/>
        <v>Sep</v>
      </c>
      <c r="C700">
        <f t="shared" si="31"/>
        <v>9</v>
      </c>
      <c r="D700">
        <f t="shared" si="32"/>
        <v>2024</v>
      </c>
      <c r="E700" t="str">
        <f>TEXT(Table3[[#This Row],[DateKey]],"ddd")</f>
        <v>Sun</v>
      </c>
      <c r="F700" t="str">
        <f>"Q"&amp;ROUNDUP(MONTH(Table3[[#This Row],[DateKey]])/3,0)</f>
        <v>Q3</v>
      </c>
    </row>
    <row r="701" spans="1:6" x14ac:dyDescent="0.3">
      <c r="A701" s="18">
        <v>45537</v>
      </c>
      <c r="B701" t="str">
        <f t="shared" si="30"/>
        <v>Sep</v>
      </c>
      <c r="C701">
        <f t="shared" si="31"/>
        <v>9</v>
      </c>
      <c r="D701">
        <f t="shared" si="32"/>
        <v>2024</v>
      </c>
      <c r="E701" t="str">
        <f>TEXT(Table3[[#This Row],[DateKey]],"ddd")</f>
        <v>Mon</v>
      </c>
      <c r="F701" t="str">
        <f>"Q"&amp;ROUNDUP(MONTH(Table3[[#This Row],[DateKey]])/3,0)</f>
        <v>Q3</v>
      </c>
    </row>
    <row r="702" spans="1:6" x14ac:dyDescent="0.3">
      <c r="A702" s="18">
        <v>45538</v>
      </c>
      <c r="B702" t="str">
        <f t="shared" si="30"/>
        <v>Sep</v>
      </c>
      <c r="C702">
        <f t="shared" si="31"/>
        <v>9</v>
      </c>
      <c r="D702">
        <f t="shared" si="32"/>
        <v>2024</v>
      </c>
      <c r="E702" t="str">
        <f>TEXT(Table3[[#This Row],[DateKey]],"ddd")</f>
        <v>Tue</v>
      </c>
      <c r="F702" t="str">
        <f>"Q"&amp;ROUNDUP(MONTH(Table3[[#This Row],[DateKey]])/3,0)</f>
        <v>Q3</v>
      </c>
    </row>
    <row r="703" spans="1:6" x14ac:dyDescent="0.3">
      <c r="A703" s="18">
        <v>45539</v>
      </c>
      <c r="B703" t="str">
        <f t="shared" si="30"/>
        <v>Sep</v>
      </c>
      <c r="C703">
        <f t="shared" si="31"/>
        <v>9</v>
      </c>
      <c r="D703">
        <f t="shared" si="32"/>
        <v>2024</v>
      </c>
      <c r="E703" t="str">
        <f>TEXT(Table3[[#This Row],[DateKey]],"ddd")</f>
        <v>Wed</v>
      </c>
      <c r="F703" t="str">
        <f>"Q"&amp;ROUNDUP(MONTH(Table3[[#This Row],[DateKey]])/3,0)</f>
        <v>Q3</v>
      </c>
    </row>
    <row r="704" spans="1:6" x14ac:dyDescent="0.3">
      <c r="A704" s="18">
        <v>45540</v>
      </c>
      <c r="B704" t="str">
        <f t="shared" si="30"/>
        <v>Sep</v>
      </c>
      <c r="C704">
        <f t="shared" si="31"/>
        <v>9</v>
      </c>
      <c r="D704">
        <f t="shared" si="32"/>
        <v>2024</v>
      </c>
      <c r="E704" t="str">
        <f>TEXT(Table3[[#This Row],[DateKey]],"ddd")</f>
        <v>Thu</v>
      </c>
      <c r="F704" t="str">
        <f>"Q"&amp;ROUNDUP(MONTH(Table3[[#This Row],[DateKey]])/3,0)</f>
        <v>Q3</v>
      </c>
    </row>
    <row r="705" spans="1:6" x14ac:dyDescent="0.3">
      <c r="A705" s="18">
        <v>45541</v>
      </c>
      <c r="B705" t="str">
        <f t="shared" si="30"/>
        <v>Sep</v>
      </c>
      <c r="C705">
        <f t="shared" si="31"/>
        <v>9</v>
      </c>
      <c r="D705">
        <f t="shared" si="32"/>
        <v>2024</v>
      </c>
      <c r="E705" t="str">
        <f>TEXT(Table3[[#This Row],[DateKey]],"ddd")</f>
        <v>Fri</v>
      </c>
      <c r="F705" t="str">
        <f>"Q"&amp;ROUNDUP(MONTH(Table3[[#This Row],[DateKey]])/3,0)</f>
        <v>Q3</v>
      </c>
    </row>
    <row r="706" spans="1:6" x14ac:dyDescent="0.3">
      <c r="A706" s="18">
        <v>45542</v>
      </c>
      <c r="B706" t="str">
        <f t="shared" ref="B706:B769" si="33">TEXT(A706,"mmm")</f>
        <v>Sep</v>
      </c>
      <c r="C706">
        <f t="shared" ref="C706:C769" si="34">MONTH(A706)</f>
        <v>9</v>
      </c>
      <c r="D706">
        <f t="shared" ref="D706:D769" si="35">YEAR(A706)</f>
        <v>2024</v>
      </c>
      <c r="E706" t="str">
        <f>TEXT(Table3[[#This Row],[DateKey]],"ddd")</f>
        <v>Sat</v>
      </c>
      <c r="F706" t="str">
        <f>"Q"&amp;ROUNDUP(MONTH(Table3[[#This Row],[DateKey]])/3,0)</f>
        <v>Q3</v>
      </c>
    </row>
    <row r="707" spans="1:6" x14ac:dyDescent="0.3">
      <c r="A707" s="18">
        <v>45543</v>
      </c>
      <c r="B707" t="str">
        <f t="shared" si="33"/>
        <v>Sep</v>
      </c>
      <c r="C707">
        <f t="shared" si="34"/>
        <v>9</v>
      </c>
      <c r="D707">
        <f t="shared" si="35"/>
        <v>2024</v>
      </c>
      <c r="E707" t="str">
        <f>TEXT(Table3[[#This Row],[DateKey]],"ddd")</f>
        <v>Sun</v>
      </c>
      <c r="F707" t="str">
        <f>"Q"&amp;ROUNDUP(MONTH(Table3[[#This Row],[DateKey]])/3,0)</f>
        <v>Q3</v>
      </c>
    </row>
    <row r="708" spans="1:6" x14ac:dyDescent="0.3">
      <c r="A708" s="18">
        <v>45544</v>
      </c>
      <c r="B708" t="str">
        <f t="shared" si="33"/>
        <v>Sep</v>
      </c>
      <c r="C708">
        <f t="shared" si="34"/>
        <v>9</v>
      </c>
      <c r="D708">
        <f t="shared" si="35"/>
        <v>2024</v>
      </c>
      <c r="E708" t="str">
        <f>TEXT(Table3[[#This Row],[DateKey]],"ddd")</f>
        <v>Mon</v>
      </c>
      <c r="F708" t="str">
        <f>"Q"&amp;ROUNDUP(MONTH(Table3[[#This Row],[DateKey]])/3,0)</f>
        <v>Q3</v>
      </c>
    </row>
    <row r="709" spans="1:6" x14ac:dyDescent="0.3">
      <c r="A709" s="18">
        <v>45545</v>
      </c>
      <c r="B709" t="str">
        <f t="shared" si="33"/>
        <v>Sep</v>
      </c>
      <c r="C709">
        <f t="shared" si="34"/>
        <v>9</v>
      </c>
      <c r="D709">
        <f t="shared" si="35"/>
        <v>2024</v>
      </c>
      <c r="E709" t="str">
        <f>TEXT(Table3[[#This Row],[DateKey]],"ddd")</f>
        <v>Tue</v>
      </c>
      <c r="F709" t="str">
        <f>"Q"&amp;ROUNDUP(MONTH(Table3[[#This Row],[DateKey]])/3,0)</f>
        <v>Q3</v>
      </c>
    </row>
    <row r="710" spans="1:6" x14ac:dyDescent="0.3">
      <c r="A710" s="18">
        <v>45546</v>
      </c>
      <c r="B710" t="str">
        <f t="shared" si="33"/>
        <v>Sep</v>
      </c>
      <c r="C710">
        <f t="shared" si="34"/>
        <v>9</v>
      </c>
      <c r="D710">
        <f t="shared" si="35"/>
        <v>2024</v>
      </c>
      <c r="E710" t="str">
        <f>TEXT(Table3[[#This Row],[DateKey]],"ddd")</f>
        <v>Wed</v>
      </c>
      <c r="F710" t="str">
        <f>"Q"&amp;ROUNDUP(MONTH(Table3[[#This Row],[DateKey]])/3,0)</f>
        <v>Q3</v>
      </c>
    </row>
    <row r="711" spans="1:6" x14ac:dyDescent="0.3">
      <c r="A711" s="18">
        <v>45547</v>
      </c>
      <c r="B711" t="str">
        <f t="shared" si="33"/>
        <v>Sep</v>
      </c>
      <c r="C711">
        <f t="shared" si="34"/>
        <v>9</v>
      </c>
      <c r="D711">
        <f t="shared" si="35"/>
        <v>2024</v>
      </c>
      <c r="E711" t="str">
        <f>TEXT(Table3[[#This Row],[DateKey]],"ddd")</f>
        <v>Thu</v>
      </c>
      <c r="F711" t="str">
        <f>"Q"&amp;ROUNDUP(MONTH(Table3[[#This Row],[DateKey]])/3,0)</f>
        <v>Q3</v>
      </c>
    </row>
    <row r="712" spans="1:6" x14ac:dyDescent="0.3">
      <c r="A712" s="18">
        <v>45548</v>
      </c>
      <c r="B712" t="str">
        <f t="shared" si="33"/>
        <v>Sep</v>
      </c>
      <c r="C712">
        <f t="shared" si="34"/>
        <v>9</v>
      </c>
      <c r="D712">
        <f t="shared" si="35"/>
        <v>2024</v>
      </c>
      <c r="E712" t="str">
        <f>TEXT(Table3[[#This Row],[DateKey]],"ddd")</f>
        <v>Fri</v>
      </c>
      <c r="F712" t="str">
        <f>"Q"&amp;ROUNDUP(MONTH(Table3[[#This Row],[DateKey]])/3,0)</f>
        <v>Q3</v>
      </c>
    </row>
    <row r="713" spans="1:6" x14ac:dyDescent="0.3">
      <c r="A713" s="18">
        <v>45549</v>
      </c>
      <c r="B713" t="str">
        <f t="shared" si="33"/>
        <v>Sep</v>
      </c>
      <c r="C713">
        <f t="shared" si="34"/>
        <v>9</v>
      </c>
      <c r="D713">
        <f t="shared" si="35"/>
        <v>2024</v>
      </c>
      <c r="E713" t="str">
        <f>TEXT(Table3[[#This Row],[DateKey]],"ddd")</f>
        <v>Sat</v>
      </c>
      <c r="F713" t="str">
        <f>"Q"&amp;ROUNDUP(MONTH(Table3[[#This Row],[DateKey]])/3,0)</f>
        <v>Q3</v>
      </c>
    </row>
    <row r="714" spans="1:6" x14ac:dyDescent="0.3">
      <c r="A714" s="18">
        <v>45550</v>
      </c>
      <c r="B714" t="str">
        <f t="shared" si="33"/>
        <v>Sep</v>
      </c>
      <c r="C714">
        <f t="shared" si="34"/>
        <v>9</v>
      </c>
      <c r="D714">
        <f t="shared" si="35"/>
        <v>2024</v>
      </c>
      <c r="E714" t="str">
        <f>TEXT(Table3[[#This Row],[DateKey]],"ddd")</f>
        <v>Sun</v>
      </c>
      <c r="F714" t="str">
        <f>"Q"&amp;ROUNDUP(MONTH(Table3[[#This Row],[DateKey]])/3,0)</f>
        <v>Q3</v>
      </c>
    </row>
    <row r="715" spans="1:6" x14ac:dyDescent="0.3">
      <c r="A715" s="18">
        <v>45551</v>
      </c>
      <c r="B715" t="str">
        <f t="shared" si="33"/>
        <v>Sep</v>
      </c>
      <c r="C715">
        <f t="shared" si="34"/>
        <v>9</v>
      </c>
      <c r="D715">
        <f t="shared" si="35"/>
        <v>2024</v>
      </c>
      <c r="E715" t="str">
        <f>TEXT(Table3[[#This Row],[DateKey]],"ddd")</f>
        <v>Mon</v>
      </c>
      <c r="F715" t="str">
        <f>"Q"&amp;ROUNDUP(MONTH(Table3[[#This Row],[DateKey]])/3,0)</f>
        <v>Q3</v>
      </c>
    </row>
    <row r="716" spans="1:6" x14ac:dyDescent="0.3">
      <c r="A716" s="18">
        <v>45552</v>
      </c>
      <c r="B716" t="str">
        <f t="shared" si="33"/>
        <v>Sep</v>
      </c>
      <c r="C716">
        <f t="shared" si="34"/>
        <v>9</v>
      </c>
      <c r="D716">
        <f t="shared" si="35"/>
        <v>2024</v>
      </c>
      <c r="E716" t="str">
        <f>TEXT(Table3[[#This Row],[DateKey]],"ddd")</f>
        <v>Tue</v>
      </c>
      <c r="F716" t="str">
        <f>"Q"&amp;ROUNDUP(MONTH(Table3[[#This Row],[DateKey]])/3,0)</f>
        <v>Q3</v>
      </c>
    </row>
    <row r="717" spans="1:6" x14ac:dyDescent="0.3">
      <c r="A717" s="18">
        <v>45553</v>
      </c>
      <c r="B717" t="str">
        <f t="shared" si="33"/>
        <v>Sep</v>
      </c>
      <c r="C717">
        <f t="shared" si="34"/>
        <v>9</v>
      </c>
      <c r="D717">
        <f t="shared" si="35"/>
        <v>2024</v>
      </c>
      <c r="E717" t="str">
        <f>TEXT(Table3[[#This Row],[DateKey]],"ddd")</f>
        <v>Wed</v>
      </c>
      <c r="F717" t="str">
        <f>"Q"&amp;ROUNDUP(MONTH(Table3[[#This Row],[DateKey]])/3,0)</f>
        <v>Q3</v>
      </c>
    </row>
    <row r="718" spans="1:6" x14ac:dyDescent="0.3">
      <c r="A718" s="18">
        <v>45554</v>
      </c>
      <c r="B718" t="str">
        <f t="shared" si="33"/>
        <v>Sep</v>
      </c>
      <c r="C718">
        <f t="shared" si="34"/>
        <v>9</v>
      </c>
      <c r="D718">
        <f t="shared" si="35"/>
        <v>2024</v>
      </c>
      <c r="E718" t="str">
        <f>TEXT(Table3[[#This Row],[DateKey]],"ddd")</f>
        <v>Thu</v>
      </c>
      <c r="F718" t="str">
        <f>"Q"&amp;ROUNDUP(MONTH(Table3[[#This Row],[DateKey]])/3,0)</f>
        <v>Q3</v>
      </c>
    </row>
    <row r="719" spans="1:6" x14ac:dyDescent="0.3">
      <c r="A719" s="18">
        <v>45555</v>
      </c>
      <c r="B719" t="str">
        <f t="shared" si="33"/>
        <v>Sep</v>
      </c>
      <c r="C719">
        <f t="shared" si="34"/>
        <v>9</v>
      </c>
      <c r="D719">
        <f t="shared" si="35"/>
        <v>2024</v>
      </c>
      <c r="E719" t="str">
        <f>TEXT(Table3[[#This Row],[DateKey]],"ddd")</f>
        <v>Fri</v>
      </c>
      <c r="F719" t="str">
        <f>"Q"&amp;ROUNDUP(MONTH(Table3[[#This Row],[DateKey]])/3,0)</f>
        <v>Q3</v>
      </c>
    </row>
    <row r="720" spans="1:6" x14ac:dyDescent="0.3">
      <c r="A720" s="18">
        <v>45556</v>
      </c>
      <c r="B720" t="str">
        <f t="shared" si="33"/>
        <v>Sep</v>
      </c>
      <c r="C720">
        <f t="shared" si="34"/>
        <v>9</v>
      </c>
      <c r="D720">
        <f t="shared" si="35"/>
        <v>2024</v>
      </c>
      <c r="E720" t="str">
        <f>TEXT(Table3[[#This Row],[DateKey]],"ddd")</f>
        <v>Sat</v>
      </c>
      <c r="F720" t="str">
        <f>"Q"&amp;ROUNDUP(MONTH(Table3[[#This Row],[DateKey]])/3,0)</f>
        <v>Q3</v>
      </c>
    </row>
    <row r="721" spans="1:6" x14ac:dyDescent="0.3">
      <c r="A721" s="18">
        <v>45557</v>
      </c>
      <c r="B721" t="str">
        <f t="shared" si="33"/>
        <v>Sep</v>
      </c>
      <c r="C721">
        <f t="shared" si="34"/>
        <v>9</v>
      </c>
      <c r="D721">
        <f t="shared" si="35"/>
        <v>2024</v>
      </c>
      <c r="E721" t="str">
        <f>TEXT(Table3[[#This Row],[DateKey]],"ddd")</f>
        <v>Sun</v>
      </c>
      <c r="F721" t="str">
        <f>"Q"&amp;ROUNDUP(MONTH(Table3[[#This Row],[DateKey]])/3,0)</f>
        <v>Q3</v>
      </c>
    </row>
    <row r="722" spans="1:6" x14ac:dyDescent="0.3">
      <c r="A722" s="18">
        <v>45558</v>
      </c>
      <c r="B722" t="str">
        <f t="shared" si="33"/>
        <v>Sep</v>
      </c>
      <c r="C722">
        <f t="shared" si="34"/>
        <v>9</v>
      </c>
      <c r="D722">
        <f t="shared" si="35"/>
        <v>2024</v>
      </c>
      <c r="E722" t="str">
        <f>TEXT(Table3[[#This Row],[DateKey]],"ddd")</f>
        <v>Mon</v>
      </c>
      <c r="F722" t="str">
        <f>"Q"&amp;ROUNDUP(MONTH(Table3[[#This Row],[DateKey]])/3,0)</f>
        <v>Q3</v>
      </c>
    </row>
    <row r="723" spans="1:6" x14ac:dyDescent="0.3">
      <c r="A723" s="18">
        <v>45559</v>
      </c>
      <c r="B723" t="str">
        <f t="shared" si="33"/>
        <v>Sep</v>
      </c>
      <c r="C723">
        <f t="shared" si="34"/>
        <v>9</v>
      </c>
      <c r="D723">
        <f t="shared" si="35"/>
        <v>2024</v>
      </c>
      <c r="E723" t="str">
        <f>TEXT(Table3[[#This Row],[DateKey]],"ddd")</f>
        <v>Tue</v>
      </c>
      <c r="F723" t="str">
        <f>"Q"&amp;ROUNDUP(MONTH(Table3[[#This Row],[DateKey]])/3,0)</f>
        <v>Q3</v>
      </c>
    </row>
    <row r="724" spans="1:6" x14ac:dyDescent="0.3">
      <c r="A724" s="18">
        <v>45560</v>
      </c>
      <c r="B724" t="str">
        <f t="shared" si="33"/>
        <v>Sep</v>
      </c>
      <c r="C724">
        <f t="shared" si="34"/>
        <v>9</v>
      </c>
      <c r="D724">
        <f t="shared" si="35"/>
        <v>2024</v>
      </c>
      <c r="E724" t="str">
        <f>TEXT(Table3[[#This Row],[DateKey]],"ddd")</f>
        <v>Wed</v>
      </c>
      <c r="F724" t="str">
        <f>"Q"&amp;ROUNDUP(MONTH(Table3[[#This Row],[DateKey]])/3,0)</f>
        <v>Q3</v>
      </c>
    </row>
    <row r="725" spans="1:6" x14ac:dyDescent="0.3">
      <c r="A725" s="18">
        <v>45561</v>
      </c>
      <c r="B725" t="str">
        <f t="shared" si="33"/>
        <v>Sep</v>
      </c>
      <c r="C725">
        <f t="shared" si="34"/>
        <v>9</v>
      </c>
      <c r="D725">
        <f t="shared" si="35"/>
        <v>2024</v>
      </c>
      <c r="E725" t="str">
        <f>TEXT(Table3[[#This Row],[DateKey]],"ddd")</f>
        <v>Thu</v>
      </c>
      <c r="F725" t="str">
        <f>"Q"&amp;ROUNDUP(MONTH(Table3[[#This Row],[DateKey]])/3,0)</f>
        <v>Q3</v>
      </c>
    </row>
    <row r="726" spans="1:6" x14ac:dyDescent="0.3">
      <c r="A726" s="18">
        <v>45562</v>
      </c>
      <c r="B726" t="str">
        <f t="shared" si="33"/>
        <v>Sep</v>
      </c>
      <c r="C726">
        <f t="shared" si="34"/>
        <v>9</v>
      </c>
      <c r="D726">
        <f t="shared" si="35"/>
        <v>2024</v>
      </c>
      <c r="E726" t="str">
        <f>TEXT(Table3[[#This Row],[DateKey]],"ddd")</f>
        <v>Fri</v>
      </c>
      <c r="F726" t="str">
        <f>"Q"&amp;ROUNDUP(MONTH(Table3[[#This Row],[DateKey]])/3,0)</f>
        <v>Q3</v>
      </c>
    </row>
    <row r="727" spans="1:6" x14ac:dyDescent="0.3">
      <c r="A727" s="18">
        <v>45563</v>
      </c>
      <c r="B727" t="str">
        <f t="shared" si="33"/>
        <v>Sep</v>
      </c>
      <c r="C727">
        <f t="shared" si="34"/>
        <v>9</v>
      </c>
      <c r="D727">
        <f t="shared" si="35"/>
        <v>2024</v>
      </c>
      <c r="E727" t="str">
        <f>TEXT(Table3[[#This Row],[DateKey]],"ddd")</f>
        <v>Sat</v>
      </c>
      <c r="F727" t="str">
        <f>"Q"&amp;ROUNDUP(MONTH(Table3[[#This Row],[DateKey]])/3,0)</f>
        <v>Q3</v>
      </c>
    </row>
    <row r="728" spans="1:6" x14ac:dyDescent="0.3">
      <c r="A728" s="18">
        <v>45564</v>
      </c>
      <c r="B728" t="str">
        <f t="shared" si="33"/>
        <v>Sep</v>
      </c>
      <c r="C728">
        <f t="shared" si="34"/>
        <v>9</v>
      </c>
      <c r="D728">
        <f t="shared" si="35"/>
        <v>2024</v>
      </c>
      <c r="E728" t="str">
        <f>TEXT(Table3[[#This Row],[DateKey]],"ddd")</f>
        <v>Sun</v>
      </c>
      <c r="F728" t="str">
        <f>"Q"&amp;ROUNDUP(MONTH(Table3[[#This Row],[DateKey]])/3,0)</f>
        <v>Q3</v>
      </c>
    </row>
    <row r="729" spans="1:6" x14ac:dyDescent="0.3">
      <c r="A729" s="18">
        <v>45565</v>
      </c>
      <c r="B729" t="str">
        <f t="shared" si="33"/>
        <v>Sep</v>
      </c>
      <c r="C729">
        <f t="shared" si="34"/>
        <v>9</v>
      </c>
      <c r="D729">
        <f t="shared" si="35"/>
        <v>2024</v>
      </c>
      <c r="E729" t="str">
        <f>TEXT(Table3[[#This Row],[DateKey]],"ddd")</f>
        <v>Mon</v>
      </c>
      <c r="F729" t="str">
        <f>"Q"&amp;ROUNDUP(MONTH(Table3[[#This Row],[DateKey]])/3,0)</f>
        <v>Q3</v>
      </c>
    </row>
    <row r="730" spans="1:6" x14ac:dyDescent="0.3">
      <c r="A730" s="18">
        <v>45200</v>
      </c>
      <c r="B730" t="str">
        <f t="shared" si="33"/>
        <v>Oct</v>
      </c>
      <c r="C730">
        <f t="shared" si="34"/>
        <v>10</v>
      </c>
      <c r="D730">
        <f t="shared" si="35"/>
        <v>2023</v>
      </c>
      <c r="E730" t="str">
        <f>TEXT(Table3[[#This Row],[DateKey]],"ddd")</f>
        <v>Sun</v>
      </c>
      <c r="F730" t="str">
        <f>"Q"&amp;ROUNDUP(MONTH(Table3[[#This Row],[DateKey]])/3,0)</f>
        <v>Q4</v>
      </c>
    </row>
    <row r="731" spans="1:6" x14ac:dyDescent="0.3">
      <c r="A731" s="18">
        <v>45201</v>
      </c>
      <c r="B731" t="str">
        <f t="shared" si="33"/>
        <v>Oct</v>
      </c>
      <c r="C731">
        <f t="shared" si="34"/>
        <v>10</v>
      </c>
      <c r="D731">
        <f t="shared" si="35"/>
        <v>2023</v>
      </c>
      <c r="E731" t="str">
        <f>TEXT(Table3[[#This Row],[DateKey]],"ddd")</f>
        <v>Mon</v>
      </c>
      <c r="F731" t="str">
        <f>"Q"&amp;ROUNDUP(MONTH(Table3[[#This Row],[DateKey]])/3,0)</f>
        <v>Q4</v>
      </c>
    </row>
    <row r="732" spans="1:6" x14ac:dyDescent="0.3">
      <c r="A732" s="18">
        <v>45202</v>
      </c>
      <c r="B732" t="str">
        <f t="shared" si="33"/>
        <v>Oct</v>
      </c>
      <c r="C732">
        <f t="shared" si="34"/>
        <v>10</v>
      </c>
      <c r="D732">
        <f t="shared" si="35"/>
        <v>2023</v>
      </c>
      <c r="E732" t="str">
        <f>TEXT(Table3[[#This Row],[DateKey]],"ddd")</f>
        <v>Tue</v>
      </c>
      <c r="F732" t="str">
        <f>"Q"&amp;ROUNDUP(MONTH(Table3[[#This Row],[DateKey]])/3,0)</f>
        <v>Q4</v>
      </c>
    </row>
    <row r="733" spans="1:6" x14ac:dyDescent="0.3">
      <c r="A733" s="18">
        <v>45203</v>
      </c>
      <c r="B733" t="str">
        <f t="shared" si="33"/>
        <v>Oct</v>
      </c>
      <c r="C733">
        <f t="shared" si="34"/>
        <v>10</v>
      </c>
      <c r="D733">
        <f t="shared" si="35"/>
        <v>2023</v>
      </c>
      <c r="E733" t="str">
        <f>TEXT(Table3[[#This Row],[DateKey]],"ddd")</f>
        <v>Wed</v>
      </c>
      <c r="F733" t="str">
        <f>"Q"&amp;ROUNDUP(MONTH(Table3[[#This Row],[DateKey]])/3,0)</f>
        <v>Q4</v>
      </c>
    </row>
    <row r="734" spans="1:6" x14ac:dyDescent="0.3">
      <c r="A734" s="18">
        <v>45204</v>
      </c>
      <c r="B734" t="str">
        <f t="shared" si="33"/>
        <v>Oct</v>
      </c>
      <c r="C734">
        <f t="shared" si="34"/>
        <v>10</v>
      </c>
      <c r="D734">
        <f t="shared" si="35"/>
        <v>2023</v>
      </c>
      <c r="E734" t="str">
        <f>TEXT(Table3[[#This Row],[DateKey]],"ddd")</f>
        <v>Thu</v>
      </c>
      <c r="F734" t="str">
        <f>"Q"&amp;ROUNDUP(MONTH(Table3[[#This Row],[DateKey]])/3,0)</f>
        <v>Q4</v>
      </c>
    </row>
    <row r="735" spans="1:6" x14ac:dyDescent="0.3">
      <c r="A735" s="18">
        <v>45205</v>
      </c>
      <c r="B735" t="str">
        <f t="shared" si="33"/>
        <v>Oct</v>
      </c>
      <c r="C735">
        <f t="shared" si="34"/>
        <v>10</v>
      </c>
      <c r="D735">
        <f t="shared" si="35"/>
        <v>2023</v>
      </c>
      <c r="E735" t="str">
        <f>TEXT(Table3[[#This Row],[DateKey]],"ddd")</f>
        <v>Fri</v>
      </c>
      <c r="F735" t="str">
        <f>"Q"&amp;ROUNDUP(MONTH(Table3[[#This Row],[DateKey]])/3,0)</f>
        <v>Q4</v>
      </c>
    </row>
    <row r="736" spans="1:6" x14ac:dyDescent="0.3">
      <c r="A736" s="18">
        <v>45206</v>
      </c>
      <c r="B736" t="str">
        <f t="shared" si="33"/>
        <v>Oct</v>
      </c>
      <c r="C736">
        <f t="shared" si="34"/>
        <v>10</v>
      </c>
      <c r="D736">
        <f t="shared" si="35"/>
        <v>2023</v>
      </c>
      <c r="E736" t="str">
        <f>TEXT(Table3[[#This Row],[DateKey]],"ddd")</f>
        <v>Sat</v>
      </c>
      <c r="F736" t="str">
        <f>"Q"&amp;ROUNDUP(MONTH(Table3[[#This Row],[DateKey]])/3,0)</f>
        <v>Q4</v>
      </c>
    </row>
    <row r="737" spans="1:6" x14ac:dyDescent="0.3">
      <c r="A737" s="18">
        <v>45207</v>
      </c>
      <c r="B737" t="str">
        <f t="shared" si="33"/>
        <v>Oct</v>
      </c>
      <c r="C737">
        <f t="shared" si="34"/>
        <v>10</v>
      </c>
      <c r="D737">
        <f t="shared" si="35"/>
        <v>2023</v>
      </c>
      <c r="E737" t="str">
        <f>TEXT(Table3[[#This Row],[DateKey]],"ddd")</f>
        <v>Sun</v>
      </c>
      <c r="F737" t="str">
        <f>"Q"&amp;ROUNDUP(MONTH(Table3[[#This Row],[DateKey]])/3,0)</f>
        <v>Q4</v>
      </c>
    </row>
    <row r="738" spans="1:6" x14ac:dyDescent="0.3">
      <c r="A738" s="18">
        <v>45208</v>
      </c>
      <c r="B738" t="str">
        <f t="shared" si="33"/>
        <v>Oct</v>
      </c>
      <c r="C738">
        <f t="shared" si="34"/>
        <v>10</v>
      </c>
      <c r="D738">
        <f t="shared" si="35"/>
        <v>2023</v>
      </c>
      <c r="E738" t="str">
        <f>TEXT(Table3[[#This Row],[DateKey]],"ddd")</f>
        <v>Mon</v>
      </c>
      <c r="F738" t="str">
        <f>"Q"&amp;ROUNDUP(MONTH(Table3[[#This Row],[DateKey]])/3,0)</f>
        <v>Q4</v>
      </c>
    </row>
    <row r="739" spans="1:6" x14ac:dyDescent="0.3">
      <c r="A739" s="18">
        <v>45209</v>
      </c>
      <c r="B739" t="str">
        <f t="shared" si="33"/>
        <v>Oct</v>
      </c>
      <c r="C739">
        <f t="shared" si="34"/>
        <v>10</v>
      </c>
      <c r="D739">
        <f t="shared" si="35"/>
        <v>2023</v>
      </c>
      <c r="E739" t="str">
        <f>TEXT(Table3[[#This Row],[DateKey]],"ddd")</f>
        <v>Tue</v>
      </c>
      <c r="F739" t="str">
        <f>"Q"&amp;ROUNDUP(MONTH(Table3[[#This Row],[DateKey]])/3,0)</f>
        <v>Q4</v>
      </c>
    </row>
    <row r="740" spans="1:6" x14ac:dyDescent="0.3">
      <c r="A740" s="18">
        <v>45210</v>
      </c>
      <c r="B740" t="str">
        <f t="shared" si="33"/>
        <v>Oct</v>
      </c>
      <c r="C740">
        <f t="shared" si="34"/>
        <v>10</v>
      </c>
      <c r="D740">
        <f t="shared" si="35"/>
        <v>2023</v>
      </c>
      <c r="E740" t="str">
        <f>TEXT(Table3[[#This Row],[DateKey]],"ddd")</f>
        <v>Wed</v>
      </c>
      <c r="F740" t="str">
        <f>"Q"&amp;ROUNDUP(MONTH(Table3[[#This Row],[DateKey]])/3,0)</f>
        <v>Q4</v>
      </c>
    </row>
    <row r="741" spans="1:6" x14ac:dyDescent="0.3">
      <c r="A741" s="18">
        <v>45211</v>
      </c>
      <c r="B741" t="str">
        <f t="shared" si="33"/>
        <v>Oct</v>
      </c>
      <c r="C741">
        <f t="shared" si="34"/>
        <v>10</v>
      </c>
      <c r="D741">
        <f t="shared" si="35"/>
        <v>2023</v>
      </c>
      <c r="E741" t="str">
        <f>TEXT(Table3[[#This Row],[DateKey]],"ddd")</f>
        <v>Thu</v>
      </c>
      <c r="F741" t="str">
        <f>"Q"&amp;ROUNDUP(MONTH(Table3[[#This Row],[DateKey]])/3,0)</f>
        <v>Q4</v>
      </c>
    </row>
    <row r="742" spans="1:6" x14ac:dyDescent="0.3">
      <c r="A742" s="18">
        <v>45212</v>
      </c>
      <c r="B742" t="str">
        <f t="shared" si="33"/>
        <v>Oct</v>
      </c>
      <c r="C742">
        <f t="shared" si="34"/>
        <v>10</v>
      </c>
      <c r="D742">
        <f t="shared" si="35"/>
        <v>2023</v>
      </c>
      <c r="E742" t="str">
        <f>TEXT(Table3[[#This Row],[DateKey]],"ddd")</f>
        <v>Fri</v>
      </c>
      <c r="F742" t="str">
        <f>"Q"&amp;ROUNDUP(MONTH(Table3[[#This Row],[DateKey]])/3,0)</f>
        <v>Q4</v>
      </c>
    </row>
    <row r="743" spans="1:6" x14ac:dyDescent="0.3">
      <c r="A743" s="18">
        <v>45213</v>
      </c>
      <c r="B743" t="str">
        <f t="shared" si="33"/>
        <v>Oct</v>
      </c>
      <c r="C743">
        <f t="shared" si="34"/>
        <v>10</v>
      </c>
      <c r="D743">
        <f t="shared" si="35"/>
        <v>2023</v>
      </c>
      <c r="E743" t="str">
        <f>TEXT(Table3[[#This Row],[DateKey]],"ddd")</f>
        <v>Sat</v>
      </c>
      <c r="F743" t="str">
        <f>"Q"&amp;ROUNDUP(MONTH(Table3[[#This Row],[DateKey]])/3,0)</f>
        <v>Q4</v>
      </c>
    </row>
    <row r="744" spans="1:6" x14ac:dyDescent="0.3">
      <c r="A744" s="18">
        <v>45214</v>
      </c>
      <c r="B744" t="str">
        <f t="shared" si="33"/>
        <v>Oct</v>
      </c>
      <c r="C744">
        <f t="shared" si="34"/>
        <v>10</v>
      </c>
      <c r="D744">
        <f t="shared" si="35"/>
        <v>2023</v>
      </c>
      <c r="E744" t="str">
        <f>TEXT(Table3[[#This Row],[DateKey]],"ddd")</f>
        <v>Sun</v>
      </c>
      <c r="F744" t="str">
        <f>"Q"&amp;ROUNDUP(MONTH(Table3[[#This Row],[DateKey]])/3,0)</f>
        <v>Q4</v>
      </c>
    </row>
    <row r="745" spans="1:6" x14ac:dyDescent="0.3">
      <c r="A745" s="18">
        <v>45215</v>
      </c>
      <c r="B745" t="str">
        <f t="shared" si="33"/>
        <v>Oct</v>
      </c>
      <c r="C745">
        <f t="shared" si="34"/>
        <v>10</v>
      </c>
      <c r="D745">
        <f t="shared" si="35"/>
        <v>2023</v>
      </c>
      <c r="E745" t="str">
        <f>TEXT(Table3[[#This Row],[DateKey]],"ddd")</f>
        <v>Mon</v>
      </c>
      <c r="F745" t="str">
        <f>"Q"&amp;ROUNDUP(MONTH(Table3[[#This Row],[DateKey]])/3,0)</f>
        <v>Q4</v>
      </c>
    </row>
    <row r="746" spans="1:6" x14ac:dyDescent="0.3">
      <c r="A746" s="18">
        <v>45216</v>
      </c>
      <c r="B746" t="str">
        <f t="shared" si="33"/>
        <v>Oct</v>
      </c>
      <c r="C746">
        <f t="shared" si="34"/>
        <v>10</v>
      </c>
      <c r="D746">
        <f t="shared" si="35"/>
        <v>2023</v>
      </c>
      <c r="E746" t="str">
        <f>TEXT(Table3[[#This Row],[DateKey]],"ddd")</f>
        <v>Tue</v>
      </c>
      <c r="F746" t="str">
        <f>"Q"&amp;ROUNDUP(MONTH(Table3[[#This Row],[DateKey]])/3,0)</f>
        <v>Q4</v>
      </c>
    </row>
    <row r="747" spans="1:6" x14ac:dyDescent="0.3">
      <c r="A747" s="18">
        <v>45217</v>
      </c>
      <c r="B747" t="str">
        <f t="shared" si="33"/>
        <v>Oct</v>
      </c>
      <c r="C747">
        <f t="shared" si="34"/>
        <v>10</v>
      </c>
      <c r="D747">
        <f t="shared" si="35"/>
        <v>2023</v>
      </c>
      <c r="E747" t="str">
        <f>TEXT(Table3[[#This Row],[DateKey]],"ddd")</f>
        <v>Wed</v>
      </c>
      <c r="F747" t="str">
        <f>"Q"&amp;ROUNDUP(MONTH(Table3[[#This Row],[DateKey]])/3,0)</f>
        <v>Q4</v>
      </c>
    </row>
    <row r="748" spans="1:6" x14ac:dyDescent="0.3">
      <c r="A748" s="18">
        <v>45218</v>
      </c>
      <c r="B748" t="str">
        <f t="shared" si="33"/>
        <v>Oct</v>
      </c>
      <c r="C748">
        <f t="shared" si="34"/>
        <v>10</v>
      </c>
      <c r="D748">
        <f t="shared" si="35"/>
        <v>2023</v>
      </c>
      <c r="E748" t="str">
        <f>TEXT(Table3[[#This Row],[DateKey]],"ddd")</f>
        <v>Thu</v>
      </c>
      <c r="F748" t="str">
        <f>"Q"&amp;ROUNDUP(MONTH(Table3[[#This Row],[DateKey]])/3,0)</f>
        <v>Q4</v>
      </c>
    </row>
    <row r="749" spans="1:6" x14ac:dyDescent="0.3">
      <c r="A749" s="18">
        <v>45219</v>
      </c>
      <c r="B749" t="str">
        <f t="shared" si="33"/>
        <v>Oct</v>
      </c>
      <c r="C749">
        <f t="shared" si="34"/>
        <v>10</v>
      </c>
      <c r="D749">
        <f t="shared" si="35"/>
        <v>2023</v>
      </c>
      <c r="E749" t="str">
        <f>TEXT(Table3[[#This Row],[DateKey]],"ddd")</f>
        <v>Fri</v>
      </c>
      <c r="F749" t="str">
        <f>"Q"&amp;ROUNDUP(MONTH(Table3[[#This Row],[DateKey]])/3,0)</f>
        <v>Q4</v>
      </c>
    </row>
    <row r="750" spans="1:6" x14ac:dyDescent="0.3">
      <c r="A750" s="18">
        <v>45220</v>
      </c>
      <c r="B750" t="str">
        <f t="shared" si="33"/>
        <v>Oct</v>
      </c>
      <c r="C750">
        <f t="shared" si="34"/>
        <v>10</v>
      </c>
      <c r="D750">
        <f t="shared" si="35"/>
        <v>2023</v>
      </c>
      <c r="E750" t="str">
        <f>TEXT(Table3[[#This Row],[DateKey]],"ddd")</f>
        <v>Sat</v>
      </c>
      <c r="F750" t="str">
        <f>"Q"&amp;ROUNDUP(MONTH(Table3[[#This Row],[DateKey]])/3,0)</f>
        <v>Q4</v>
      </c>
    </row>
    <row r="751" spans="1:6" x14ac:dyDescent="0.3">
      <c r="A751" s="18">
        <v>45221</v>
      </c>
      <c r="B751" t="str">
        <f t="shared" si="33"/>
        <v>Oct</v>
      </c>
      <c r="C751">
        <f t="shared" si="34"/>
        <v>10</v>
      </c>
      <c r="D751">
        <f t="shared" si="35"/>
        <v>2023</v>
      </c>
      <c r="E751" t="str">
        <f>TEXT(Table3[[#This Row],[DateKey]],"ddd")</f>
        <v>Sun</v>
      </c>
      <c r="F751" t="str">
        <f>"Q"&amp;ROUNDUP(MONTH(Table3[[#This Row],[DateKey]])/3,0)</f>
        <v>Q4</v>
      </c>
    </row>
    <row r="752" spans="1:6" x14ac:dyDescent="0.3">
      <c r="A752" s="18">
        <v>45222</v>
      </c>
      <c r="B752" t="str">
        <f t="shared" si="33"/>
        <v>Oct</v>
      </c>
      <c r="C752">
        <f t="shared" si="34"/>
        <v>10</v>
      </c>
      <c r="D752">
        <f t="shared" si="35"/>
        <v>2023</v>
      </c>
      <c r="E752" t="str">
        <f>TEXT(Table3[[#This Row],[DateKey]],"ddd")</f>
        <v>Mon</v>
      </c>
      <c r="F752" t="str">
        <f>"Q"&amp;ROUNDUP(MONTH(Table3[[#This Row],[DateKey]])/3,0)</f>
        <v>Q4</v>
      </c>
    </row>
    <row r="753" spans="1:6" x14ac:dyDescent="0.3">
      <c r="A753" s="18">
        <v>45223</v>
      </c>
      <c r="B753" t="str">
        <f t="shared" si="33"/>
        <v>Oct</v>
      </c>
      <c r="C753">
        <f t="shared" si="34"/>
        <v>10</v>
      </c>
      <c r="D753">
        <f t="shared" si="35"/>
        <v>2023</v>
      </c>
      <c r="E753" t="str">
        <f>TEXT(Table3[[#This Row],[DateKey]],"ddd")</f>
        <v>Tue</v>
      </c>
      <c r="F753" t="str">
        <f>"Q"&amp;ROUNDUP(MONTH(Table3[[#This Row],[DateKey]])/3,0)</f>
        <v>Q4</v>
      </c>
    </row>
    <row r="754" spans="1:6" x14ac:dyDescent="0.3">
      <c r="A754" s="18">
        <v>45224</v>
      </c>
      <c r="B754" t="str">
        <f t="shared" si="33"/>
        <v>Oct</v>
      </c>
      <c r="C754">
        <f t="shared" si="34"/>
        <v>10</v>
      </c>
      <c r="D754">
        <f t="shared" si="35"/>
        <v>2023</v>
      </c>
      <c r="E754" t="str">
        <f>TEXT(Table3[[#This Row],[DateKey]],"ddd")</f>
        <v>Wed</v>
      </c>
      <c r="F754" t="str">
        <f>"Q"&amp;ROUNDUP(MONTH(Table3[[#This Row],[DateKey]])/3,0)</f>
        <v>Q4</v>
      </c>
    </row>
    <row r="755" spans="1:6" x14ac:dyDescent="0.3">
      <c r="A755" s="18">
        <v>45225</v>
      </c>
      <c r="B755" t="str">
        <f t="shared" si="33"/>
        <v>Oct</v>
      </c>
      <c r="C755">
        <f t="shared" si="34"/>
        <v>10</v>
      </c>
      <c r="D755">
        <f t="shared" si="35"/>
        <v>2023</v>
      </c>
      <c r="E755" t="str">
        <f>TEXT(Table3[[#This Row],[DateKey]],"ddd")</f>
        <v>Thu</v>
      </c>
      <c r="F755" t="str">
        <f>"Q"&amp;ROUNDUP(MONTH(Table3[[#This Row],[DateKey]])/3,0)</f>
        <v>Q4</v>
      </c>
    </row>
    <row r="756" spans="1:6" x14ac:dyDescent="0.3">
      <c r="A756" s="18">
        <v>45226</v>
      </c>
      <c r="B756" t="str">
        <f t="shared" si="33"/>
        <v>Oct</v>
      </c>
      <c r="C756">
        <f t="shared" si="34"/>
        <v>10</v>
      </c>
      <c r="D756">
        <f t="shared" si="35"/>
        <v>2023</v>
      </c>
      <c r="E756" t="str">
        <f>TEXT(Table3[[#This Row],[DateKey]],"ddd")</f>
        <v>Fri</v>
      </c>
      <c r="F756" t="str">
        <f>"Q"&amp;ROUNDUP(MONTH(Table3[[#This Row],[DateKey]])/3,0)</f>
        <v>Q4</v>
      </c>
    </row>
    <row r="757" spans="1:6" x14ac:dyDescent="0.3">
      <c r="A757" s="18">
        <v>45227</v>
      </c>
      <c r="B757" t="str">
        <f t="shared" si="33"/>
        <v>Oct</v>
      </c>
      <c r="C757">
        <f t="shared" si="34"/>
        <v>10</v>
      </c>
      <c r="D757">
        <f t="shared" si="35"/>
        <v>2023</v>
      </c>
      <c r="E757" t="str">
        <f>TEXT(Table3[[#This Row],[DateKey]],"ddd")</f>
        <v>Sat</v>
      </c>
      <c r="F757" t="str">
        <f>"Q"&amp;ROUNDUP(MONTH(Table3[[#This Row],[DateKey]])/3,0)</f>
        <v>Q4</v>
      </c>
    </row>
    <row r="758" spans="1:6" x14ac:dyDescent="0.3">
      <c r="A758" s="18">
        <v>45228</v>
      </c>
      <c r="B758" t="str">
        <f t="shared" si="33"/>
        <v>Oct</v>
      </c>
      <c r="C758">
        <f t="shared" si="34"/>
        <v>10</v>
      </c>
      <c r="D758">
        <f t="shared" si="35"/>
        <v>2023</v>
      </c>
      <c r="E758" t="str">
        <f>TEXT(Table3[[#This Row],[DateKey]],"ddd")</f>
        <v>Sun</v>
      </c>
      <c r="F758" t="str">
        <f>"Q"&amp;ROUNDUP(MONTH(Table3[[#This Row],[DateKey]])/3,0)</f>
        <v>Q4</v>
      </c>
    </row>
    <row r="759" spans="1:6" x14ac:dyDescent="0.3">
      <c r="A759" s="18">
        <v>45229</v>
      </c>
      <c r="B759" t="str">
        <f t="shared" si="33"/>
        <v>Oct</v>
      </c>
      <c r="C759">
        <f t="shared" si="34"/>
        <v>10</v>
      </c>
      <c r="D759">
        <f t="shared" si="35"/>
        <v>2023</v>
      </c>
      <c r="E759" t="str">
        <f>TEXT(Table3[[#This Row],[DateKey]],"ddd")</f>
        <v>Mon</v>
      </c>
      <c r="F759" t="str">
        <f>"Q"&amp;ROUNDUP(MONTH(Table3[[#This Row],[DateKey]])/3,0)</f>
        <v>Q4</v>
      </c>
    </row>
    <row r="760" spans="1:6" x14ac:dyDescent="0.3">
      <c r="A760" s="18">
        <v>45230</v>
      </c>
      <c r="B760" t="str">
        <f t="shared" si="33"/>
        <v>Oct</v>
      </c>
      <c r="C760">
        <f t="shared" si="34"/>
        <v>10</v>
      </c>
      <c r="D760">
        <f t="shared" si="35"/>
        <v>2023</v>
      </c>
      <c r="E760" t="str">
        <f>TEXT(Table3[[#This Row],[DateKey]],"ddd")</f>
        <v>Tue</v>
      </c>
      <c r="F760" t="str">
        <f>"Q"&amp;ROUNDUP(MONTH(Table3[[#This Row],[DateKey]])/3,0)</f>
        <v>Q4</v>
      </c>
    </row>
    <row r="761" spans="1:6" x14ac:dyDescent="0.3">
      <c r="A761" s="18">
        <v>45566</v>
      </c>
      <c r="B761" t="str">
        <f t="shared" si="33"/>
        <v>Oct</v>
      </c>
      <c r="C761">
        <f t="shared" si="34"/>
        <v>10</v>
      </c>
      <c r="D761">
        <f t="shared" si="35"/>
        <v>2024</v>
      </c>
      <c r="E761" t="str">
        <f>TEXT(Table3[[#This Row],[DateKey]],"ddd")</f>
        <v>Tue</v>
      </c>
      <c r="F761" t="str">
        <f>"Q"&amp;ROUNDUP(MONTH(Table3[[#This Row],[DateKey]])/3,0)</f>
        <v>Q4</v>
      </c>
    </row>
    <row r="762" spans="1:6" x14ac:dyDescent="0.3">
      <c r="A762" s="18">
        <v>45567</v>
      </c>
      <c r="B762" t="str">
        <f t="shared" si="33"/>
        <v>Oct</v>
      </c>
      <c r="C762">
        <f t="shared" si="34"/>
        <v>10</v>
      </c>
      <c r="D762">
        <f t="shared" si="35"/>
        <v>2024</v>
      </c>
      <c r="E762" t="str">
        <f>TEXT(Table3[[#This Row],[DateKey]],"ddd")</f>
        <v>Wed</v>
      </c>
      <c r="F762" t="str">
        <f>"Q"&amp;ROUNDUP(MONTH(Table3[[#This Row],[DateKey]])/3,0)</f>
        <v>Q4</v>
      </c>
    </row>
    <row r="763" spans="1:6" x14ac:dyDescent="0.3">
      <c r="A763" s="18">
        <v>45568</v>
      </c>
      <c r="B763" t="str">
        <f t="shared" si="33"/>
        <v>Oct</v>
      </c>
      <c r="C763">
        <f t="shared" si="34"/>
        <v>10</v>
      </c>
      <c r="D763">
        <f t="shared" si="35"/>
        <v>2024</v>
      </c>
      <c r="E763" t="str">
        <f>TEXT(Table3[[#This Row],[DateKey]],"ddd")</f>
        <v>Thu</v>
      </c>
      <c r="F763" t="str">
        <f>"Q"&amp;ROUNDUP(MONTH(Table3[[#This Row],[DateKey]])/3,0)</f>
        <v>Q4</v>
      </c>
    </row>
    <row r="764" spans="1:6" x14ac:dyDescent="0.3">
      <c r="A764" s="18">
        <v>45569</v>
      </c>
      <c r="B764" t="str">
        <f t="shared" si="33"/>
        <v>Oct</v>
      </c>
      <c r="C764">
        <f t="shared" si="34"/>
        <v>10</v>
      </c>
      <c r="D764">
        <f t="shared" si="35"/>
        <v>2024</v>
      </c>
      <c r="E764" t="str">
        <f>TEXT(Table3[[#This Row],[DateKey]],"ddd")</f>
        <v>Fri</v>
      </c>
      <c r="F764" t="str">
        <f>"Q"&amp;ROUNDUP(MONTH(Table3[[#This Row],[DateKey]])/3,0)</f>
        <v>Q4</v>
      </c>
    </row>
    <row r="765" spans="1:6" x14ac:dyDescent="0.3">
      <c r="A765" s="18">
        <v>45570</v>
      </c>
      <c r="B765" t="str">
        <f t="shared" si="33"/>
        <v>Oct</v>
      </c>
      <c r="C765">
        <f t="shared" si="34"/>
        <v>10</v>
      </c>
      <c r="D765">
        <f t="shared" si="35"/>
        <v>2024</v>
      </c>
      <c r="E765" t="str">
        <f>TEXT(Table3[[#This Row],[DateKey]],"ddd")</f>
        <v>Sat</v>
      </c>
      <c r="F765" t="str">
        <f>"Q"&amp;ROUNDUP(MONTH(Table3[[#This Row],[DateKey]])/3,0)</f>
        <v>Q4</v>
      </c>
    </row>
    <row r="766" spans="1:6" x14ac:dyDescent="0.3">
      <c r="A766" s="18">
        <v>45571</v>
      </c>
      <c r="B766" t="str">
        <f t="shared" si="33"/>
        <v>Oct</v>
      </c>
      <c r="C766">
        <f t="shared" si="34"/>
        <v>10</v>
      </c>
      <c r="D766">
        <f t="shared" si="35"/>
        <v>2024</v>
      </c>
      <c r="E766" t="str">
        <f>TEXT(Table3[[#This Row],[DateKey]],"ddd")</f>
        <v>Sun</v>
      </c>
      <c r="F766" t="str">
        <f>"Q"&amp;ROUNDUP(MONTH(Table3[[#This Row],[DateKey]])/3,0)</f>
        <v>Q4</v>
      </c>
    </row>
    <row r="767" spans="1:6" x14ac:dyDescent="0.3">
      <c r="A767" s="18">
        <v>45572</v>
      </c>
      <c r="B767" t="str">
        <f t="shared" si="33"/>
        <v>Oct</v>
      </c>
      <c r="C767">
        <f t="shared" si="34"/>
        <v>10</v>
      </c>
      <c r="D767">
        <f t="shared" si="35"/>
        <v>2024</v>
      </c>
      <c r="E767" t="str">
        <f>TEXT(Table3[[#This Row],[DateKey]],"ddd")</f>
        <v>Mon</v>
      </c>
      <c r="F767" t="str">
        <f>"Q"&amp;ROUNDUP(MONTH(Table3[[#This Row],[DateKey]])/3,0)</f>
        <v>Q4</v>
      </c>
    </row>
    <row r="768" spans="1:6" x14ac:dyDescent="0.3">
      <c r="A768" s="18">
        <v>45573</v>
      </c>
      <c r="B768" t="str">
        <f t="shared" si="33"/>
        <v>Oct</v>
      </c>
      <c r="C768">
        <f t="shared" si="34"/>
        <v>10</v>
      </c>
      <c r="D768">
        <f t="shared" si="35"/>
        <v>2024</v>
      </c>
      <c r="E768" t="str">
        <f>TEXT(Table3[[#This Row],[DateKey]],"ddd")</f>
        <v>Tue</v>
      </c>
      <c r="F768" t="str">
        <f>"Q"&amp;ROUNDUP(MONTH(Table3[[#This Row],[DateKey]])/3,0)</f>
        <v>Q4</v>
      </c>
    </row>
    <row r="769" spans="1:6" x14ac:dyDescent="0.3">
      <c r="A769" s="18">
        <v>45574</v>
      </c>
      <c r="B769" t="str">
        <f t="shared" si="33"/>
        <v>Oct</v>
      </c>
      <c r="C769">
        <f t="shared" si="34"/>
        <v>10</v>
      </c>
      <c r="D769">
        <f t="shared" si="35"/>
        <v>2024</v>
      </c>
      <c r="E769" t="str">
        <f>TEXT(Table3[[#This Row],[DateKey]],"ddd")</f>
        <v>Wed</v>
      </c>
      <c r="F769" t="str">
        <f>"Q"&amp;ROUNDUP(MONTH(Table3[[#This Row],[DateKey]])/3,0)</f>
        <v>Q4</v>
      </c>
    </row>
    <row r="770" spans="1:6" x14ac:dyDescent="0.3">
      <c r="A770" s="18">
        <v>45575</v>
      </c>
      <c r="B770" t="str">
        <f t="shared" ref="B770:B833" si="36">TEXT(A770,"mmm")</f>
        <v>Oct</v>
      </c>
      <c r="C770">
        <f t="shared" ref="C770:C833" si="37">MONTH(A770)</f>
        <v>10</v>
      </c>
      <c r="D770">
        <f t="shared" ref="D770:D833" si="38">YEAR(A770)</f>
        <v>2024</v>
      </c>
      <c r="E770" t="str">
        <f>TEXT(Table3[[#This Row],[DateKey]],"ddd")</f>
        <v>Thu</v>
      </c>
      <c r="F770" t="str">
        <f>"Q"&amp;ROUNDUP(MONTH(Table3[[#This Row],[DateKey]])/3,0)</f>
        <v>Q4</v>
      </c>
    </row>
    <row r="771" spans="1:6" x14ac:dyDescent="0.3">
      <c r="A771" s="18">
        <v>45576</v>
      </c>
      <c r="B771" t="str">
        <f t="shared" si="36"/>
        <v>Oct</v>
      </c>
      <c r="C771">
        <f t="shared" si="37"/>
        <v>10</v>
      </c>
      <c r="D771">
        <f t="shared" si="38"/>
        <v>2024</v>
      </c>
      <c r="E771" t="str">
        <f>TEXT(Table3[[#This Row],[DateKey]],"ddd")</f>
        <v>Fri</v>
      </c>
      <c r="F771" t="str">
        <f>"Q"&amp;ROUNDUP(MONTH(Table3[[#This Row],[DateKey]])/3,0)</f>
        <v>Q4</v>
      </c>
    </row>
    <row r="772" spans="1:6" x14ac:dyDescent="0.3">
      <c r="A772" s="18">
        <v>45577</v>
      </c>
      <c r="B772" t="str">
        <f t="shared" si="36"/>
        <v>Oct</v>
      </c>
      <c r="C772">
        <f t="shared" si="37"/>
        <v>10</v>
      </c>
      <c r="D772">
        <f t="shared" si="38"/>
        <v>2024</v>
      </c>
      <c r="E772" t="str">
        <f>TEXT(Table3[[#This Row],[DateKey]],"ddd")</f>
        <v>Sat</v>
      </c>
      <c r="F772" t="str">
        <f>"Q"&amp;ROUNDUP(MONTH(Table3[[#This Row],[DateKey]])/3,0)</f>
        <v>Q4</v>
      </c>
    </row>
    <row r="773" spans="1:6" x14ac:dyDescent="0.3">
      <c r="A773" s="18">
        <v>45578</v>
      </c>
      <c r="B773" t="str">
        <f t="shared" si="36"/>
        <v>Oct</v>
      </c>
      <c r="C773">
        <f t="shared" si="37"/>
        <v>10</v>
      </c>
      <c r="D773">
        <f t="shared" si="38"/>
        <v>2024</v>
      </c>
      <c r="E773" t="str">
        <f>TEXT(Table3[[#This Row],[DateKey]],"ddd")</f>
        <v>Sun</v>
      </c>
      <c r="F773" t="str">
        <f>"Q"&amp;ROUNDUP(MONTH(Table3[[#This Row],[DateKey]])/3,0)</f>
        <v>Q4</v>
      </c>
    </row>
    <row r="774" spans="1:6" x14ac:dyDescent="0.3">
      <c r="A774" s="18">
        <v>45579</v>
      </c>
      <c r="B774" t="str">
        <f t="shared" si="36"/>
        <v>Oct</v>
      </c>
      <c r="C774">
        <f t="shared" si="37"/>
        <v>10</v>
      </c>
      <c r="D774">
        <f t="shared" si="38"/>
        <v>2024</v>
      </c>
      <c r="E774" t="str">
        <f>TEXT(Table3[[#This Row],[DateKey]],"ddd")</f>
        <v>Mon</v>
      </c>
      <c r="F774" t="str">
        <f>"Q"&amp;ROUNDUP(MONTH(Table3[[#This Row],[DateKey]])/3,0)</f>
        <v>Q4</v>
      </c>
    </row>
    <row r="775" spans="1:6" x14ac:dyDescent="0.3">
      <c r="A775" s="18">
        <v>45580</v>
      </c>
      <c r="B775" t="str">
        <f t="shared" si="36"/>
        <v>Oct</v>
      </c>
      <c r="C775">
        <f t="shared" si="37"/>
        <v>10</v>
      </c>
      <c r="D775">
        <f t="shared" si="38"/>
        <v>2024</v>
      </c>
      <c r="E775" t="str">
        <f>TEXT(Table3[[#This Row],[DateKey]],"ddd")</f>
        <v>Tue</v>
      </c>
      <c r="F775" t="str">
        <f>"Q"&amp;ROUNDUP(MONTH(Table3[[#This Row],[DateKey]])/3,0)</f>
        <v>Q4</v>
      </c>
    </row>
    <row r="776" spans="1:6" x14ac:dyDescent="0.3">
      <c r="A776" s="18">
        <v>45581</v>
      </c>
      <c r="B776" t="str">
        <f t="shared" si="36"/>
        <v>Oct</v>
      </c>
      <c r="C776">
        <f t="shared" si="37"/>
        <v>10</v>
      </c>
      <c r="D776">
        <f t="shared" si="38"/>
        <v>2024</v>
      </c>
      <c r="E776" t="str">
        <f>TEXT(Table3[[#This Row],[DateKey]],"ddd")</f>
        <v>Wed</v>
      </c>
      <c r="F776" t="str">
        <f>"Q"&amp;ROUNDUP(MONTH(Table3[[#This Row],[DateKey]])/3,0)</f>
        <v>Q4</v>
      </c>
    </row>
    <row r="777" spans="1:6" x14ac:dyDescent="0.3">
      <c r="A777" s="18">
        <v>45582</v>
      </c>
      <c r="B777" t="str">
        <f t="shared" si="36"/>
        <v>Oct</v>
      </c>
      <c r="C777">
        <f t="shared" si="37"/>
        <v>10</v>
      </c>
      <c r="D777">
        <f t="shared" si="38"/>
        <v>2024</v>
      </c>
      <c r="E777" t="str">
        <f>TEXT(Table3[[#This Row],[DateKey]],"ddd")</f>
        <v>Thu</v>
      </c>
      <c r="F777" t="str">
        <f>"Q"&amp;ROUNDUP(MONTH(Table3[[#This Row],[DateKey]])/3,0)</f>
        <v>Q4</v>
      </c>
    </row>
    <row r="778" spans="1:6" x14ac:dyDescent="0.3">
      <c r="A778" s="18">
        <v>45583</v>
      </c>
      <c r="B778" t="str">
        <f t="shared" si="36"/>
        <v>Oct</v>
      </c>
      <c r="C778">
        <f t="shared" si="37"/>
        <v>10</v>
      </c>
      <c r="D778">
        <f t="shared" si="38"/>
        <v>2024</v>
      </c>
      <c r="E778" t="str">
        <f>TEXT(Table3[[#This Row],[DateKey]],"ddd")</f>
        <v>Fri</v>
      </c>
      <c r="F778" t="str">
        <f>"Q"&amp;ROUNDUP(MONTH(Table3[[#This Row],[DateKey]])/3,0)</f>
        <v>Q4</v>
      </c>
    </row>
    <row r="779" spans="1:6" x14ac:dyDescent="0.3">
      <c r="A779" s="18">
        <v>45584</v>
      </c>
      <c r="B779" t="str">
        <f t="shared" si="36"/>
        <v>Oct</v>
      </c>
      <c r="C779">
        <f t="shared" si="37"/>
        <v>10</v>
      </c>
      <c r="D779">
        <f t="shared" si="38"/>
        <v>2024</v>
      </c>
      <c r="E779" t="str">
        <f>TEXT(Table3[[#This Row],[DateKey]],"ddd")</f>
        <v>Sat</v>
      </c>
      <c r="F779" t="str">
        <f>"Q"&amp;ROUNDUP(MONTH(Table3[[#This Row],[DateKey]])/3,0)</f>
        <v>Q4</v>
      </c>
    </row>
    <row r="780" spans="1:6" x14ac:dyDescent="0.3">
      <c r="A780" s="18">
        <v>45585</v>
      </c>
      <c r="B780" t="str">
        <f t="shared" si="36"/>
        <v>Oct</v>
      </c>
      <c r="C780">
        <f t="shared" si="37"/>
        <v>10</v>
      </c>
      <c r="D780">
        <f t="shared" si="38"/>
        <v>2024</v>
      </c>
      <c r="E780" t="str">
        <f>TEXT(Table3[[#This Row],[DateKey]],"ddd")</f>
        <v>Sun</v>
      </c>
      <c r="F780" t="str">
        <f>"Q"&amp;ROUNDUP(MONTH(Table3[[#This Row],[DateKey]])/3,0)</f>
        <v>Q4</v>
      </c>
    </row>
    <row r="781" spans="1:6" x14ac:dyDescent="0.3">
      <c r="A781" s="18">
        <v>45586</v>
      </c>
      <c r="B781" t="str">
        <f t="shared" si="36"/>
        <v>Oct</v>
      </c>
      <c r="C781">
        <f t="shared" si="37"/>
        <v>10</v>
      </c>
      <c r="D781">
        <f t="shared" si="38"/>
        <v>2024</v>
      </c>
      <c r="E781" t="str">
        <f>TEXT(Table3[[#This Row],[DateKey]],"ddd")</f>
        <v>Mon</v>
      </c>
      <c r="F781" t="str">
        <f>"Q"&amp;ROUNDUP(MONTH(Table3[[#This Row],[DateKey]])/3,0)</f>
        <v>Q4</v>
      </c>
    </row>
    <row r="782" spans="1:6" x14ac:dyDescent="0.3">
      <c r="A782" s="18">
        <v>45587</v>
      </c>
      <c r="B782" t="str">
        <f t="shared" si="36"/>
        <v>Oct</v>
      </c>
      <c r="C782">
        <f t="shared" si="37"/>
        <v>10</v>
      </c>
      <c r="D782">
        <f t="shared" si="38"/>
        <v>2024</v>
      </c>
      <c r="E782" t="str">
        <f>TEXT(Table3[[#This Row],[DateKey]],"ddd")</f>
        <v>Tue</v>
      </c>
      <c r="F782" t="str">
        <f>"Q"&amp;ROUNDUP(MONTH(Table3[[#This Row],[DateKey]])/3,0)</f>
        <v>Q4</v>
      </c>
    </row>
    <row r="783" spans="1:6" x14ac:dyDescent="0.3">
      <c r="A783" s="18">
        <v>45588</v>
      </c>
      <c r="B783" t="str">
        <f t="shared" si="36"/>
        <v>Oct</v>
      </c>
      <c r="C783">
        <f t="shared" si="37"/>
        <v>10</v>
      </c>
      <c r="D783">
        <f t="shared" si="38"/>
        <v>2024</v>
      </c>
      <c r="E783" t="str">
        <f>TEXT(Table3[[#This Row],[DateKey]],"ddd")</f>
        <v>Wed</v>
      </c>
      <c r="F783" t="str">
        <f>"Q"&amp;ROUNDUP(MONTH(Table3[[#This Row],[DateKey]])/3,0)</f>
        <v>Q4</v>
      </c>
    </row>
    <row r="784" spans="1:6" x14ac:dyDescent="0.3">
      <c r="A784" s="18">
        <v>45589</v>
      </c>
      <c r="B784" t="str">
        <f t="shared" si="36"/>
        <v>Oct</v>
      </c>
      <c r="C784">
        <f t="shared" si="37"/>
        <v>10</v>
      </c>
      <c r="D784">
        <f t="shared" si="38"/>
        <v>2024</v>
      </c>
      <c r="E784" t="str">
        <f>TEXT(Table3[[#This Row],[DateKey]],"ddd")</f>
        <v>Thu</v>
      </c>
      <c r="F784" t="str">
        <f>"Q"&amp;ROUNDUP(MONTH(Table3[[#This Row],[DateKey]])/3,0)</f>
        <v>Q4</v>
      </c>
    </row>
    <row r="785" spans="1:6" x14ac:dyDescent="0.3">
      <c r="A785" s="18">
        <v>45590</v>
      </c>
      <c r="B785" t="str">
        <f t="shared" si="36"/>
        <v>Oct</v>
      </c>
      <c r="C785">
        <f t="shared" si="37"/>
        <v>10</v>
      </c>
      <c r="D785">
        <f t="shared" si="38"/>
        <v>2024</v>
      </c>
      <c r="E785" t="str">
        <f>TEXT(Table3[[#This Row],[DateKey]],"ddd")</f>
        <v>Fri</v>
      </c>
      <c r="F785" t="str">
        <f>"Q"&amp;ROUNDUP(MONTH(Table3[[#This Row],[DateKey]])/3,0)</f>
        <v>Q4</v>
      </c>
    </row>
    <row r="786" spans="1:6" x14ac:dyDescent="0.3">
      <c r="A786" s="18">
        <v>45591</v>
      </c>
      <c r="B786" t="str">
        <f t="shared" si="36"/>
        <v>Oct</v>
      </c>
      <c r="C786">
        <f t="shared" si="37"/>
        <v>10</v>
      </c>
      <c r="D786">
        <f t="shared" si="38"/>
        <v>2024</v>
      </c>
      <c r="E786" t="str">
        <f>TEXT(Table3[[#This Row],[DateKey]],"ddd")</f>
        <v>Sat</v>
      </c>
      <c r="F786" t="str">
        <f>"Q"&amp;ROUNDUP(MONTH(Table3[[#This Row],[DateKey]])/3,0)</f>
        <v>Q4</v>
      </c>
    </row>
    <row r="787" spans="1:6" x14ac:dyDescent="0.3">
      <c r="A787" s="18">
        <v>45592</v>
      </c>
      <c r="B787" t="str">
        <f t="shared" si="36"/>
        <v>Oct</v>
      </c>
      <c r="C787">
        <f t="shared" si="37"/>
        <v>10</v>
      </c>
      <c r="D787">
        <f t="shared" si="38"/>
        <v>2024</v>
      </c>
      <c r="E787" t="str">
        <f>TEXT(Table3[[#This Row],[DateKey]],"ddd")</f>
        <v>Sun</v>
      </c>
      <c r="F787" t="str">
        <f>"Q"&amp;ROUNDUP(MONTH(Table3[[#This Row],[DateKey]])/3,0)</f>
        <v>Q4</v>
      </c>
    </row>
    <row r="788" spans="1:6" x14ac:dyDescent="0.3">
      <c r="A788" s="18">
        <v>45593</v>
      </c>
      <c r="B788" t="str">
        <f t="shared" si="36"/>
        <v>Oct</v>
      </c>
      <c r="C788">
        <f t="shared" si="37"/>
        <v>10</v>
      </c>
      <c r="D788">
        <f t="shared" si="38"/>
        <v>2024</v>
      </c>
      <c r="E788" t="str">
        <f>TEXT(Table3[[#This Row],[DateKey]],"ddd")</f>
        <v>Mon</v>
      </c>
      <c r="F788" t="str">
        <f>"Q"&amp;ROUNDUP(MONTH(Table3[[#This Row],[DateKey]])/3,0)</f>
        <v>Q4</v>
      </c>
    </row>
    <row r="789" spans="1:6" x14ac:dyDescent="0.3">
      <c r="A789" s="18">
        <v>45594</v>
      </c>
      <c r="B789" t="str">
        <f t="shared" si="36"/>
        <v>Oct</v>
      </c>
      <c r="C789">
        <f t="shared" si="37"/>
        <v>10</v>
      </c>
      <c r="D789">
        <f t="shared" si="38"/>
        <v>2024</v>
      </c>
      <c r="E789" t="str">
        <f>TEXT(Table3[[#This Row],[DateKey]],"ddd")</f>
        <v>Tue</v>
      </c>
      <c r="F789" t="str">
        <f>"Q"&amp;ROUNDUP(MONTH(Table3[[#This Row],[DateKey]])/3,0)</f>
        <v>Q4</v>
      </c>
    </row>
    <row r="790" spans="1:6" x14ac:dyDescent="0.3">
      <c r="A790" s="18">
        <v>45595</v>
      </c>
      <c r="B790" t="str">
        <f t="shared" si="36"/>
        <v>Oct</v>
      </c>
      <c r="C790">
        <f t="shared" si="37"/>
        <v>10</v>
      </c>
      <c r="D790">
        <f t="shared" si="38"/>
        <v>2024</v>
      </c>
      <c r="E790" t="str">
        <f>TEXT(Table3[[#This Row],[DateKey]],"ddd")</f>
        <v>Wed</v>
      </c>
      <c r="F790" t="str">
        <f>"Q"&amp;ROUNDUP(MONTH(Table3[[#This Row],[DateKey]])/3,0)</f>
        <v>Q4</v>
      </c>
    </row>
    <row r="791" spans="1:6" x14ac:dyDescent="0.3">
      <c r="A791" s="18">
        <v>45596</v>
      </c>
      <c r="B791" t="str">
        <f t="shared" si="36"/>
        <v>Oct</v>
      </c>
      <c r="C791">
        <f t="shared" si="37"/>
        <v>10</v>
      </c>
      <c r="D791">
        <f t="shared" si="38"/>
        <v>2024</v>
      </c>
      <c r="E791" t="str">
        <f>TEXT(Table3[[#This Row],[DateKey]],"ddd")</f>
        <v>Thu</v>
      </c>
      <c r="F791" t="str">
        <f>"Q"&amp;ROUNDUP(MONTH(Table3[[#This Row],[DateKey]])/3,0)</f>
        <v>Q4</v>
      </c>
    </row>
    <row r="792" spans="1:6" x14ac:dyDescent="0.3">
      <c r="A792" s="18">
        <v>45231</v>
      </c>
      <c r="B792" t="str">
        <f t="shared" si="36"/>
        <v>Nov</v>
      </c>
      <c r="C792">
        <f t="shared" si="37"/>
        <v>11</v>
      </c>
      <c r="D792">
        <f t="shared" si="38"/>
        <v>2023</v>
      </c>
      <c r="E792" t="str">
        <f>TEXT(Table3[[#This Row],[DateKey]],"ddd")</f>
        <v>Wed</v>
      </c>
      <c r="F792" t="str">
        <f>"Q"&amp;ROUNDUP(MONTH(Table3[[#This Row],[DateKey]])/3,0)</f>
        <v>Q4</v>
      </c>
    </row>
    <row r="793" spans="1:6" x14ac:dyDescent="0.3">
      <c r="A793" s="18">
        <v>45232</v>
      </c>
      <c r="B793" t="str">
        <f t="shared" si="36"/>
        <v>Nov</v>
      </c>
      <c r="C793">
        <f t="shared" si="37"/>
        <v>11</v>
      </c>
      <c r="D793">
        <f t="shared" si="38"/>
        <v>2023</v>
      </c>
      <c r="E793" t="str">
        <f>TEXT(Table3[[#This Row],[DateKey]],"ddd")</f>
        <v>Thu</v>
      </c>
      <c r="F793" t="str">
        <f>"Q"&amp;ROUNDUP(MONTH(Table3[[#This Row],[DateKey]])/3,0)</f>
        <v>Q4</v>
      </c>
    </row>
    <row r="794" spans="1:6" x14ac:dyDescent="0.3">
      <c r="A794" s="18">
        <v>45233</v>
      </c>
      <c r="B794" t="str">
        <f t="shared" si="36"/>
        <v>Nov</v>
      </c>
      <c r="C794">
        <f t="shared" si="37"/>
        <v>11</v>
      </c>
      <c r="D794">
        <f t="shared" si="38"/>
        <v>2023</v>
      </c>
      <c r="E794" t="str">
        <f>TEXT(Table3[[#This Row],[DateKey]],"ddd")</f>
        <v>Fri</v>
      </c>
      <c r="F794" t="str">
        <f>"Q"&amp;ROUNDUP(MONTH(Table3[[#This Row],[DateKey]])/3,0)</f>
        <v>Q4</v>
      </c>
    </row>
    <row r="795" spans="1:6" x14ac:dyDescent="0.3">
      <c r="A795" s="18">
        <v>45234</v>
      </c>
      <c r="B795" t="str">
        <f t="shared" si="36"/>
        <v>Nov</v>
      </c>
      <c r="C795">
        <f t="shared" si="37"/>
        <v>11</v>
      </c>
      <c r="D795">
        <f t="shared" si="38"/>
        <v>2023</v>
      </c>
      <c r="E795" t="str">
        <f>TEXT(Table3[[#This Row],[DateKey]],"ddd")</f>
        <v>Sat</v>
      </c>
      <c r="F795" t="str">
        <f>"Q"&amp;ROUNDUP(MONTH(Table3[[#This Row],[DateKey]])/3,0)</f>
        <v>Q4</v>
      </c>
    </row>
    <row r="796" spans="1:6" x14ac:dyDescent="0.3">
      <c r="A796" s="18">
        <v>45235</v>
      </c>
      <c r="B796" t="str">
        <f t="shared" si="36"/>
        <v>Nov</v>
      </c>
      <c r="C796">
        <f t="shared" si="37"/>
        <v>11</v>
      </c>
      <c r="D796">
        <f t="shared" si="38"/>
        <v>2023</v>
      </c>
      <c r="E796" t="str">
        <f>TEXT(Table3[[#This Row],[DateKey]],"ddd")</f>
        <v>Sun</v>
      </c>
      <c r="F796" t="str">
        <f>"Q"&amp;ROUNDUP(MONTH(Table3[[#This Row],[DateKey]])/3,0)</f>
        <v>Q4</v>
      </c>
    </row>
    <row r="797" spans="1:6" x14ac:dyDescent="0.3">
      <c r="A797" s="18">
        <v>45236</v>
      </c>
      <c r="B797" t="str">
        <f t="shared" si="36"/>
        <v>Nov</v>
      </c>
      <c r="C797">
        <f t="shared" si="37"/>
        <v>11</v>
      </c>
      <c r="D797">
        <f t="shared" si="38"/>
        <v>2023</v>
      </c>
      <c r="E797" t="str">
        <f>TEXT(Table3[[#This Row],[DateKey]],"ddd")</f>
        <v>Mon</v>
      </c>
      <c r="F797" t="str">
        <f>"Q"&amp;ROUNDUP(MONTH(Table3[[#This Row],[DateKey]])/3,0)</f>
        <v>Q4</v>
      </c>
    </row>
    <row r="798" spans="1:6" x14ac:dyDescent="0.3">
      <c r="A798" s="18">
        <v>45237</v>
      </c>
      <c r="B798" t="str">
        <f t="shared" si="36"/>
        <v>Nov</v>
      </c>
      <c r="C798">
        <f t="shared" si="37"/>
        <v>11</v>
      </c>
      <c r="D798">
        <f t="shared" si="38"/>
        <v>2023</v>
      </c>
      <c r="E798" t="str">
        <f>TEXT(Table3[[#This Row],[DateKey]],"ddd")</f>
        <v>Tue</v>
      </c>
      <c r="F798" t="str">
        <f>"Q"&amp;ROUNDUP(MONTH(Table3[[#This Row],[DateKey]])/3,0)</f>
        <v>Q4</v>
      </c>
    </row>
    <row r="799" spans="1:6" x14ac:dyDescent="0.3">
      <c r="A799" s="18">
        <v>45238</v>
      </c>
      <c r="B799" t="str">
        <f t="shared" si="36"/>
        <v>Nov</v>
      </c>
      <c r="C799">
        <f t="shared" si="37"/>
        <v>11</v>
      </c>
      <c r="D799">
        <f t="shared" si="38"/>
        <v>2023</v>
      </c>
      <c r="E799" t="str">
        <f>TEXT(Table3[[#This Row],[DateKey]],"ddd")</f>
        <v>Wed</v>
      </c>
      <c r="F799" t="str">
        <f>"Q"&amp;ROUNDUP(MONTH(Table3[[#This Row],[DateKey]])/3,0)</f>
        <v>Q4</v>
      </c>
    </row>
    <row r="800" spans="1:6" x14ac:dyDescent="0.3">
      <c r="A800" s="18">
        <v>45239</v>
      </c>
      <c r="B800" t="str">
        <f t="shared" si="36"/>
        <v>Nov</v>
      </c>
      <c r="C800">
        <f t="shared" si="37"/>
        <v>11</v>
      </c>
      <c r="D800">
        <f t="shared" si="38"/>
        <v>2023</v>
      </c>
      <c r="E800" t="str">
        <f>TEXT(Table3[[#This Row],[DateKey]],"ddd")</f>
        <v>Thu</v>
      </c>
      <c r="F800" t="str">
        <f>"Q"&amp;ROUNDUP(MONTH(Table3[[#This Row],[DateKey]])/3,0)</f>
        <v>Q4</v>
      </c>
    </row>
    <row r="801" spans="1:6" x14ac:dyDescent="0.3">
      <c r="A801" s="18">
        <v>45240</v>
      </c>
      <c r="B801" t="str">
        <f t="shared" si="36"/>
        <v>Nov</v>
      </c>
      <c r="C801">
        <f t="shared" si="37"/>
        <v>11</v>
      </c>
      <c r="D801">
        <f t="shared" si="38"/>
        <v>2023</v>
      </c>
      <c r="E801" t="str">
        <f>TEXT(Table3[[#This Row],[DateKey]],"ddd")</f>
        <v>Fri</v>
      </c>
      <c r="F801" t="str">
        <f>"Q"&amp;ROUNDUP(MONTH(Table3[[#This Row],[DateKey]])/3,0)</f>
        <v>Q4</v>
      </c>
    </row>
    <row r="802" spans="1:6" x14ac:dyDescent="0.3">
      <c r="A802" s="18">
        <v>45241</v>
      </c>
      <c r="B802" t="str">
        <f t="shared" si="36"/>
        <v>Nov</v>
      </c>
      <c r="C802">
        <f t="shared" si="37"/>
        <v>11</v>
      </c>
      <c r="D802">
        <f t="shared" si="38"/>
        <v>2023</v>
      </c>
      <c r="E802" t="str">
        <f>TEXT(Table3[[#This Row],[DateKey]],"ddd")</f>
        <v>Sat</v>
      </c>
      <c r="F802" t="str">
        <f>"Q"&amp;ROUNDUP(MONTH(Table3[[#This Row],[DateKey]])/3,0)</f>
        <v>Q4</v>
      </c>
    </row>
    <row r="803" spans="1:6" x14ac:dyDescent="0.3">
      <c r="A803" s="18">
        <v>45242</v>
      </c>
      <c r="B803" t="str">
        <f t="shared" si="36"/>
        <v>Nov</v>
      </c>
      <c r="C803">
        <f t="shared" si="37"/>
        <v>11</v>
      </c>
      <c r="D803">
        <f t="shared" si="38"/>
        <v>2023</v>
      </c>
      <c r="E803" t="str">
        <f>TEXT(Table3[[#This Row],[DateKey]],"ddd")</f>
        <v>Sun</v>
      </c>
      <c r="F803" t="str">
        <f>"Q"&amp;ROUNDUP(MONTH(Table3[[#This Row],[DateKey]])/3,0)</f>
        <v>Q4</v>
      </c>
    </row>
    <row r="804" spans="1:6" x14ac:dyDescent="0.3">
      <c r="A804" s="18">
        <v>45243</v>
      </c>
      <c r="B804" t="str">
        <f t="shared" si="36"/>
        <v>Nov</v>
      </c>
      <c r="C804">
        <f t="shared" si="37"/>
        <v>11</v>
      </c>
      <c r="D804">
        <f t="shared" si="38"/>
        <v>2023</v>
      </c>
      <c r="E804" t="str">
        <f>TEXT(Table3[[#This Row],[DateKey]],"ddd")</f>
        <v>Mon</v>
      </c>
      <c r="F804" t="str">
        <f>"Q"&amp;ROUNDUP(MONTH(Table3[[#This Row],[DateKey]])/3,0)</f>
        <v>Q4</v>
      </c>
    </row>
    <row r="805" spans="1:6" x14ac:dyDescent="0.3">
      <c r="A805" s="18">
        <v>45244</v>
      </c>
      <c r="B805" t="str">
        <f t="shared" si="36"/>
        <v>Nov</v>
      </c>
      <c r="C805">
        <f t="shared" si="37"/>
        <v>11</v>
      </c>
      <c r="D805">
        <f t="shared" si="38"/>
        <v>2023</v>
      </c>
      <c r="E805" t="str">
        <f>TEXT(Table3[[#This Row],[DateKey]],"ddd")</f>
        <v>Tue</v>
      </c>
      <c r="F805" t="str">
        <f>"Q"&amp;ROUNDUP(MONTH(Table3[[#This Row],[DateKey]])/3,0)</f>
        <v>Q4</v>
      </c>
    </row>
    <row r="806" spans="1:6" x14ac:dyDescent="0.3">
      <c r="A806" s="18">
        <v>45245</v>
      </c>
      <c r="B806" t="str">
        <f t="shared" si="36"/>
        <v>Nov</v>
      </c>
      <c r="C806">
        <f t="shared" si="37"/>
        <v>11</v>
      </c>
      <c r="D806">
        <f t="shared" si="38"/>
        <v>2023</v>
      </c>
      <c r="E806" t="str">
        <f>TEXT(Table3[[#This Row],[DateKey]],"ddd")</f>
        <v>Wed</v>
      </c>
      <c r="F806" t="str">
        <f>"Q"&amp;ROUNDUP(MONTH(Table3[[#This Row],[DateKey]])/3,0)</f>
        <v>Q4</v>
      </c>
    </row>
    <row r="807" spans="1:6" x14ac:dyDescent="0.3">
      <c r="A807" s="18">
        <v>45246</v>
      </c>
      <c r="B807" t="str">
        <f t="shared" si="36"/>
        <v>Nov</v>
      </c>
      <c r="C807">
        <f t="shared" si="37"/>
        <v>11</v>
      </c>
      <c r="D807">
        <f t="shared" si="38"/>
        <v>2023</v>
      </c>
      <c r="E807" t="str">
        <f>TEXT(Table3[[#This Row],[DateKey]],"ddd")</f>
        <v>Thu</v>
      </c>
      <c r="F807" t="str">
        <f>"Q"&amp;ROUNDUP(MONTH(Table3[[#This Row],[DateKey]])/3,0)</f>
        <v>Q4</v>
      </c>
    </row>
    <row r="808" spans="1:6" x14ac:dyDescent="0.3">
      <c r="A808" s="18">
        <v>45247</v>
      </c>
      <c r="B808" t="str">
        <f t="shared" si="36"/>
        <v>Nov</v>
      </c>
      <c r="C808">
        <f t="shared" si="37"/>
        <v>11</v>
      </c>
      <c r="D808">
        <f t="shared" si="38"/>
        <v>2023</v>
      </c>
      <c r="E808" t="str">
        <f>TEXT(Table3[[#This Row],[DateKey]],"ddd")</f>
        <v>Fri</v>
      </c>
      <c r="F808" t="str">
        <f>"Q"&amp;ROUNDUP(MONTH(Table3[[#This Row],[DateKey]])/3,0)</f>
        <v>Q4</v>
      </c>
    </row>
    <row r="809" spans="1:6" x14ac:dyDescent="0.3">
      <c r="A809" s="18">
        <v>45248</v>
      </c>
      <c r="B809" t="str">
        <f t="shared" si="36"/>
        <v>Nov</v>
      </c>
      <c r="C809">
        <f t="shared" si="37"/>
        <v>11</v>
      </c>
      <c r="D809">
        <f t="shared" si="38"/>
        <v>2023</v>
      </c>
      <c r="E809" t="str">
        <f>TEXT(Table3[[#This Row],[DateKey]],"ddd")</f>
        <v>Sat</v>
      </c>
      <c r="F809" t="str">
        <f>"Q"&amp;ROUNDUP(MONTH(Table3[[#This Row],[DateKey]])/3,0)</f>
        <v>Q4</v>
      </c>
    </row>
    <row r="810" spans="1:6" x14ac:dyDescent="0.3">
      <c r="A810" s="18">
        <v>45249</v>
      </c>
      <c r="B810" t="str">
        <f t="shared" si="36"/>
        <v>Nov</v>
      </c>
      <c r="C810">
        <f t="shared" si="37"/>
        <v>11</v>
      </c>
      <c r="D810">
        <f t="shared" si="38"/>
        <v>2023</v>
      </c>
      <c r="E810" t="str">
        <f>TEXT(Table3[[#This Row],[DateKey]],"ddd")</f>
        <v>Sun</v>
      </c>
      <c r="F810" t="str">
        <f>"Q"&amp;ROUNDUP(MONTH(Table3[[#This Row],[DateKey]])/3,0)</f>
        <v>Q4</v>
      </c>
    </row>
    <row r="811" spans="1:6" x14ac:dyDescent="0.3">
      <c r="A811" s="18">
        <v>45250</v>
      </c>
      <c r="B811" t="str">
        <f t="shared" si="36"/>
        <v>Nov</v>
      </c>
      <c r="C811">
        <f t="shared" si="37"/>
        <v>11</v>
      </c>
      <c r="D811">
        <f t="shared" si="38"/>
        <v>2023</v>
      </c>
      <c r="E811" t="str">
        <f>TEXT(Table3[[#This Row],[DateKey]],"ddd")</f>
        <v>Mon</v>
      </c>
      <c r="F811" t="str">
        <f>"Q"&amp;ROUNDUP(MONTH(Table3[[#This Row],[DateKey]])/3,0)</f>
        <v>Q4</v>
      </c>
    </row>
    <row r="812" spans="1:6" x14ac:dyDescent="0.3">
      <c r="A812" s="18">
        <v>45251</v>
      </c>
      <c r="B812" t="str">
        <f t="shared" si="36"/>
        <v>Nov</v>
      </c>
      <c r="C812">
        <f t="shared" si="37"/>
        <v>11</v>
      </c>
      <c r="D812">
        <f t="shared" si="38"/>
        <v>2023</v>
      </c>
      <c r="E812" t="str">
        <f>TEXT(Table3[[#This Row],[DateKey]],"ddd")</f>
        <v>Tue</v>
      </c>
      <c r="F812" t="str">
        <f>"Q"&amp;ROUNDUP(MONTH(Table3[[#This Row],[DateKey]])/3,0)</f>
        <v>Q4</v>
      </c>
    </row>
    <row r="813" spans="1:6" x14ac:dyDescent="0.3">
      <c r="A813" s="18">
        <v>45252</v>
      </c>
      <c r="B813" t="str">
        <f t="shared" si="36"/>
        <v>Nov</v>
      </c>
      <c r="C813">
        <f t="shared" si="37"/>
        <v>11</v>
      </c>
      <c r="D813">
        <f t="shared" si="38"/>
        <v>2023</v>
      </c>
      <c r="E813" t="str">
        <f>TEXT(Table3[[#This Row],[DateKey]],"ddd")</f>
        <v>Wed</v>
      </c>
      <c r="F813" t="str">
        <f>"Q"&amp;ROUNDUP(MONTH(Table3[[#This Row],[DateKey]])/3,0)</f>
        <v>Q4</v>
      </c>
    </row>
    <row r="814" spans="1:6" x14ac:dyDescent="0.3">
      <c r="A814" s="18">
        <v>45253</v>
      </c>
      <c r="B814" t="str">
        <f t="shared" si="36"/>
        <v>Nov</v>
      </c>
      <c r="C814">
        <f t="shared" si="37"/>
        <v>11</v>
      </c>
      <c r="D814">
        <f t="shared" si="38"/>
        <v>2023</v>
      </c>
      <c r="E814" t="str">
        <f>TEXT(Table3[[#This Row],[DateKey]],"ddd")</f>
        <v>Thu</v>
      </c>
      <c r="F814" t="str">
        <f>"Q"&amp;ROUNDUP(MONTH(Table3[[#This Row],[DateKey]])/3,0)</f>
        <v>Q4</v>
      </c>
    </row>
    <row r="815" spans="1:6" x14ac:dyDescent="0.3">
      <c r="A815" s="18">
        <v>45254</v>
      </c>
      <c r="B815" t="str">
        <f t="shared" si="36"/>
        <v>Nov</v>
      </c>
      <c r="C815">
        <f t="shared" si="37"/>
        <v>11</v>
      </c>
      <c r="D815">
        <f t="shared" si="38"/>
        <v>2023</v>
      </c>
      <c r="E815" t="str">
        <f>TEXT(Table3[[#This Row],[DateKey]],"ddd")</f>
        <v>Fri</v>
      </c>
      <c r="F815" t="str">
        <f>"Q"&amp;ROUNDUP(MONTH(Table3[[#This Row],[DateKey]])/3,0)</f>
        <v>Q4</v>
      </c>
    </row>
    <row r="816" spans="1:6" x14ac:dyDescent="0.3">
      <c r="A816" s="18">
        <v>45255</v>
      </c>
      <c r="B816" t="str">
        <f t="shared" si="36"/>
        <v>Nov</v>
      </c>
      <c r="C816">
        <f t="shared" si="37"/>
        <v>11</v>
      </c>
      <c r="D816">
        <f t="shared" si="38"/>
        <v>2023</v>
      </c>
      <c r="E816" t="str">
        <f>TEXT(Table3[[#This Row],[DateKey]],"ddd")</f>
        <v>Sat</v>
      </c>
      <c r="F816" t="str">
        <f>"Q"&amp;ROUNDUP(MONTH(Table3[[#This Row],[DateKey]])/3,0)</f>
        <v>Q4</v>
      </c>
    </row>
    <row r="817" spans="1:6" x14ac:dyDescent="0.3">
      <c r="A817" s="18">
        <v>45256</v>
      </c>
      <c r="B817" t="str">
        <f t="shared" si="36"/>
        <v>Nov</v>
      </c>
      <c r="C817">
        <f t="shared" si="37"/>
        <v>11</v>
      </c>
      <c r="D817">
        <f t="shared" si="38"/>
        <v>2023</v>
      </c>
      <c r="E817" t="str">
        <f>TEXT(Table3[[#This Row],[DateKey]],"ddd")</f>
        <v>Sun</v>
      </c>
      <c r="F817" t="str">
        <f>"Q"&amp;ROUNDUP(MONTH(Table3[[#This Row],[DateKey]])/3,0)</f>
        <v>Q4</v>
      </c>
    </row>
    <row r="818" spans="1:6" x14ac:dyDescent="0.3">
      <c r="A818" s="18">
        <v>45257</v>
      </c>
      <c r="B818" t="str">
        <f t="shared" si="36"/>
        <v>Nov</v>
      </c>
      <c r="C818">
        <f t="shared" si="37"/>
        <v>11</v>
      </c>
      <c r="D818">
        <f t="shared" si="38"/>
        <v>2023</v>
      </c>
      <c r="E818" t="str">
        <f>TEXT(Table3[[#This Row],[DateKey]],"ddd")</f>
        <v>Mon</v>
      </c>
      <c r="F818" t="str">
        <f>"Q"&amp;ROUNDUP(MONTH(Table3[[#This Row],[DateKey]])/3,0)</f>
        <v>Q4</v>
      </c>
    </row>
    <row r="819" spans="1:6" x14ac:dyDescent="0.3">
      <c r="A819" s="18">
        <v>45258</v>
      </c>
      <c r="B819" t="str">
        <f t="shared" si="36"/>
        <v>Nov</v>
      </c>
      <c r="C819">
        <f t="shared" si="37"/>
        <v>11</v>
      </c>
      <c r="D819">
        <f t="shared" si="38"/>
        <v>2023</v>
      </c>
      <c r="E819" t="str">
        <f>TEXT(Table3[[#This Row],[DateKey]],"ddd")</f>
        <v>Tue</v>
      </c>
      <c r="F819" t="str">
        <f>"Q"&amp;ROUNDUP(MONTH(Table3[[#This Row],[DateKey]])/3,0)</f>
        <v>Q4</v>
      </c>
    </row>
    <row r="820" spans="1:6" x14ac:dyDescent="0.3">
      <c r="A820" s="18">
        <v>45259</v>
      </c>
      <c r="B820" t="str">
        <f t="shared" si="36"/>
        <v>Nov</v>
      </c>
      <c r="C820">
        <f t="shared" si="37"/>
        <v>11</v>
      </c>
      <c r="D820">
        <f t="shared" si="38"/>
        <v>2023</v>
      </c>
      <c r="E820" t="str">
        <f>TEXT(Table3[[#This Row],[DateKey]],"ddd")</f>
        <v>Wed</v>
      </c>
      <c r="F820" t="str">
        <f>"Q"&amp;ROUNDUP(MONTH(Table3[[#This Row],[DateKey]])/3,0)</f>
        <v>Q4</v>
      </c>
    </row>
    <row r="821" spans="1:6" x14ac:dyDescent="0.3">
      <c r="A821" s="18">
        <v>45260</v>
      </c>
      <c r="B821" t="str">
        <f t="shared" si="36"/>
        <v>Nov</v>
      </c>
      <c r="C821">
        <f t="shared" si="37"/>
        <v>11</v>
      </c>
      <c r="D821">
        <f t="shared" si="38"/>
        <v>2023</v>
      </c>
      <c r="E821" t="str">
        <f>TEXT(Table3[[#This Row],[DateKey]],"ddd")</f>
        <v>Thu</v>
      </c>
      <c r="F821" t="str">
        <f>"Q"&amp;ROUNDUP(MONTH(Table3[[#This Row],[DateKey]])/3,0)</f>
        <v>Q4</v>
      </c>
    </row>
    <row r="822" spans="1:6" x14ac:dyDescent="0.3">
      <c r="A822" s="18">
        <v>45597</v>
      </c>
      <c r="B822" t="str">
        <f t="shared" si="36"/>
        <v>Nov</v>
      </c>
      <c r="C822">
        <f t="shared" si="37"/>
        <v>11</v>
      </c>
      <c r="D822">
        <f t="shared" si="38"/>
        <v>2024</v>
      </c>
      <c r="E822" t="str">
        <f>TEXT(Table3[[#This Row],[DateKey]],"ddd")</f>
        <v>Fri</v>
      </c>
      <c r="F822" t="str">
        <f>"Q"&amp;ROUNDUP(MONTH(Table3[[#This Row],[DateKey]])/3,0)</f>
        <v>Q4</v>
      </c>
    </row>
    <row r="823" spans="1:6" x14ac:dyDescent="0.3">
      <c r="A823" s="18">
        <v>45598</v>
      </c>
      <c r="B823" t="str">
        <f t="shared" si="36"/>
        <v>Nov</v>
      </c>
      <c r="C823">
        <f t="shared" si="37"/>
        <v>11</v>
      </c>
      <c r="D823">
        <f t="shared" si="38"/>
        <v>2024</v>
      </c>
      <c r="E823" t="str">
        <f>TEXT(Table3[[#This Row],[DateKey]],"ddd")</f>
        <v>Sat</v>
      </c>
      <c r="F823" t="str">
        <f>"Q"&amp;ROUNDUP(MONTH(Table3[[#This Row],[DateKey]])/3,0)</f>
        <v>Q4</v>
      </c>
    </row>
    <row r="824" spans="1:6" x14ac:dyDescent="0.3">
      <c r="A824" s="18">
        <v>45599</v>
      </c>
      <c r="B824" t="str">
        <f t="shared" si="36"/>
        <v>Nov</v>
      </c>
      <c r="C824">
        <f t="shared" si="37"/>
        <v>11</v>
      </c>
      <c r="D824">
        <f t="shared" si="38"/>
        <v>2024</v>
      </c>
      <c r="E824" t="str">
        <f>TEXT(Table3[[#This Row],[DateKey]],"ddd")</f>
        <v>Sun</v>
      </c>
      <c r="F824" t="str">
        <f>"Q"&amp;ROUNDUP(MONTH(Table3[[#This Row],[DateKey]])/3,0)</f>
        <v>Q4</v>
      </c>
    </row>
    <row r="825" spans="1:6" x14ac:dyDescent="0.3">
      <c r="A825" s="18">
        <v>45600</v>
      </c>
      <c r="B825" t="str">
        <f t="shared" si="36"/>
        <v>Nov</v>
      </c>
      <c r="C825">
        <f t="shared" si="37"/>
        <v>11</v>
      </c>
      <c r="D825">
        <f t="shared" si="38"/>
        <v>2024</v>
      </c>
      <c r="E825" t="str">
        <f>TEXT(Table3[[#This Row],[DateKey]],"ddd")</f>
        <v>Mon</v>
      </c>
      <c r="F825" t="str">
        <f>"Q"&amp;ROUNDUP(MONTH(Table3[[#This Row],[DateKey]])/3,0)</f>
        <v>Q4</v>
      </c>
    </row>
    <row r="826" spans="1:6" x14ac:dyDescent="0.3">
      <c r="A826" s="18">
        <v>45601</v>
      </c>
      <c r="B826" t="str">
        <f t="shared" si="36"/>
        <v>Nov</v>
      </c>
      <c r="C826">
        <f t="shared" si="37"/>
        <v>11</v>
      </c>
      <c r="D826">
        <f t="shared" si="38"/>
        <v>2024</v>
      </c>
      <c r="E826" t="str">
        <f>TEXT(Table3[[#This Row],[DateKey]],"ddd")</f>
        <v>Tue</v>
      </c>
      <c r="F826" t="str">
        <f>"Q"&amp;ROUNDUP(MONTH(Table3[[#This Row],[DateKey]])/3,0)</f>
        <v>Q4</v>
      </c>
    </row>
    <row r="827" spans="1:6" x14ac:dyDescent="0.3">
      <c r="A827" s="18">
        <v>45602</v>
      </c>
      <c r="B827" t="str">
        <f t="shared" si="36"/>
        <v>Nov</v>
      </c>
      <c r="C827">
        <f t="shared" si="37"/>
        <v>11</v>
      </c>
      <c r="D827">
        <f t="shared" si="38"/>
        <v>2024</v>
      </c>
      <c r="E827" t="str">
        <f>TEXT(Table3[[#This Row],[DateKey]],"ddd")</f>
        <v>Wed</v>
      </c>
      <c r="F827" t="str">
        <f>"Q"&amp;ROUNDUP(MONTH(Table3[[#This Row],[DateKey]])/3,0)</f>
        <v>Q4</v>
      </c>
    </row>
    <row r="828" spans="1:6" x14ac:dyDescent="0.3">
      <c r="A828" s="18">
        <v>45603</v>
      </c>
      <c r="B828" t="str">
        <f t="shared" si="36"/>
        <v>Nov</v>
      </c>
      <c r="C828">
        <f t="shared" si="37"/>
        <v>11</v>
      </c>
      <c r="D828">
        <f t="shared" si="38"/>
        <v>2024</v>
      </c>
      <c r="E828" t="str">
        <f>TEXT(Table3[[#This Row],[DateKey]],"ddd")</f>
        <v>Thu</v>
      </c>
      <c r="F828" t="str">
        <f>"Q"&amp;ROUNDUP(MONTH(Table3[[#This Row],[DateKey]])/3,0)</f>
        <v>Q4</v>
      </c>
    </row>
    <row r="829" spans="1:6" x14ac:dyDescent="0.3">
      <c r="A829" s="18">
        <v>45604</v>
      </c>
      <c r="B829" t="str">
        <f t="shared" si="36"/>
        <v>Nov</v>
      </c>
      <c r="C829">
        <f t="shared" si="37"/>
        <v>11</v>
      </c>
      <c r="D829">
        <f t="shared" si="38"/>
        <v>2024</v>
      </c>
      <c r="E829" t="str">
        <f>TEXT(Table3[[#This Row],[DateKey]],"ddd")</f>
        <v>Fri</v>
      </c>
      <c r="F829" t="str">
        <f>"Q"&amp;ROUNDUP(MONTH(Table3[[#This Row],[DateKey]])/3,0)</f>
        <v>Q4</v>
      </c>
    </row>
    <row r="830" spans="1:6" x14ac:dyDescent="0.3">
      <c r="A830" s="18">
        <v>45605</v>
      </c>
      <c r="B830" t="str">
        <f t="shared" si="36"/>
        <v>Nov</v>
      </c>
      <c r="C830">
        <f t="shared" si="37"/>
        <v>11</v>
      </c>
      <c r="D830">
        <f t="shared" si="38"/>
        <v>2024</v>
      </c>
      <c r="E830" t="str">
        <f>TEXT(Table3[[#This Row],[DateKey]],"ddd")</f>
        <v>Sat</v>
      </c>
      <c r="F830" t="str">
        <f>"Q"&amp;ROUNDUP(MONTH(Table3[[#This Row],[DateKey]])/3,0)</f>
        <v>Q4</v>
      </c>
    </row>
    <row r="831" spans="1:6" x14ac:dyDescent="0.3">
      <c r="A831" s="18">
        <v>45606</v>
      </c>
      <c r="B831" t="str">
        <f t="shared" si="36"/>
        <v>Nov</v>
      </c>
      <c r="C831">
        <f t="shared" si="37"/>
        <v>11</v>
      </c>
      <c r="D831">
        <f t="shared" si="38"/>
        <v>2024</v>
      </c>
      <c r="E831" t="str">
        <f>TEXT(Table3[[#This Row],[DateKey]],"ddd")</f>
        <v>Sun</v>
      </c>
      <c r="F831" t="str">
        <f>"Q"&amp;ROUNDUP(MONTH(Table3[[#This Row],[DateKey]])/3,0)</f>
        <v>Q4</v>
      </c>
    </row>
    <row r="832" spans="1:6" x14ac:dyDescent="0.3">
      <c r="A832" s="18">
        <v>45607</v>
      </c>
      <c r="B832" t="str">
        <f t="shared" si="36"/>
        <v>Nov</v>
      </c>
      <c r="C832">
        <f t="shared" si="37"/>
        <v>11</v>
      </c>
      <c r="D832">
        <f t="shared" si="38"/>
        <v>2024</v>
      </c>
      <c r="E832" t="str">
        <f>TEXT(Table3[[#This Row],[DateKey]],"ddd")</f>
        <v>Mon</v>
      </c>
      <c r="F832" t="str">
        <f>"Q"&amp;ROUNDUP(MONTH(Table3[[#This Row],[DateKey]])/3,0)</f>
        <v>Q4</v>
      </c>
    </row>
    <row r="833" spans="1:6" x14ac:dyDescent="0.3">
      <c r="A833" s="18">
        <v>45608</v>
      </c>
      <c r="B833" t="str">
        <f t="shared" si="36"/>
        <v>Nov</v>
      </c>
      <c r="C833">
        <f t="shared" si="37"/>
        <v>11</v>
      </c>
      <c r="D833">
        <f t="shared" si="38"/>
        <v>2024</v>
      </c>
      <c r="E833" t="str">
        <f>TEXT(Table3[[#This Row],[DateKey]],"ddd")</f>
        <v>Tue</v>
      </c>
      <c r="F833" t="str">
        <f>"Q"&amp;ROUNDUP(MONTH(Table3[[#This Row],[DateKey]])/3,0)</f>
        <v>Q4</v>
      </c>
    </row>
    <row r="834" spans="1:6" x14ac:dyDescent="0.3">
      <c r="A834" s="18">
        <v>45609</v>
      </c>
      <c r="B834" t="str">
        <f t="shared" ref="B834:B897" si="39">TEXT(A834,"mmm")</f>
        <v>Nov</v>
      </c>
      <c r="C834">
        <f t="shared" ref="C834:C897" si="40">MONTH(A834)</f>
        <v>11</v>
      </c>
      <c r="D834">
        <f t="shared" ref="D834:D897" si="41">YEAR(A834)</f>
        <v>2024</v>
      </c>
      <c r="E834" t="str">
        <f>TEXT(Table3[[#This Row],[DateKey]],"ddd")</f>
        <v>Wed</v>
      </c>
      <c r="F834" t="str">
        <f>"Q"&amp;ROUNDUP(MONTH(Table3[[#This Row],[DateKey]])/3,0)</f>
        <v>Q4</v>
      </c>
    </row>
    <row r="835" spans="1:6" x14ac:dyDescent="0.3">
      <c r="A835" s="18">
        <v>45610</v>
      </c>
      <c r="B835" t="str">
        <f t="shared" si="39"/>
        <v>Nov</v>
      </c>
      <c r="C835">
        <f t="shared" si="40"/>
        <v>11</v>
      </c>
      <c r="D835">
        <f t="shared" si="41"/>
        <v>2024</v>
      </c>
      <c r="E835" t="str">
        <f>TEXT(Table3[[#This Row],[DateKey]],"ddd")</f>
        <v>Thu</v>
      </c>
      <c r="F835" t="str">
        <f>"Q"&amp;ROUNDUP(MONTH(Table3[[#This Row],[DateKey]])/3,0)</f>
        <v>Q4</v>
      </c>
    </row>
    <row r="836" spans="1:6" x14ac:dyDescent="0.3">
      <c r="A836" s="18">
        <v>45611</v>
      </c>
      <c r="B836" t="str">
        <f t="shared" si="39"/>
        <v>Nov</v>
      </c>
      <c r="C836">
        <f t="shared" si="40"/>
        <v>11</v>
      </c>
      <c r="D836">
        <f t="shared" si="41"/>
        <v>2024</v>
      </c>
      <c r="E836" t="str">
        <f>TEXT(Table3[[#This Row],[DateKey]],"ddd")</f>
        <v>Fri</v>
      </c>
      <c r="F836" t="str">
        <f>"Q"&amp;ROUNDUP(MONTH(Table3[[#This Row],[DateKey]])/3,0)</f>
        <v>Q4</v>
      </c>
    </row>
    <row r="837" spans="1:6" x14ac:dyDescent="0.3">
      <c r="A837" s="18">
        <v>45612</v>
      </c>
      <c r="B837" t="str">
        <f t="shared" si="39"/>
        <v>Nov</v>
      </c>
      <c r="C837">
        <f t="shared" si="40"/>
        <v>11</v>
      </c>
      <c r="D837">
        <f t="shared" si="41"/>
        <v>2024</v>
      </c>
      <c r="E837" t="str">
        <f>TEXT(Table3[[#This Row],[DateKey]],"ddd")</f>
        <v>Sat</v>
      </c>
      <c r="F837" t="str">
        <f>"Q"&amp;ROUNDUP(MONTH(Table3[[#This Row],[DateKey]])/3,0)</f>
        <v>Q4</v>
      </c>
    </row>
    <row r="838" spans="1:6" x14ac:dyDescent="0.3">
      <c r="A838" s="18">
        <v>45613</v>
      </c>
      <c r="B838" t="str">
        <f t="shared" si="39"/>
        <v>Nov</v>
      </c>
      <c r="C838">
        <f t="shared" si="40"/>
        <v>11</v>
      </c>
      <c r="D838">
        <f t="shared" si="41"/>
        <v>2024</v>
      </c>
      <c r="E838" t="str">
        <f>TEXT(Table3[[#This Row],[DateKey]],"ddd")</f>
        <v>Sun</v>
      </c>
      <c r="F838" t="str">
        <f>"Q"&amp;ROUNDUP(MONTH(Table3[[#This Row],[DateKey]])/3,0)</f>
        <v>Q4</v>
      </c>
    </row>
    <row r="839" spans="1:6" x14ac:dyDescent="0.3">
      <c r="A839" s="18">
        <v>45614</v>
      </c>
      <c r="B839" t="str">
        <f t="shared" si="39"/>
        <v>Nov</v>
      </c>
      <c r="C839">
        <f t="shared" si="40"/>
        <v>11</v>
      </c>
      <c r="D839">
        <f t="shared" si="41"/>
        <v>2024</v>
      </c>
      <c r="E839" t="str">
        <f>TEXT(Table3[[#This Row],[DateKey]],"ddd")</f>
        <v>Mon</v>
      </c>
      <c r="F839" t="str">
        <f>"Q"&amp;ROUNDUP(MONTH(Table3[[#This Row],[DateKey]])/3,0)</f>
        <v>Q4</v>
      </c>
    </row>
    <row r="840" spans="1:6" x14ac:dyDescent="0.3">
      <c r="A840" s="18">
        <v>45615</v>
      </c>
      <c r="B840" t="str">
        <f t="shared" si="39"/>
        <v>Nov</v>
      </c>
      <c r="C840">
        <f t="shared" si="40"/>
        <v>11</v>
      </c>
      <c r="D840">
        <f t="shared" si="41"/>
        <v>2024</v>
      </c>
      <c r="E840" t="str">
        <f>TEXT(Table3[[#This Row],[DateKey]],"ddd")</f>
        <v>Tue</v>
      </c>
      <c r="F840" t="str">
        <f>"Q"&amp;ROUNDUP(MONTH(Table3[[#This Row],[DateKey]])/3,0)</f>
        <v>Q4</v>
      </c>
    </row>
    <row r="841" spans="1:6" x14ac:dyDescent="0.3">
      <c r="A841" s="18">
        <v>45616</v>
      </c>
      <c r="B841" t="str">
        <f t="shared" si="39"/>
        <v>Nov</v>
      </c>
      <c r="C841">
        <f t="shared" si="40"/>
        <v>11</v>
      </c>
      <c r="D841">
        <f t="shared" si="41"/>
        <v>2024</v>
      </c>
      <c r="E841" t="str">
        <f>TEXT(Table3[[#This Row],[DateKey]],"ddd")</f>
        <v>Wed</v>
      </c>
      <c r="F841" t="str">
        <f>"Q"&amp;ROUNDUP(MONTH(Table3[[#This Row],[DateKey]])/3,0)</f>
        <v>Q4</v>
      </c>
    </row>
    <row r="842" spans="1:6" x14ac:dyDescent="0.3">
      <c r="A842" s="18">
        <v>45617</v>
      </c>
      <c r="B842" t="str">
        <f t="shared" si="39"/>
        <v>Nov</v>
      </c>
      <c r="C842">
        <f t="shared" si="40"/>
        <v>11</v>
      </c>
      <c r="D842">
        <f t="shared" si="41"/>
        <v>2024</v>
      </c>
      <c r="E842" t="str">
        <f>TEXT(Table3[[#This Row],[DateKey]],"ddd")</f>
        <v>Thu</v>
      </c>
      <c r="F842" t="str">
        <f>"Q"&amp;ROUNDUP(MONTH(Table3[[#This Row],[DateKey]])/3,0)</f>
        <v>Q4</v>
      </c>
    </row>
    <row r="843" spans="1:6" x14ac:dyDescent="0.3">
      <c r="A843" s="18">
        <v>45618</v>
      </c>
      <c r="B843" t="str">
        <f t="shared" si="39"/>
        <v>Nov</v>
      </c>
      <c r="C843">
        <f t="shared" si="40"/>
        <v>11</v>
      </c>
      <c r="D843">
        <f t="shared" si="41"/>
        <v>2024</v>
      </c>
      <c r="E843" t="str">
        <f>TEXT(Table3[[#This Row],[DateKey]],"ddd")</f>
        <v>Fri</v>
      </c>
      <c r="F843" t="str">
        <f>"Q"&amp;ROUNDUP(MONTH(Table3[[#This Row],[DateKey]])/3,0)</f>
        <v>Q4</v>
      </c>
    </row>
    <row r="844" spans="1:6" x14ac:dyDescent="0.3">
      <c r="A844" s="18">
        <v>45619</v>
      </c>
      <c r="B844" t="str">
        <f t="shared" si="39"/>
        <v>Nov</v>
      </c>
      <c r="C844">
        <f t="shared" si="40"/>
        <v>11</v>
      </c>
      <c r="D844">
        <f t="shared" si="41"/>
        <v>2024</v>
      </c>
      <c r="E844" t="str">
        <f>TEXT(Table3[[#This Row],[DateKey]],"ddd")</f>
        <v>Sat</v>
      </c>
      <c r="F844" t="str">
        <f>"Q"&amp;ROUNDUP(MONTH(Table3[[#This Row],[DateKey]])/3,0)</f>
        <v>Q4</v>
      </c>
    </row>
    <row r="845" spans="1:6" x14ac:dyDescent="0.3">
      <c r="A845" s="18">
        <v>45620</v>
      </c>
      <c r="B845" t="str">
        <f t="shared" si="39"/>
        <v>Nov</v>
      </c>
      <c r="C845">
        <f t="shared" si="40"/>
        <v>11</v>
      </c>
      <c r="D845">
        <f t="shared" si="41"/>
        <v>2024</v>
      </c>
      <c r="E845" t="str">
        <f>TEXT(Table3[[#This Row],[DateKey]],"ddd")</f>
        <v>Sun</v>
      </c>
      <c r="F845" t="str">
        <f>"Q"&amp;ROUNDUP(MONTH(Table3[[#This Row],[DateKey]])/3,0)</f>
        <v>Q4</v>
      </c>
    </row>
    <row r="846" spans="1:6" x14ac:dyDescent="0.3">
      <c r="A846" s="18">
        <v>45621</v>
      </c>
      <c r="B846" t="str">
        <f t="shared" si="39"/>
        <v>Nov</v>
      </c>
      <c r="C846">
        <f t="shared" si="40"/>
        <v>11</v>
      </c>
      <c r="D846">
        <f t="shared" si="41"/>
        <v>2024</v>
      </c>
      <c r="E846" t="str">
        <f>TEXT(Table3[[#This Row],[DateKey]],"ddd")</f>
        <v>Mon</v>
      </c>
      <c r="F846" t="str">
        <f>"Q"&amp;ROUNDUP(MONTH(Table3[[#This Row],[DateKey]])/3,0)</f>
        <v>Q4</v>
      </c>
    </row>
    <row r="847" spans="1:6" x14ac:dyDescent="0.3">
      <c r="A847" s="18">
        <v>45622</v>
      </c>
      <c r="B847" t="str">
        <f t="shared" si="39"/>
        <v>Nov</v>
      </c>
      <c r="C847">
        <f t="shared" si="40"/>
        <v>11</v>
      </c>
      <c r="D847">
        <f t="shared" si="41"/>
        <v>2024</v>
      </c>
      <c r="E847" t="str">
        <f>TEXT(Table3[[#This Row],[DateKey]],"ddd")</f>
        <v>Tue</v>
      </c>
      <c r="F847" t="str">
        <f>"Q"&amp;ROUNDUP(MONTH(Table3[[#This Row],[DateKey]])/3,0)</f>
        <v>Q4</v>
      </c>
    </row>
    <row r="848" spans="1:6" x14ac:dyDescent="0.3">
      <c r="A848" s="18">
        <v>45623</v>
      </c>
      <c r="B848" t="str">
        <f t="shared" si="39"/>
        <v>Nov</v>
      </c>
      <c r="C848">
        <f t="shared" si="40"/>
        <v>11</v>
      </c>
      <c r="D848">
        <f t="shared" si="41"/>
        <v>2024</v>
      </c>
      <c r="E848" t="str">
        <f>TEXT(Table3[[#This Row],[DateKey]],"ddd")</f>
        <v>Wed</v>
      </c>
      <c r="F848" t="str">
        <f>"Q"&amp;ROUNDUP(MONTH(Table3[[#This Row],[DateKey]])/3,0)</f>
        <v>Q4</v>
      </c>
    </row>
    <row r="849" spans="1:6" x14ac:dyDescent="0.3">
      <c r="A849" s="18">
        <v>45624</v>
      </c>
      <c r="B849" t="str">
        <f t="shared" si="39"/>
        <v>Nov</v>
      </c>
      <c r="C849">
        <f t="shared" si="40"/>
        <v>11</v>
      </c>
      <c r="D849">
        <f t="shared" si="41"/>
        <v>2024</v>
      </c>
      <c r="E849" t="str">
        <f>TEXT(Table3[[#This Row],[DateKey]],"ddd")</f>
        <v>Thu</v>
      </c>
      <c r="F849" t="str">
        <f>"Q"&amp;ROUNDUP(MONTH(Table3[[#This Row],[DateKey]])/3,0)</f>
        <v>Q4</v>
      </c>
    </row>
    <row r="850" spans="1:6" x14ac:dyDescent="0.3">
      <c r="A850" s="18">
        <v>45625</v>
      </c>
      <c r="B850" t="str">
        <f t="shared" si="39"/>
        <v>Nov</v>
      </c>
      <c r="C850">
        <f t="shared" si="40"/>
        <v>11</v>
      </c>
      <c r="D850">
        <f t="shared" si="41"/>
        <v>2024</v>
      </c>
      <c r="E850" t="str">
        <f>TEXT(Table3[[#This Row],[DateKey]],"ddd")</f>
        <v>Fri</v>
      </c>
      <c r="F850" t="str">
        <f>"Q"&amp;ROUNDUP(MONTH(Table3[[#This Row],[DateKey]])/3,0)</f>
        <v>Q4</v>
      </c>
    </row>
    <row r="851" spans="1:6" x14ac:dyDescent="0.3">
      <c r="A851" s="18">
        <v>45626</v>
      </c>
      <c r="B851" t="str">
        <f t="shared" si="39"/>
        <v>Nov</v>
      </c>
      <c r="C851">
        <f t="shared" si="40"/>
        <v>11</v>
      </c>
      <c r="D851">
        <f t="shared" si="41"/>
        <v>2024</v>
      </c>
      <c r="E851" t="str">
        <f>TEXT(Table3[[#This Row],[DateKey]],"ddd")</f>
        <v>Sat</v>
      </c>
      <c r="F851" t="str">
        <f>"Q"&amp;ROUNDUP(MONTH(Table3[[#This Row],[DateKey]])/3,0)</f>
        <v>Q4</v>
      </c>
    </row>
    <row r="852" spans="1:6" x14ac:dyDescent="0.3">
      <c r="A852" s="18">
        <v>45261</v>
      </c>
      <c r="B852" t="str">
        <f t="shared" si="39"/>
        <v>Dec</v>
      </c>
      <c r="C852">
        <f t="shared" si="40"/>
        <v>12</v>
      </c>
      <c r="D852">
        <f t="shared" si="41"/>
        <v>2023</v>
      </c>
      <c r="E852" t="str">
        <f>TEXT(Table3[[#This Row],[DateKey]],"ddd")</f>
        <v>Fri</v>
      </c>
      <c r="F852" t="str">
        <f>"Q"&amp;ROUNDUP(MONTH(Table3[[#This Row],[DateKey]])/3,0)</f>
        <v>Q4</v>
      </c>
    </row>
    <row r="853" spans="1:6" x14ac:dyDescent="0.3">
      <c r="A853" s="18">
        <v>45262</v>
      </c>
      <c r="B853" t="str">
        <f t="shared" si="39"/>
        <v>Dec</v>
      </c>
      <c r="C853">
        <f t="shared" si="40"/>
        <v>12</v>
      </c>
      <c r="D853">
        <f t="shared" si="41"/>
        <v>2023</v>
      </c>
      <c r="E853" t="str">
        <f>TEXT(Table3[[#This Row],[DateKey]],"ddd")</f>
        <v>Sat</v>
      </c>
      <c r="F853" t="str">
        <f>"Q"&amp;ROUNDUP(MONTH(Table3[[#This Row],[DateKey]])/3,0)</f>
        <v>Q4</v>
      </c>
    </row>
    <row r="854" spans="1:6" x14ac:dyDescent="0.3">
      <c r="A854" s="18">
        <v>45263</v>
      </c>
      <c r="B854" t="str">
        <f t="shared" si="39"/>
        <v>Dec</v>
      </c>
      <c r="C854">
        <f t="shared" si="40"/>
        <v>12</v>
      </c>
      <c r="D854">
        <f t="shared" si="41"/>
        <v>2023</v>
      </c>
      <c r="E854" t="str">
        <f>TEXT(Table3[[#This Row],[DateKey]],"ddd")</f>
        <v>Sun</v>
      </c>
      <c r="F854" t="str">
        <f>"Q"&amp;ROUNDUP(MONTH(Table3[[#This Row],[DateKey]])/3,0)</f>
        <v>Q4</v>
      </c>
    </row>
    <row r="855" spans="1:6" x14ac:dyDescent="0.3">
      <c r="A855" s="18">
        <v>45264</v>
      </c>
      <c r="B855" t="str">
        <f t="shared" si="39"/>
        <v>Dec</v>
      </c>
      <c r="C855">
        <f t="shared" si="40"/>
        <v>12</v>
      </c>
      <c r="D855">
        <f t="shared" si="41"/>
        <v>2023</v>
      </c>
      <c r="E855" t="str">
        <f>TEXT(Table3[[#This Row],[DateKey]],"ddd")</f>
        <v>Mon</v>
      </c>
      <c r="F855" t="str">
        <f>"Q"&amp;ROUNDUP(MONTH(Table3[[#This Row],[DateKey]])/3,0)</f>
        <v>Q4</v>
      </c>
    </row>
    <row r="856" spans="1:6" x14ac:dyDescent="0.3">
      <c r="A856" s="18">
        <v>45265</v>
      </c>
      <c r="B856" t="str">
        <f t="shared" si="39"/>
        <v>Dec</v>
      </c>
      <c r="C856">
        <f t="shared" si="40"/>
        <v>12</v>
      </c>
      <c r="D856">
        <f t="shared" si="41"/>
        <v>2023</v>
      </c>
      <c r="E856" t="str">
        <f>TEXT(Table3[[#This Row],[DateKey]],"ddd")</f>
        <v>Tue</v>
      </c>
      <c r="F856" t="str">
        <f>"Q"&amp;ROUNDUP(MONTH(Table3[[#This Row],[DateKey]])/3,0)</f>
        <v>Q4</v>
      </c>
    </row>
    <row r="857" spans="1:6" x14ac:dyDescent="0.3">
      <c r="A857" s="18">
        <v>45266</v>
      </c>
      <c r="B857" t="str">
        <f t="shared" si="39"/>
        <v>Dec</v>
      </c>
      <c r="C857">
        <f t="shared" si="40"/>
        <v>12</v>
      </c>
      <c r="D857">
        <f t="shared" si="41"/>
        <v>2023</v>
      </c>
      <c r="E857" t="str">
        <f>TEXT(Table3[[#This Row],[DateKey]],"ddd")</f>
        <v>Wed</v>
      </c>
      <c r="F857" t="str">
        <f>"Q"&amp;ROUNDUP(MONTH(Table3[[#This Row],[DateKey]])/3,0)</f>
        <v>Q4</v>
      </c>
    </row>
    <row r="858" spans="1:6" x14ac:dyDescent="0.3">
      <c r="A858" s="18">
        <v>45267</v>
      </c>
      <c r="B858" t="str">
        <f t="shared" si="39"/>
        <v>Dec</v>
      </c>
      <c r="C858">
        <f t="shared" si="40"/>
        <v>12</v>
      </c>
      <c r="D858">
        <f t="shared" si="41"/>
        <v>2023</v>
      </c>
      <c r="E858" t="str">
        <f>TEXT(Table3[[#This Row],[DateKey]],"ddd")</f>
        <v>Thu</v>
      </c>
      <c r="F858" t="str">
        <f>"Q"&amp;ROUNDUP(MONTH(Table3[[#This Row],[DateKey]])/3,0)</f>
        <v>Q4</v>
      </c>
    </row>
    <row r="859" spans="1:6" x14ac:dyDescent="0.3">
      <c r="A859" s="18">
        <v>45268</v>
      </c>
      <c r="B859" t="str">
        <f t="shared" si="39"/>
        <v>Dec</v>
      </c>
      <c r="C859">
        <f t="shared" si="40"/>
        <v>12</v>
      </c>
      <c r="D859">
        <f t="shared" si="41"/>
        <v>2023</v>
      </c>
      <c r="E859" t="str">
        <f>TEXT(Table3[[#This Row],[DateKey]],"ddd")</f>
        <v>Fri</v>
      </c>
      <c r="F859" t="str">
        <f>"Q"&amp;ROUNDUP(MONTH(Table3[[#This Row],[DateKey]])/3,0)</f>
        <v>Q4</v>
      </c>
    </row>
    <row r="860" spans="1:6" x14ac:dyDescent="0.3">
      <c r="A860" s="18">
        <v>45269</v>
      </c>
      <c r="B860" t="str">
        <f t="shared" si="39"/>
        <v>Dec</v>
      </c>
      <c r="C860">
        <f t="shared" si="40"/>
        <v>12</v>
      </c>
      <c r="D860">
        <f t="shared" si="41"/>
        <v>2023</v>
      </c>
      <c r="E860" t="str">
        <f>TEXT(Table3[[#This Row],[DateKey]],"ddd")</f>
        <v>Sat</v>
      </c>
      <c r="F860" t="str">
        <f>"Q"&amp;ROUNDUP(MONTH(Table3[[#This Row],[DateKey]])/3,0)</f>
        <v>Q4</v>
      </c>
    </row>
    <row r="861" spans="1:6" x14ac:dyDescent="0.3">
      <c r="A861" s="18">
        <v>45270</v>
      </c>
      <c r="B861" t="str">
        <f t="shared" si="39"/>
        <v>Dec</v>
      </c>
      <c r="C861">
        <f t="shared" si="40"/>
        <v>12</v>
      </c>
      <c r="D861">
        <f t="shared" si="41"/>
        <v>2023</v>
      </c>
      <c r="E861" t="str">
        <f>TEXT(Table3[[#This Row],[DateKey]],"ddd")</f>
        <v>Sun</v>
      </c>
      <c r="F861" t="str">
        <f>"Q"&amp;ROUNDUP(MONTH(Table3[[#This Row],[DateKey]])/3,0)</f>
        <v>Q4</v>
      </c>
    </row>
    <row r="862" spans="1:6" x14ac:dyDescent="0.3">
      <c r="A862" s="18">
        <v>45271</v>
      </c>
      <c r="B862" t="str">
        <f t="shared" si="39"/>
        <v>Dec</v>
      </c>
      <c r="C862">
        <f t="shared" si="40"/>
        <v>12</v>
      </c>
      <c r="D862">
        <f t="shared" si="41"/>
        <v>2023</v>
      </c>
      <c r="E862" t="str">
        <f>TEXT(Table3[[#This Row],[DateKey]],"ddd")</f>
        <v>Mon</v>
      </c>
      <c r="F862" t="str">
        <f>"Q"&amp;ROUNDUP(MONTH(Table3[[#This Row],[DateKey]])/3,0)</f>
        <v>Q4</v>
      </c>
    </row>
    <row r="863" spans="1:6" x14ac:dyDescent="0.3">
      <c r="A863" s="18">
        <v>45272</v>
      </c>
      <c r="B863" t="str">
        <f t="shared" si="39"/>
        <v>Dec</v>
      </c>
      <c r="C863">
        <f t="shared" si="40"/>
        <v>12</v>
      </c>
      <c r="D863">
        <f t="shared" si="41"/>
        <v>2023</v>
      </c>
      <c r="E863" t="str">
        <f>TEXT(Table3[[#This Row],[DateKey]],"ddd")</f>
        <v>Tue</v>
      </c>
      <c r="F863" t="str">
        <f>"Q"&amp;ROUNDUP(MONTH(Table3[[#This Row],[DateKey]])/3,0)</f>
        <v>Q4</v>
      </c>
    </row>
    <row r="864" spans="1:6" x14ac:dyDescent="0.3">
      <c r="A864" s="18">
        <v>45273</v>
      </c>
      <c r="B864" t="str">
        <f t="shared" si="39"/>
        <v>Dec</v>
      </c>
      <c r="C864">
        <f t="shared" si="40"/>
        <v>12</v>
      </c>
      <c r="D864">
        <f t="shared" si="41"/>
        <v>2023</v>
      </c>
      <c r="E864" t="str">
        <f>TEXT(Table3[[#This Row],[DateKey]],"ddd")</f>
        <v>Wed</v>
      </c>
      <c r="F864" t="str">
        <f>"Q"&amp;ROUNDUP(MONTH(Table3[[#This Row],[DateKey]])/3,0)</f>
        <v>Q4</v>
      </c>
    </row>
    <row r="865" spans="1:6" x14ac:dyDescent="0.3">
      <c r="A865" s="18">
        <v>45274</v>
      </c>
      <c r="B865" t="str">
        <f t="shared" si="39"/>
        <v>Dec</v>
      </c>
      <c r="C865">
        <f t="shared" si="40"/>
        <v>12</v>
      </c>
      <c r="D865">
        <f t="shared" si="41"/>
        <v>2023</v>
      </c>
      <c r="E865" t="str">
        <f>TEXT(Table3[[#This Row],[DateKey]],"ddd")</f>
        <v>Thu</v>
      </c>
      <c r="F865" t="str">
        <f>"Q"&amp;ROUNDUP(MONTH(Table3[[#This Row],[DateKey]])/3,0)</f>
        <v>Q4</v>
      </c>
    </row>
    <row r="866" spans="1:6" x14ac:dyDescent="0.3">
      <c r="A866" s="18">
        <v>45275</v>
      </c>
      <c r="B866" t="str">
        <f t="shared" si="39"/>
        <v>Dec</v>
      </c>
      <c r="C866">
        <f t="shared" si="40"/>
        <v>12</v>
      </c>
      <c r="D866">
        <f t="shared" si="41"/>
        <v>2023</v>
      </c>
      <c r="E866" t="str">
        <f>TEXT(Table3[[#This Row],[DateKey]],"ddd")</f>
        <v>Fri</v>
      </c>
      <c r="F866" t="str">
        <f>"Q"&amp;ROUNDUP(MONTH(Table3[[#This Row],[DateKey]])/3,0)</f>
        <v>Q4</v>
      </c>
    </row>
    <row r="867" spans="1:6" x14ac:dyDescent="0.3">
      <c r="A867" s="18">
        <v>45276</v>
      </c>
      <c r="B867" t="str">
        <f t="shared" si="39"/>
        <v>Dec</v>
      </c>
      <c r="C867">
        <f t="shared" si="40"/>
        <v>12</v>
      </c>
      <c r="D867">
        <f t="shared" si="41"/>
        <v>2023</v>
      </c>
      <c r="E867" t="str">
        <f>TEXT(Table3[[#This Row],[DateKey]],"ddd")</f>
        <v>Sat</v>
      </c>
      <c r="F867" t="str">
        <f>"Q"&amp;ROUNDUP(MONTH(Table3[[#This Row],[DateKey]])/3,0)</f>
        <v>Q4</v>
      </c>
    </row>
    <row r="868" spans="1:6" x14ac:dyDescent="0.3">
      <c r="A868" s="18">
        <v>45277</v>
      </c>
      <c r="B868" t="str">
        <f t="shared" si="39"/>
        <v>Dec</v>
      </c>
      <c r="C868">
        <f t="shared" si="40"/>
        <v>12</v>
      </c>
      <c r="D868">
        <f t="shared" si="41"/>
        <v>2023</v>
      </c>
      <c r="E868" t="str">
        <f>TEXT(Table3[[#This Row],[DateKey]],"ddd")</f>
        <v>Sun</v>
      </c>
      <c r="F868" t="str">
        <f>"Q"&amp;ROUNDUP(MONTH(Table3[[#This Row],[DateKey]])/3,0)</f>
        <v>Q4</v>
      </c>
    </row>
    <row r="869" spans="1:6" x14ac:dyDescent="0.3">
      <c r="A869" s="18">
        <v>45278</v>
      </c>
      <c r="B869" t="str">
        <f t="shared" si="39"/>
        <v>Dec</v>
      </c>
      <c r="C869">
        <f t="shared" si="40"/>
        <v>12</v>
      </c>
      <c r="D869">
        <f t="shared" si="41"/>
        <v>2023</v>
      </c>
      <c r="E869" t="str">
        <f>TEXT(Table3[[#This Row],[DateKey]],"ddd")</f>
        <v>Mon</v>
      </c>
      <c r="F869" t="str">
        <f>"Q"&amp;ROUNDUP(MONTH(Table3[[#This Row],[DateKey]])/3,0)</f>
        <v>Q4</v>
      </c>
    </row>
    <row r="870" spans="1:6" x14ac:dyDescent="0.3">
      <c r="A870" s="18">
        <v>45279</v>
      </c>
      <c r="B870" t="str">
        <f t="shared" si="39"/>
        <v>Dec</v>
      </c>
      <c r="C870">
        <f t="shared" si="40"/>
        <v>12</v>
      </c>
      <c r="D870">
        <f t="shared" si="41"/>
        <v>2023</v>
      </c>
      <c r="E870" t="str">
        <f>TEXT(Table3[[#This Row],[DateKey]],"ddd")</f>
        <v>Tue</v>
      </c>
      <c r="F870" t="str">
        <f>"Q"&amp;ROUNDUP(MONTH(Table3[[#This Row],[DateKey]])/3,0)</f>
        <v>Q4</v>
      </c>
    </row>
    <row r="871" spans="1:6" x14ac:dyDescent="0.3">
      <c r="A871" s="18">
        <v>45280</v>
      </c>
      <c r="B871" t="str">
        <f t="shared" si="39"/>
        <v>Dec</v>
      </c>
      <c r="C871">
        <f t="shared" si="40"/>
        <v>12</v>
      </c>
      <c r="D871">
        <f t="shared" si="41"/>
        <v>2023</v>
      </c>
      <c r="E871" t="str">
        <f>TEXT(Table3[[#This Row],[DateKey]],"ddd")</f>
        <v>Wed</v>
      </c>
      <c r="F871" t="str">
        <f>"Q"&amp;ROUNDUP(MONTH(Table3[[#This Row],[DateKey]])/3,0)</f>
        <v>Q4</v>
      </c>
    </row>
    <row r="872" spans="1:6" x14ac:dyDescent="0.3">
      <c r="A872" s="18">
        <v>45281</v>
      </c>
      <c r="B872" t="str">
        <f t="shared" si="39"/>
        <v>Dec</v>
      </c>
      <c r="C872">
        <f t="shared" si="40"/>
        <v>12</v>
      </c>
      <c r="D872">
        <f t="shared" si="41"/>
        <v>2023</v>
      </c>
      <c r="E872" t="str">
        <f>TEXT(Table3[[#This Row],[DateKey]],"ddd")</f>
        <v>Thu</v>
      </c>
      <c r="F872" t="str">
        <f>"Q"&amp;ROUNDUP(MONTH(Table3[[#This Row],[DateKey]])/3,0)</f>
        <v>Q4</v>
      </c>
    </row>
    <row r="873" spans="1:6" x14ac:dyDescent="0.3">
      <c r="A873" s="18">
        <v>45282</v>
      </c>
      <c r="B873" t="str">
        <f t="shared" si="39"/>
        <v>Dec</v>
      </c>
      <c r="C873">
        <f t="shared" si="40"/>
        <v>12</v>
      </c>
      <c r="D873">
        <f t="shared" si="41"/>
        <v>2023</v>
      </c>
      <c r="E873" t="str">
        <f>TEXT(Table3[[#This Row],[DateKey]],"ddd")</f>
        <v>Fri</v>
      </c>
      <c r="F873" t="str">
        <f>"Q"&amp;ROUNDUP(MONTH(Table3[[#This Row],[DateKey]])/3,0)</f>
        <v>Q4</v>
      </c>
    </row>
    <row r="874" spans="1:6" x14ac:dyDescent="0.3">
      <c r="A874" s="18">
        <v>45283</v>
      </c>
      <c r="B874" t="str">
        <f t="shared" si="39"/>
        <v>Dec</v>
      </c>
      <c r="C874">
        <f t="shared" si="40"/>
        <v>12</v>
      </c>
      <c r="D874">
        <f t="shared" si="41"/>
        <v>2023</v>
      </c>
      <c r="E874" t="str">
        <f>TEXT(Table3[[#This Row],[DateKey]],"ddd")</f>
        <v>Sat</v>
      </c>
      <c r="F874" t="str">
        <f>"Q"&amp;ROUNDUP(MONTH(Table3[[#This Row],[DateKey]])/3,0)</f>
        <v>Q4</v>
      </c>
    </row>
    <row r="875" spans="1:6" x14ac:dyDescent="0.3">
      <c r="A875" s="18">
        <v>45284</v>
      </c>
      <c r="B875" t="str">
        <f t="shared" si="39"/>
        <v>Dec</v>
      </c>
      <c r="C875">
        <f t="shared" si="40"/>
        <v>12</v>
      </c>
      <c r="D875">
        <f t="shared" si="41"/>
        <v>2023</v>
      </c>
      <c r="E875" t="str">
        <f>TEXT(Table3[[#This Row],[DateKey]],"ddd")</f>
        <v>Sun</v>
      </c>
      <c r="F875" t="str">
        <f>"Q"&amp;ROUNDUP(MONTH(Table3[[#This Row],[DateKey]])/3,0)</f>
        <v>Q4</v>
      </c>
    </row>
    <row r="876" spans="1:6" x14ac:dyDescent="0.3">
      <c r="A876" s="18">
        <v>45285</v>
      </c>
      <c r="B876" t="str">
        <f t="shared" si="39"/>
        <v>Dec</v>
      </c>
      <c r="C876">
        <f t="shared" si="40"/>
        <v>12</v>
      </c>
      <c r="D876">
        <f t="shared" si="41"/>
        <v>2023</v>
      </c>
      <c r="E876" t="str">
        <f>TEXT(Table3[[#This Row],[DateKey]],"ddd")</f>
        <v>Mon</v>
      </c>
      <c r="F876" t="str">
        <f>"Q"&amp;ROUNDUP(MONTH(Table3[[#This Row],[DateKey]])/3,0)</f>
        <v>Q4</v>
      </c>
    </row>
    <row r="877" spans="1:6" x14ac:dyDescent="0.3">
      <c r="A877" s="18">
        <v>45286</v>
      </c>
      <c r="B877" t="str">
        <f t="shared" si="39"/>
        <v>Dec</v>
      </c>
      <c r="C877">
        <f t="shared" si="40"/>
        <v>12</v>
      </c>
      <c r="D877">
        <f t="shared" si="41"/>
        <v>2023</v>
      </c>
      <c r="E877" t="str">
        <f>TEXT(Table3[[#This Row],[DateKey]],"ddd")</f>
        <v>Tue</v>
      </c>
      <c r="F877" t="str">
        <f>"Q"&amp;ROUNDUP(MONTH(Table3[[#This Row],[DateKey]])/3,0)</f>
        <v>Q4</v>
      </c>
    </row>
    <row r="878" spans="1:6" x14ac:dyDescent="0.3">
      <c r="A878" s="18">
        <v>45287</v>
      </c>
      <c r="B878" t="str">
        <f t="shared" si="39"/>
        <v>Dec</v>
      </c>
      <c r="C878">
        <f t="shared" si="40"/>
        <v>12</v>
      </c>
      <c r="D878">
        <f t="shared" si="41"/>
        <v>2023</v>
      </c>
      <c r="E878" t="str">
        <f>TEXT(Table3[[#This Row],[DateKey]],"ddd")</f>
        <v>Wed</v>
      </c>
      <c r="F878" t="str">
        <f>"Q"&amp;ROUNDUP(MONTH(Table3[[#This Row],[DateKey]])/3,0)</f>
        <v>Q4</v>
      </c>
    </row>
    <row r="879" spans="1:6" x14ac:dyDescent="0.3">
      <c r="A879" s="18">
        <v>45288</v>
      </c>
      <c r="B879" t="str">
        <f t="shared" si="39"/>
        <v>Dec</v>
      </c>
      <c r="C879">
        <f t="shared" si="40"/>
        <v>12</v>
      </c>
      <c r="D879">
        <f t="shared" si="41"/>
        <v>2023</v>
      </c>
      <c r="E879" t="str">
        <f>TEXT(Table3[[#This Row],[DateKey]],"ddd")</f>
        <v>Thu</v>
      </c>
      <c r="F879" t="str">
        <f>"Q"&amp;ROUNDUP(MONTH(Table3[[#This Row],[DateKey]])/3,0)</f>
        <v>Q4</v>
      </c>
    </row>
    <row r="880" spans="1:6" x14ac:dyDescent="0.3">
      <c r="A880" s="18">
        <v>45289</v>
      </c>
      <c r="B880" t="str">
        <f t="shared" si="39"/>
        <v>Dec</v>
      </c>
      <c r="C880">
        <f t="shared" si="40"/>
        <v>12</v>
      </c>
      <c r="D880">
        <f t="shared" si="41"/>
        <v>2023</v>
      </c>
      <c r="E880" t="str">
        <f>TEXT(Table3[[#This Row],[DateKey]],"ddd")</f>
        <v>Fri</v>
      </c>
      <c r="F880" t="str">
        <f>"Q"&amp;ROUNDUP(MONTH(Table3[[#This Row],[DateKey]])/3,0)</f>
        <v>Q4</v>
      </c>
    </row>
    <row r="881" spans="1:6" x14ac:dyDescent="0.3">
      <c r="A881" s="18">
        <v>45290</v>
      </c>
      <c r="B881" t="str">
        <f t="shared" si="39"/>
        <v>Dec</v>
      </c>
      <c r="C881">
        <f t="shared" si="40"/>
        <v>12</v>
      </c>
      <c r="D881">
        <f t="shared" si="41"/>
        <v>2023</v>
      </c>
      <c r="E881" t="str">
        <f>TEXT(Table3[[#This Row],[DateKey]],"ddd")</f>
        <v>Sat</v>
      </c>
      <c r="F881" t="str">
        <f>"Q"&amp;ROUNDUP(MONTH(Table3[[#This Row],[DateKey]])/3,0)</f>
        <v>Q4</v>
      </c>
    </row>
    <row r="882" spans="1:6" x14ac:dyDescent="0.3">
      <c r="A882" s="18">
        <v>45291</v>
      </c>
      <c r="B882" t="str">
        <f t="shared" si="39"/>
        <v>Dec</v>
      </c>
      <c r="C882">
        <f t="shared" si="40"/>
        <v>12</v>
      </c>
      <c r="D882">
        <f t="shared" si="41"/>
        <v>2023</v>
      </c>
      <c r="E882" t="str">
        <f>TEXT(Table3[[#This Row],[DateKey]],"ddd")</f>
        <v>Sun</v>
      </c>
      <c r="F882" t="str">
        <f>"Q"&amp;ROUNDUP(MONTH(Table3[[#This Row],[DateKey]])/3,0)</f>
        <v>Q4</v>
      </c>
    </row>
    <row r="883" spans="1:6" x14ac:dyDescent="0.3">
      <c r="A883" s="18">
        <v>45627</v>
      </c>
      <c r="B883" t="str">
        <f t="shared" si="39"/>
        <v>Dec</v>
      </c>
      <c r="C883">
        <f t="shared" si="40"/>
        <v>12</v>
      </c>
      <c r="D883">
        <f t="shared" si="41"/>
        <v>2024</v>
      </c>
      <c r="E883" t="str">
        <f>TEXT(Table3[[#This Row],[DateKey]],"ddd")</f>
        <v>Sun</v>
      </c>
      <c r="F883" t="str">
        <f>"Q"&amp;ROUNDUP(MONTH(Table3[[#This Row],[DateKey]])/3,0)</f>
        <v>Q4</v>
      </c>
    </row>
    <row r="884" spans="1:6" x14ac:dyDescent="0.3">
      <c r="A884" s="18">
        <v>45628</v>
      </c>
      <c r="B884" t="str">
        <f t="shared" si="39"/>
        <v>Dec</v>
      </c>
      <c r="C884">
        <f t="shared" si="40"/>
        <v>12</v>
      </c>
      <c r="D884">
        <f t="shared" si="41"/>
        <v>2024</v>
      </c>
      <c r="E884" t="str">
        <f>TEXT(Table3[[#This Row],[DateKey]],"ddd")</f>
        <v>Mon</v>
      </c>
      <c r="F884" t="str">
        <f>"Q"&amp;ROUNDUP(MONTH(Table3[[#This Row],[DateKey]])/3,0)</f>
        <v>Q4</v>
      </c>
    </row>
    <row r="885" spans="1:6" x14ac:dyDescent="0.3">
      <c r="A885" s="18">
        <v>45629</v>
      </c>
      <c r="B885" t="str">
        <f t="shared" si="39"/>
        <v>Dec</v>
      </c>
      <c r="C885">
        <f t="shared" si="40"/>
        <v>12</v>
      </c>
      <c r="D885">
        <f t="shared" si="41"/>
        <v>2024</v>
      </c>
      <c r="E885" t="str">
        <f>TEXT(Table3[[#This Row],[DateKey]],"ddd")</f>
        <v>Tue</v>
      </c>
      <c r="F885" t="str">
        <f>"Q"&amp;ROUNDUP(MONTH(Table3[[#This Row],[DateKey]])/3,0)</f>
        <v>Q4</v>
      </c>
    </row>
    <row r="886" spans="1:6" x14ac:dyDescent="0.3">
      <c r="A886" s="18">
        <v>45630</v>
      </c>
      <c r="B886" t="str">
        <f t="shared" si="39"/>
        <v>Dec</v>
      </c>
      <c r="C886">
        <f t="shared" si="40"/>
        <v>12</v>
      </c>
      <c r="D886">
        <f t="shared" si="41"/>
        <v>2024</v>
      </c>
      <c r="E886" t="str">
        <f>TEXT(Table3[[#This Row],[DateKey]],"ddd")</f>
        <v>Wed</v>
      </c>
      <c r="F886" t="str">
        <f>"Q"&amp;ROUNDUP(MONTH(Table3[[#This Row],[DateKey]])/3,0)</f>
        <v>Q4</v>
      </c>
    </row>
    <row r="887" spans="1:6" x14ac:dyDescent="0.3">
      <c r="A887" s="18">
        <v>45631</v>
      </c>
      <c r="B887" t="str">
        <f t="shared" si="39"/>
        <v>Dec</v>
      </c>
      <c r="C887">
        <f t="shared" si="40"/>
        <v>12</v>
      </c>
      <c r="D887">
        <f t="shared" si="41"/>
        <v>2024</v>
      </c>
      <c r="E887" t="str">
        <f>TEXT(Table3[[#This Row],[DateKey]],"ddd")</f>
        <v>Thu</v>
      </c>
      <c r="F887" t="str">
        <f>"Q"&amp;ROUNDUP(MONTH(Table3[[#This Row],[DateKey]])/3,0)</f>
        <v>Q4</v>
      </c>
    </row>
    <row r="888" spans="1:6" x14ac:dyDescent="0.3">
      <c r="A888" s="18">
        <v>45632</v>
      </c>
      <c r="B888" t="str">
        <f t="shared" si="39"/>
        <v>Dec</v>
      </c>
      <c r="C888">
        <f t="shared" si="40"/>
        <v>12</v>
      </c>
      <c r="D888">
        <f t="shared" si="41"/>
        <v>2024</v>
      </c>
      <c r="E888" t="str">
        <f>TEXT(Table3[[#This Row],[DateKey]],"ddd")</f>
        <v>Fri</v>
      </c>
      <c r="F888" t="str">
        <f>"Q"&amp;ROUNDUP(MONTH(Table3[[#This Row],[DateKey]])/3,0)</f>
        <v>Q4</v>
      </c>
    </row>
    <row r="889" spans="1:6" x14ac:dyDescent="0.3">
      <c r="A889" s="18">
        <v>45633</v>
      </c>
      <c r="B889" t="str">
        <f t="shared" si="39"/>
        <v>Dec</v>
      </c>
      <c r="C889">
        <f t="shared" si="40"/>
        <v>12</v>
      </c>
      <c r="D889">
        <f t="shared" si="41"/>
        <v>2024</v>
      </c>
      <c r="E889" t="str">
        <f>TEXT(Table3[[#This Row],[DateKey]],"ddd")</f>
        <v>Sat</v>
      </c>
      <c r="F889" t="str">
        <f>"Q"&amp;ROUNDUP(MONTH(Table3[[#This Row],[DateKey]])/3,0)</f>
        <v>Q4</v>
      </c>
    </row>
    <row r="890" spans="1:6" x14ac:dyDescent="0.3">
      <c r="A890" s="18">
        <v>45634</v>
      </c>
      <c r="B890" t="str">
        <f t="shared" si="39"/>
        <v>Dec</v>
      </c>
      <c r="C890">
        <f t="shared" si="40"/>
        <v>12</v>
      </c>
      <c r="D890">
        <f t="shared" si="41"/>
        <v>2024</v>
      </c>
      <c r="E890" t="str">
        <f>TEXT(Table3[[#This Row],[DateKey]],"ddd")</f>
        <v>Sun</v>
      </c>
      <c r="F890" t="str">
        <f>"Q"&amp;ROUNDUP(MONTH(Table3[[#This Row],[DateKey]])/3,0)</f>
        <v>Q4</v>
      </c>
    </row>
    <row r="891" spans="1:6" x14ac:dyDescent="0.3">
      <c r="A891" s="18">
        <v>45635</v>
      </c>
      <c r="B891" t="str">
        <f t="shared" si="39"/>
        <v>Dec</v>
      </c>
      <c r="C891">
        <f t="shared" si="40"/>
        <v>12</v>
      </c>
      <c r="D891">
        <f t="shared" si="41"/>
        <v>2024</v>
      </c>
      <c r="E891" t="str">
        <f>TEXT(Table3[[#This Row],[DateKey]],"ddd")</f>
        <v>Mon</v>
      </c>
      <c r="F891" t="str">
        <f>"Q"&amp;ROUNDUP(MONTH(Table3[[#This Row],[DateKey]])/3,0)</f>
        <v>Q4</v>
      </c>
    </row>
    <row r="892" spans="1:6" x14ac:dyDescent="0.3">
      <c r="A892" s="18">
        <v>45636</v>
      </c>
      <c r="B892" t="str">
        <f t="shared" si="39"/>
        <v>Dec</v>
      </c>
      <c r="C892">
        <f t="shared" si="40"/>
        <v>12</v>
      </c>
      <c r="D892">
        <f t="shared" si="41"/>
        <v>2024</v>
      </c>
      <c r="E892" t="str">
        <f>TEXT(Table3[[#This Row],[DateKey]],"ddd")</f>
        <v>Tue</v>
      </c>
      <c r="F892" t="str">
        <f>"Q"&amp;ROUNDUP(MONTH(Table3[[#This Row],[DateKey]])/3,0)</f>
        <v>Q4</v>
      </c>
    </row>
    <row r="893" spans="1:6" x14ac:dyDescent="0.3">
      <c r="A893" s="18">
        <v>45637</v>
      </c>
      <c r="B893" t="str">
        <f t="shared" si="39"/>
        <v>Dec</v>
      </c>
      <c r="C893">
        <f t="shared" si="40"/>
        <v>12</v>
      </c>
      <c r="D893">
        <f t="shared" si="41"/>
        <v>2024</v>
      </c>
      <c r="E893" t="str">
        <f>TEXT(Table3[[#This Row],[DateKey]],"ddd")</f>
        <v>Wed</v>
      </c>
      <c r="F893" t="str">
        <f>"Q"&amp;ROUNDUP(MONTH(Table3[[#This Row],[DateKey]])/3,0)</f>
        <v>Q4</v>
      </c>
    </row>
    <row r="894" spans="1:6" x14ac:dyDescent="0.3">
      <c r="A894" s="18">
        <v>45638</v>
      </c>
      <c r="B894" t="str">
        <f t="shared" si="39"/>
        <v>Dec</v>
      </c>
      <c r="C894">
        <f t="shared" si="40"/>
        <v>12</v>
      </c>
      <c r="D894">
        <f t="shared" si="41"/>
        <v>2024</v>
      </c>
      <c r="E894" t="str">
        <f>TEXT(Table3[[#This Row],[DateKey]],"ddd")</f>
        <v>Thu</v>
      </c>
      <c r="F894" t="str">
        <f>"Q"&amp;ROUNDUP(MONTH(Table3[[#This Row],[DateKey]])/3,0)</f>
        <v>Q4</v>
      </c>
    </row>
    <row r="895" spans="1:6" x14ac:dyDescent="0.3">
      <c r="A895" s="18">
        <v>45639</v>
      </c>
      <c r="B895" t="str">
        <f t="shared" si="39"/>
        <v>Dec</v>
      </c>
      <c r="C895">
        <f t="shared" si="40"/>
        <v>12</v>
      </c>
      <c r="D895">
        <f t="shared" si="41"/>
        <v>2024</v>
      </c>
      <c r="E895" t="str">
        <f>TEXT(Table3[[#This Row],[DateKey]],"ddd")</f>
        <v>Fri</v>
      </c>
      <c r="F895" t="str">
        <f>"Q"&amp;ROUNDUP(MONTH(Table3[[#This Row],[DateKey]])/3,0)</f>
        <v>Q4</v>
      </c>
    </row>
    <row r="896" spans="1:6" x14ac:dyDescent="0.3">
      <c r="A896" s="18">
        <v>45640</v>
      </c>
      <c r="B896" t="str">
        <f t="shared" si="39"/>
        <v>Dec</v>
      </c>
      <c r="C896">
        <f t="shared" si="40"/>
        <v>12</v>
      </c>
      <c r="D896">
        <f t="shared" si="41"/>
        <v>2024</v>
      </c>
      <c r="E896" t="str">
        <f>TEXT(Table3[[#This Row],[DateKey]],"ddd")</f>
        <v>Sat</v>
      </c>
      <c r="F896" t="str">
        <f>"Q"&amp;ROUNDUP(MONTH(Table3[[#This Row],[DateKey]])/3,0)</f>
        <v>Q4</v>
      </c>
    </row>
    <row r="897" spans="1:6" x14ac:dyDescent="0.3">
      <c r="A897" s="18">
        <v>45641</v>
      </c>
      <c r="B897" t="str">
        <f t="shared" si="39"/>
        <v>Dec</v>
      </c>
      <c r="C897">
        <f t="shared" si="40"/>
        <v>12</v>
      </c>
      <c r="D897">
        <f t="shared" si="41"/>
        <v>2024</v>
      </c>
      <c r="E897" t="str">
        <f>TEXT(Table3[[#This Row],[DateKey]],"ddd")</f>
        <v>Sun</v>
      </c>
      <c r="F897" t="str">
        <f>"Q"&amp;ROUNDUP(MONTH(Table3[[#This Row],[DateKey]])/3,0)</f>
        <v>Q4</v>
      </c>
    </row>
    <row r="898" spans="1:6" x14ac:dyDescent="0.3">
      <c r="A898" s="18">
        <v>45642</v>
      </c>
      <c r="B898" t="str">
        <f t="shared" ref="B898:B913" si="42">TEXT(A898,"mmm")</f>
        <v>Dec</v>
      </c>
      <c r="C898">
        <f t="shared" ref="C898:C913" si="43">MONTH(A898)</f>
        <v>12</v>
      </c>
      <c r="D898">
        <f t="shared" ref="D898:D913" si="44">YEAR(A898)</f>
        <v>2024</v>
      </c>
      <c r="E898" t="str">
        <f>TEXT(Table3[[#This Row],[DateKey]],"ddd")</f>
        <v>Mon</v>
      </c>
      <c r="F898" t="str">
        <f>"Q"&amp;ROUNDUP(MONTH(Table3[[#This Row],[DateKey]])/3,0)</f>
        <v>Q4</v>
      </c>
    </row>
    <row r="899" spans="1:6" x14ac:dyDescent="0.3">
      <c r="A899" s="18">
        <v>45643</v>
      </c>
      <c r="B899" t="str">
        <f t="shared" si="42"/>
        <v>Dec</v>
      </c>
      <c r="C899">
        <f t="shared" si="43"/>
        <v>12</v>
      </c>
      <c r="D899">
        <f t="shared" si="44"/>
        <v>2024</v>
      </c>
      <c r="E899" t="str">
        <f>TEXT(Table3[[#This Row],[DateKey]],"ddd")</f>
        <v>Tue</v>
      </c>
      <c r="F899" t="str">
        <f>"Q"&amp;ROUNDUP(MONTH(Table3[[#This Row],[DateKey]])/3,0)</f>
        <v>Q4</v>
      </c>
    </row>
    <row r="900" spans="1:6" x14ac:dyDescent="0.3">
      <c r="A900" s="18">
        <v>45644</v>
      </c>
      <c r="B900" t="str">
        <f t="shared" si="42"/>
        <v>Dec</v>
      </c>
      <c r="C900">
        <f t="shared" si="43"/>
        <v>12</v>
      </c>
      <c r="D900">
        <f t="shared" si="44"/>
        <v>2024</v>
      </c>
      <c r="E900" t="str">
        <f>TEXT(Table3[[#This Row],[DateKey]],"ddd")</f>
        <v>Wed</v>
      </c>
      <c r="F900" t="str">
        <f>"Q"&amp;ROUNDUP(MONTH(Table3[[#This Row],[DateKey]])/3,0)</f>
        <v>Q4</v>
      </c>
    </row>
    <row r="901" spans="1:6" x14ac:dyDescent="0.3">
      <c r="A901" s="18">
        <v>45645</v>
      </c>
      <c r="B901" t="str">
        <f t="shared" si="42"/>
        <v>Dec</v>
      </c>
      <c r="C901">
        <f t="shared" si="43"/>
        <v>12</v>
      </c>
      <c r="D901">
        <f t="shared" si="44"/>
        <v>2024</v>
      </c>
      <c r="E901" t="str">
        <f>TEXT(Table3[[#This Row],[DateKey]],"ddd")</f>
        <v>Thu</v>
      </c>
      <c r="F901" t="str">
        <f>"Q"&amp;ROUNDUP(MONTH(Table3[[#This Row],[DateKey]])/3,0)</f>
        <v>Q4</v>
      </c>
    </row>
    <row r="902" spans="1:6" x14ac:dyDescent="0.3">
      <c r="A902" s="18">
        <v>45646</v>
      </c>
      <c r="B902" t="str">
        <f t="shared" si="42"/>
        <v>Dec</v>
      </c>
      <c r="C902">
        <f t="shared" si="43"/>
        <v>12</v>
      </c>
      <c r="D902">
        <f t="shared" si="44"/>
        <v>2024</v>
      </c>
      <c r="E902" t="str">
        <f>TEXT(Table3[[#This Row],[DateKey]],"ddd")</f>
        <v>Fri</v>
      </c>
      <c r="F902" t="str">
        <f>"Q"&amp;ROUNDUP(MONTH(Table3[[#This Row],[DateKey]])/3,0)</f>
        <v>Q4</v>
      </c>
    </row>
    <row r="903" spans="1:6" x14ac:dyDescent="0.3">
      <c r="A903" s="18">
        <v>45647</v>
      </c>
      <c r="B903" t="str">
        <f t="shared" si="42"/>
        <v>Dec</v>
      </c>
      <c r="C903">
        <f t="shared" si="43"/>
        <v>12</v>
      </c>
      <c r="D903">
        <f t="shared" si="44"/>
        <v>2024</v>
      </c>
      <c r="E903" t="str">
        <f>TEXT(Table3[[#This Row],[DateKey]],"ddd")</f>
        <v>Sat</v>
      </c>
      <c r="F903" t="str">
        <f>"Q"&amp;ROUNDUP(MONTH(Table3[[#This Row],[DateKey]])/3,0)</f>
        <v>Q4</v>
      </c>
    </row>
    <row r="904" spans="1:6" x14ac:dyDescent="0.3">
      <c r="A904" s="18">
        <v>45648</v>
      </c>
      <c r="B904" t="str">
        <f t="shared" si="42"/>
        <v>Dec</v>
      </c>
      <c r="C904">
        <f t="shared" si="43"/>
        <v>12</v>
      </c>
      <c r="D904">
        <f t="shared" si="44"/>
        <v>2024</v>
      </c>
      <c r="E904" t="str">
        <f>TEXT(Table3[[#This Row],[DateKey]],"ddd")</f>
        <v>Sun</v>
      </c>
      <c r="F904" t="str">
        <f>"Q"&amp;ROUNDUP(MONTH(Table3[[#This Row],[DateKey]])/3,0)</f>
        <v>Q4</v>
      </c>
    </row>
    <row r="905" spans="1:6" x14ac:dyDescent="0.3">
      <c r="A905" s="18">
        <v>45649</v>
      </c>
      <c r="B905" t="str">
        <f t="shared" si="42"/>
        <v>Dec</v>
      </c>
      <c r="C905">
        <f t="shared" si="43"/>
        <v>12</v>
      </c>
      <c r="D905">
        <f t="shared" si="44"/>
        <v>2024</v>
      </c>
      <c r="E905" t="str">
        <f>TEXT(Table3[[#This Row],[DateKey]],"ddd")</f>
        <v>Mon</v>
      </c>
      <c r="F905" t="str">
        <f>"Q"&amp;ROUNDUP(MONTH(Table3[[#This Row],[DateKey]])/3,0)</f>
        <v>Q4</v>
      </c>
    </row>
    <row r="906" spans="1:6" x14ac:dyDescent="0.3">
      <c r="A906" s="18">
        <v>45650</v>
      </c>
      <c r="B906" t="str">
        <f t="shared" si="42"/>
        <v>Dec</v>
      </c>
      <c r="C906">
        <f t="shared" si="43"/>
        <v>12</v>
      </c>
      <c r="D906">
        <f t="shared" si="44"/>
        <v>2024</v>
      </c>
      <c r="E906" t="str">
        <f>TEXT(Table3[[#This Row],[DateKey]],"ddd")</f>
        <v>Tue</v>
      </c>
      <c r="F906" t="str">
        <f>"Q"&amp;ROUNDUP(MONTH(Table3[[#This Row],[DateKey]])/3,0)</f>
        <v>Q4</v>
      </c>
    </row>
    <row r="907" spans="1:6" x14ac:dyDescent="0.3">
      <c r="A907" s="18">
        <v>45651</v>
      </c>
      <c r="B907" t="str">
        <f t="shared" si="42"/>
        <v>Dec</v>
      </c>
      <c r="C907">
        <f t="shared" si="43"/>
        <v>12</v>
      </c>
      <c r="D907">
        <f t="shared" si="44"/>
        <v>2024</v>
      </c>
      <c r="E907" t="str">
        <f>TEXT(Table3[[#This Row],[DateKey]],"ddd")</f>
        <v>Wed</v>
      </c>
      <c r="F907" t="str">
        <f>"Q"&amp;ROUNDUP(MONTH(Table3[[#This Row],[DateKey]])/3,0)</f>
        <v>Q4</v>
      </c>
    </row>
    <row r="908" spans="1:6" x14ac:dyDescent="0.3">
      <c r="A908" s="18">
        <v>45652</v>
      </c>
      <c r="B908" t="str">
        <f t="shared" si="42"/>
        <v>Dec</v>
      </c>
      <c r="C908">
        <f t="shared" si="43"/>
        <v>12</v>
      </c>
      <c r="D908">
        <f t="shared" si="44"/>
        <v>2024</v>
      </c>
      <c r="E908" t="str">
        <f>TEXT(Table3[[#This Row],[DateKey]],"ddd")</f>
        <v>Thu</v>
      </c>
      <c r="F908" t="str">
        <f>"Q"&amp;ROUNDUP(MONTH(Table3[[#This Row],[DateKey]])/3,0)</f>
        <v>Q4</v>
      </c>
    </row>
    <row r="909" spans="1:6" x14ac:dyDescent="0.3">
      <c r="A909" s="18">
        <v>45653</v>
      </c>
      <c r="B909" t="str">
        <f t="shared" si="42"/>
        <v>Dec</v>
      </c>
      <c r="C909">
        <f t="shared" si="43"/>
        <v>12</v>
      </c>
      <c r="D909">
        <f t="shared" si="44"/>
        <v>2024</v>
      </c>
      <c r="E909" t="str">
        <f>TEXT(Table3[[#This Row],[DateKey]],"ddd")</f>
        <v>Fri</v>
      </c>
      <c r="F909" t="str">
        <f>"Q"&amp;ROUNDUP(MONTH(Table3[[#This Row],[DateKey]])/3,0)</f>
        <v>Q4</v>
      </c>
    </row>
    <row r="910" spans="1:6" x14ac:dyDescent="0.3">
      <c r="A910" s="18">
        <v>45654</v>
      </c>
      <c r="B910" t="str">
        <f t="shared" si="42"/>
        <v>Dec</v>
      </c>
      <c r="C910">
        <f t="shared" si="43"/>
        <v>12</v>
      </c>
      <c r="D910">
        <f t="shared" si="44"/>
        <v>2024</v>
      </c>
      <c r="E910" t="str">
        <f>TEXT(Table3[[#This Row],[DateKey]],"ddd")</f>
        <v>Sat</v>
      </c>
      <c r="F910" t="str">
        <f>"Q"&amp;ROUNDUP(MONTH(Table3[[#This Row],[DateKey]])/3,0)</f>
        <v>Q4</v>
      </c>
    </row>
    <row r="911" spans="1:6" x14ac:dyDescent="0.3">
      <c r="A911" s="18">
        <v>45655</v>
      </c>
      <c r="B911" t="str">
        <f t="shared" si="42"/>
        <v>Dec</v>
      </c>
      <c r="C911">
        <f t="shared" si="43"/>
        <v>12</v>
      </c>
      <c r="D911">
        <f t="shared" si="44"/>
        <v>2024</v>
      </c>
      <c r="E911" t="str">
        <f>TEXT(Table3[[#This Row],[DateKey]],"ddd")</f>
        <v>Sun</v>
      </c>
      <c r="F911" t="str">
        <f>"Q"&amp;ROUNDUP(MONTH(Table3[[#This Row],[DateKey]])/3,0)</f>
        <v>Q4</v>
      </c>
    </row>
    <row r="912" spans="1:6" x14ac:dyDescent="0.3">
      <c r="A912" s="18">
        <v>45656</v>
      </c>
      <c r="B912" t="str">
        <f t="shared" si="42"/>
        <v>Dec</v>
      </c>
      <c r="C912">
        <f t="shared" si="43"/>
        <v>12</v>
      </c>
      <c r="D912">
        <f t="shared" si="44"/>
        <v>2024</v>
      </c>
      <c r="E912" t="str">
        <f>TEXT(Table3[[#This Row],[DateKey]],"ddd")</f>
        <v>Mon</v>
      </c>
      <c r="F912" t="str">
        <f>"Q"&amp;ROUNDUP(MONTH(Table3[[#This Row],[DateKey]])/3,0)</f>
        <v>Q4</v>
      </c>
    </row>
    <row r="913" spans="1:6" x14ac:dyDescent="0.3">
      <c r="A913" s="18">
        <v>45657</v>
      </c>
      <c r="B913" t="str">
        <f t="shared" si="42"/>
        <v>Dec</v>
      </c>
      <c r="C913">
        <f t="shared" si="43"/>
        <v>12</v>
      </c>
      <c r="D913">
        <f t="shared" si="44"/>
        <v>2024</v>
      </c>
      <c r="E913" t="str">
        <f>TEXT(Table3[[#This Row],[DateKey]],"ddd")</f>
        <v>Tue</v>
      </c>
      <c r="F913" t="str">
        <f>"Q"&amp;ROUNDUP(MONTH(Table3[[#This Row],[DateKey]])/3,0)</f>
        <v>Q4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F2DEA224-21A2-46F0-96D2-934EE02A1022}">
  <ds:schemaRefs/>
</ds:datastoreItem>
</file>

<file path=customXml/itemProps2.xml><?xml version="1.0" encoding="utf-8"?>
<ds:datastoreItem xmlns:ds="http://schemas.openxmlformats.org/officeDocument/2006/customXml" ds:itemID="{554C753A-71D0-4FA7-B419-4965FE8891EC}">
  <ds:schemaRefs/>
</ds:datastoreItem>
</file>

<file path=customXml/itemProps3.xml><?xml version="1.0" encoding="utf-8"?>
<ds:datastoreItem xmlns:ds="http://schemas.openxmlformats.org/officeDocument/2006/customXml" ds:itemID="{06466C51-BF71-4E67-9234-D619045ADE12}">
  <ds:schemaRefs/>
</ds:datastoreItem>
</file>

<file path=customXml/itemProps4.xml><?xml version="1.0" encoding="utf-8"?>
<ds:datastoreItem xmlns:ds="http://schemas.openxmlformats.org/officeDocument/2006/customXml" ds:itemID="{6D217B96-896A-4000-8EB2-D5DCE12ABB23}">
  <ds:schemaRefs/>
</ds:datastoreItem>
</file>

<file path=customXml/itemProps5.xml><?xml version="1.0" encoding="utf-8"?>
<ds:datastoreItem xmlns:ds="http://schemas.openxmlformats.org/officeDocument/2006/customXml" ds:itemID="{FABCBFAC-BECC-41BB-9DEE-2D24E2E2E055}">
  <ds:schemaRefs/>
</ds:datastoreItem>
</file>

<file path=customXml/itemProps6.xml><?xml version="1.0" encoding="utf-8"?>
<ds:datastoreItem xmlns:ds="http://schemas.openxmlformats.org/officeDocument/2006/customXml" ds:itemID="{D6097871-98A5-4342-A703-7560B7093DA0}">
  <ds:schemaRefs/>
</ds:datastoreItem>
</file>

<file path=customXml/itemProps7.xml><?xml version="1.0" encoding="utf-8"?>
<ds:datastoreItem xmlns:ds="http://schemas.openxmlformats.org/officeDocument/2006/customXml" ds:itemID="{888DB8F1-40E9-4430-B498-03A7D8CE282D}">
  <ds:schemaRefs/>
</ds:datastoreItem>
</file>

<file path=customXml/itemProps8.xml><?xml version="1.0" encoding="utf-8"?>
<ds:datastoreItem xmlns:ds="http://schemas.openxmlformats.org/officeDocument/2006/customXml" ds:itemID="{DBA241A6-6C97-49A9-9D83-96AFEEFF5C72}">
  <ds:schemaRefs/>
</ds:datastoreItem>
</file>

<file path=customXml/itemProps9.xml><?xml version="1.0" encoding="utf-8"?>
<ds:datastoreItem xmlns:ds="http://schemas.openxmlformats.org/officeDocument/2006/customXml" ds:itemID="{F8EC8420-05F4-4FFF-AB9C-B04791173604}">
  <ds:schemaRefs/>
</ds:datastoreItem>
</file>

<file path=customXml/itemProps10.xml><?xml version="1.0" encoding="utf-8"?>
<ds:datastoreItem xmlns:ds="http://schemas.openxmlformats.org/officeDocument/2006/customXml" ds:itemID="{27260350-DF18-45F9-AA1E-6EB2FD225754}">
  <ds:schemaRefs/>
</ds:datastoreItem>
</file>

<file path=customXml/itemProps11.xml><?xml version="1.0" encoding="utf-8"?>
<ds:datastoreItem xmlns:ds="http://schemas.openxmlformats.org/officeDocument/2006/customXml" ds:itemID="{A47F0256-4CA9-4C8E-99F8-9EAACE08DF67}">
  <ds:schemaRefs/>
</ds:datastoreItem>
</file>

<file path=customXml/itemProps12.xml><?xml version="1.0" encoding="utf-8"?>
<ds:datastoreItem xmlns:ds="http://schemas.openxmlformats.org/officeDocument/2006/customXml" ds:itemID="{95E3C15A-D7FF-45BB-A3E8-B407FE780A4C}">
  <ds:schemaRefs/>
</ds:datastoreItem>
</file>

<file path=customXml/itemProps13.xml><?xml version="1.0" encoding="utf-8"?>
<ds:datastoreItem xmlns:ds="http://schemas.openxmlformats.org/officeDocument/2006/customXml" ds:itemID="{3A7CC9C6-B91A-4151-A72A-E9E962683F1E}">
  <ds:schemaRefs/>
</ds:datastoreItem>
</file>

<file path=customXml/itemProps14.xml><?xml version="1.0" encoding="utf-8"?>
<ds:datastoreItem xmlns:ds="http://schemas.openxmlformats.org/officeDocument/2006/customXml" ds:itemID="{1E5AFD87-CECD-42E7-B1A8-49754E385023}">
  <ds:schemaRefs/>
</ds:datastoreItem>
</file>

<file path=customXml/itemProps15.xml><?xml version="1.0" encoding="utf-8"?>
<ds:datastoreItem xmlns:ds="http://schemas.openxmlformats.org/officeDocument/2006/customXml" ds:itemID="{9537208A-DC94-4F3A-B4C4-8C968497E8DA}">
  <ds:schemaRefs/>
</ds:datastoreItem>
</file>

<file path=customXml/itemProps16.xml><?xml version="1.0" encoding="utf-8"?>
<ds:datastoreItem xmlns:ds="http://schemas.openxmlformats.org/officeDocument/2006/customXml" ds:itemID="{726EA4E5-E653-4922-8C4F-AEC61E5944A1}">
  <ds:schemaRefs/>
</ds:datastoreItem>
</file>

<file path=customXml/itemProps17.xml><?xml version="1.0" encoding="utf-8"?>
<ds:datastoreItem xmlns:ds="http://schemas.openxmlformats.org/officeDocument/2006/customXml" ds:itemID="{72FCFC83-DF35-4FAA-8500-59882E741C45}">
  <ds:schemaRefs/>
</ds:datastoreItem>
</file>

<file path=customXml/itemProps18.xml><?xml version="1.0" encoding="utf-8"?>
<ds:datastoreItem xmlns:ds="http://schemas.openxmlformats.org/officeDocument/2006/customXml" ds:itemID="{6C215F66-E415-4D84-B6FD-3D27B425D3E4}">
  <ds:schemaRefs/>
</ds:datastoreItem>
</file>

<file path=customXml/itemProps19.xml><?xml version="1.0" encoding="utf-8"?>
<ds:datastoreItem xmlns:ds="http://schemas.openxmlformats.org/officeDocument/2006/customXml" ds:itemID="{BD825772-2500-4BC7-8FA6-37220BD01C40}">
  <ds:schemaRefs/>
</ds:datastoreItem>
</file>

<file path=customXml/itemProps20.xml><?xml version="1.0" encoding="utf-8"?>
<ds:datastoreItem xmlns:ds="http://schemas.openxmlformats.org/officeDocument/2006/customXml" ds:itemID="{04E8008D-18E4-44B5-8D6E-459A75C79D15}">
  <ds:schemaRefs/>
</ds:datastoreItem>
</file>

<file path=customXml/itemProps21.xml><?xml version="1.0" encoding="utf-8"?>
<ds:datastoreItem xmlns:ds="http://schemas.openxmlformats.org/officeDocument/2006/customXml" ds:itemID="{0B265C20-0FAC-4148-AC9C-1B90771AA32C}">
  <ds:schemaRefs/>
</ds:datastoreItem>
</file>

<file path=customXml/itemProps22.xml><?xml version="1.0" encoding="utf-8"?>
<ds:datastoreItem xmlns:ds="http://schemas.openxmlformats.org/officeDocument/2006/customXml" ds:itemID="{3FA562C9-D8E9-4CF9-B135-7FB6F9531A03}">
  <ds:schemaRefs/>
</ds:datastoreItem>
</file>

<file path=customXml/itemProps23.xml><?xml version="1.0" encoding="utf-8"?>
<ds:datastoreItem xmlns:ds="http://schemas.openxmlformats.org/officeDocument/2006/customXml" ds:itemID="{2498C9C1-8BA1-4CB3-9A05-844E9D38B394}">
  <ds:schemaRefs/>
</ds:datastoreItem>
</file>

<file path=customXml/itemProps24.xml><?xml version="1.0" encoding="utf-8"?>
<ds:datastoreItem xmlns:ds="http://schemas.openxmlformats.org/officeDocument/2006/customXml" ds:itemID="{5493873F-9C27-474C-AE9A-2A42CE844195}">
  <ds:schemaRefs/>
</ds:datastoreItem>
</file>

<file path=customXml/itemProps25.xml><?xml version="1.0" encoding="utf-8"?>
<ds:datastoreItem xmlns:ds="http://schemas.openxmlformats.org/officeDocument/2006/customXml" ds:itemID="{4CF94A4C-3426-4301-BB35-F9A8A6A1B421}">
  <ds:schemaRefs/>
</ds:datastoreItem>
</file>

<file path=customXml/itemProps26.xml><?xml version="1.0" encoding="utf-8"?>
<ds:datastoreItem xmlns:ds="http://schemas.openxmlformats.org/officeDocument/2006/customXml" ds:itemID="{8BA452FA-1B6E-4F35-8C2B-68E7A6070021}">
  <ds:schemaRefs/>
</ds:datastoreItem>
</file>

<file path=customXml/itemProps27.xml><?xml version="1.0" encoding="utf-8"?>
<ds:datastoreItem xmlns:ds="http://schemas.openxmlformats.org/officeDocument/2006/customXml" ds:itemID="{1DE16371-215D-4C6C-B3B6-E495B04C6620}">
  <ds:schemaRefs/>
</ds:datastoreItem>
</file>

<file path=customXml/itemProps28.xml><?xml version="1.0" encoding="utf-8"?>
<ds:datastoreItem xmlns:ds="http://schemas.openxmlformats.org/officeDocument/2006/customXml" ds:itemID="{650189DC-8B32-4A2C-9291-7D862BA19913}">
  <ds:schemaRefs/>
</ds:datastoreItem>
</file>

<file path=customXml/itemProps29.xml><?xml version="1.0" encoding="utf-8"?>
<ds:datastoreItem xmlns:ds="http://schemas.openxmlformats.org/officeDocument/2006/customXml" ds:itemID="{2ACF0B7E-7481-48C0-BCDE-6137FEC63B81}">
  <ds:schemaRefs/>
</ds:datastoreItem>
</file>

<file path=customXml/itemProps30.xml><?xml version="1.0" encoding="utf-8"?>
<ds:datastoreItem xmlns:ds="http://schemas.openxmlformats.org/officeDocument/2006/customXml" ds:itemID="{B6B231BD-1DF0-43CA-9B81-FCA58C47407E}">
  <ds:schemaRefs/>
</ds:datastoreItem>
</file>

<file path=customXml/itemProps31.xml><?xml version="1.0" encoding="utf-8"?>
<ds:datastoreItem xmlns:ds="http://schemas.openxmlformats.org/officeDocument/2006/customXml" ds:itemID="{DD8388C9-497E-49D9-817B-548A68C5E75C}">
  <ds:schemaRefs/>
</ds:datastoreItem>
</file>

<file path=customXml/itemProps32.xml><?xml version="1.0" encoding="utf-8"?>
<ds:datastoreItem xmlns:ds="http://schemas.openxmlformats.org/officeDocument/2006/customXml" ds:itemID="{A8E73C7F-29D1-4138-908B-971B2279B0D0}">
  <ds:schemaRefs/>
</ds:datastoreItem>
</file>

<file path=customXml/itemProps33.xml><?xml version="1.0" encoding="utf-8"?>
<ds:datastoreItem xmlns:ds="http://schemas.openxmlformats.org/officeDocument/2006/customXml" ds:itemID="{3AD00619-C276-4FB3-9393-D2DBA79EFF67}">
  <ds:schemaRefs/>
</ds:datastoreItem>
</file>

<file path=customXml/itemProps34.xml><?xml version="1.0" encoding="utf-8"?>
<ds:datastoreItem xmlns:ds="http://schemas.openxmlformats.org/officeDocument/2006/customXml" ds:itemID="{DF9AEFDC-85F3-4CE4-962A-28916E5C92A1}">
  <ds:schemaRefs/>
</ds:datastoreItem>
</file>

<file path=customXml/itemProps35.xml><?xml version="1.0" encoding="utf-8"?>
<ds:datastoreItem xmlns:ds="http://schemas.openxmlformats.org/officeDocument/2006/customXml" ds:itemID="{3F1E1553-9991-4C92-8CE4-99B24A4408F2}">
  <ds:schemaRefs/>
</ds:datastoreItem>
</file>

<file path=customXml/itemProps36.xml><?xml version="1.0" encoding="utf-8"?>
<ds:datastoreItem xmlns:ds="http://schemas.openxmlformats.org/officeDocument/2006/customXml" ds:itemID="{CFDB8F5C-1F58-4231-B84B-A894F568D811}">
  <ds:schemaRefs/>
</ds:datastoreItem>
</file>

<file path=customXml/itemProps37.xml><?xml version="1.0" encoding="utf-8"?>
<ds:datastoreItem xmlns:ds="http://schemas.openxmlformats.org/officeDocument/2006/customXml" ds:itemID="{6BFC974E-3236-42BE-B4C1-26ED49A5D67E}">
  <ds:schemaRefs/>
</ds:datastoreItem>
</file>

<file path=customXml/itemProps38.xml><?xml version="1.0" encoding="utf-8"?>
<ds:datastoreItem xmlns:ds="http://schemas.openxmlformats.org/officeDocument/2006/customXml" ds:itemID="{82818468-CA46-4FA6-8808-44BCBEAC1C4C}">
  <ds:schemaRefs/>
</ds:datastoreItem>
</file>

<file path=customXml/itemProps39.xml><?xml version="1.0" encoding="utf-8"?>
<ds:datastoreItem xmlns:ds="http://schemas.openxmlformats.org/officeDocument/2006/customXml" ds:itemID="{1DFE8DBA-985C-4F2A-A9C5-4A33EA774363}">
  <ds:schemaRefs/>
</ds:datastoreItem>
</file>

<file path=customXml/itemProps40.xml><?xml version="1.0" encoding="utf-8"?>
<ds:datastoreItem xmlns:ds="http://schemas.openxmlformats.org/officeDocument/2006/customXml" ds:itemID="{756426BB-1633-413E-99A1-BC9131D45EB1}">
  <ds:schemaRefs/>
</ds:datastoreItem>
</file>

<file path=customXml/itemProps41.xml><?xml version="1.0" encoding="utf-8"?>
<ds:datastoreItem xmlns:ds="http://schemas.openxmlformats.org/officeDocument/2006/customXml" ds:itemID="{1466AF23-008A-445C-B891-77FBBB198351}">
  <ds:schemaRefs/>
</ds:datastoreItem>
</file>

<file path=customXml/itemProps42.xml><?xml version="1.0" encoding="utf-8"?>
<ds:datastoreItem xmlns:ds="http://schemas.openxmlformats.org/officeDocument/2006/customXml" ds:itemID="{59FCE554-2CBF-41D1-B8CF-E8438990755B}">
  <ds:schemaRefs/>
</ds:datastoreItem>
</file>

<file path=customXml/itemProps43.xml><?xml version="1.0" encoding="utf-8"?>
<ds:datastoreItem xmlns:ds="http://schemas.openxmlformats.org/officeDocument/2006/customXml" ds:itemID="{13DEFEA8-13DC-425A-932A-1BEF33E8A2B0}">
  <ds:schemaRefs/>
</ds:datastoreItem>
</file>

<file path=customXml/itemProps44.xml><?xml version="1.0" encoding="utf-8"?>
<ds:datastoreItem xmlns:ds="http://schemas.openxmlformats.org/officeDocument/2006/customXml" ds:itemID="{7672148D-8B89-496E-8652-9C1DD0026722}">
  <ds:schemaRefs/>
</ds:datastoreItem>
</file>

<file path=customXml/itemProps45.xml><?xml version="1.0" encoding="utf-8"?>
<ds:datastoreItem xmlns:ds="http://schemas.openxmlformats.org/officeDocument/2006/customXml" ds:itemID="{1DA6EA52-B077-4922-9031-05ACBEB9832B}">
  <ds:schemaRefs/>
</ds:datastoreItem>
</file>

<file path=customXml/itemProps46.xml><?xml version="1.0" encoding="utf-8"?>
<ds:datastoreItem xmlns:ds="http://schemas.openxmlformats.org/officeDocument/2006/customXml" ds:itemID="{056621C6-FAE5-4AA4-946F-E23F16BFC1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Pivot_table</vt:lpstr>
      <vt:lpstr>Dashboard</vt:lpstr>
      <vt:lpstr>Sales_data</vt:lpstr>
      <vt:lpstr>Date_Table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Anzaku</dc:creator>
  <cp:lastModifiedBy>Joy Anzaku</cp:lastModifiedBy>
  <dcterms:created xsi:type="dcterms:W3CDTF">2025-10-25T05:21:24Z</dcterms:created>
  <dcterms:modified xsi:type="dcterms:W3CDTF">2025-11-17T11:35:49Z</dcterms:modified>
</cp:coreProperties>
</file>