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<sst xmlns="http://schemas.openxmlformats.org/spreadsheetml/2006/main" count="44" uniqueCount="32">
  <si>
    <t>1、用特斯拉计测定电磁铁的励磁曲线</t>
  </si>
  <si>
    <r>
      <rPr>
        <sz val="11"/>
        <color theme="1"/>
        <rFont val="宋体"/>
        <charset val="134"/>
        <scheme val="minor"/>
      </rPr>
      <t>I</t>
    </r>
    <r>
      <rPr>
        <i/>
        <vertAlign val="subscript"/>
        <sz val="10.5"/>
        <color theme="1"/>
        <rFont val="Tahoma"/>
        <charset val="134"/>
      </rPr>
      <t>M</t>
    </r>
    <r>
      <rPr>
        <i/>
        <sz val="10.5"/>
        <color theme="1"/>
        <rFont val="宋体"/>
        <charset val="134"/>
        <scheme val="major"/>
      </rPr>
      <t>(A)</t>
    </r>
  </si>
  <si>
    <t>B(mT)</t>
  </si>
  <si>
    <r>
      <t>2、U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—I</t>
    </r>
    <r>
      <rPr>
        <vertAlign val="subscript"/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关系数据</t>
    </r>
  </si>
  <si>
    <r>
      <rPr>
        <i/>
        <sz val="10.5"/>
        <color rgb="FF000000"/>
        <rFont val="Times New Roman"/>
        <charset val="134"/>
      </rPr>
      <t>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Times New Roman"/>
        <charset val="134"/>
      </rPr>
      <t>(mA)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</si>
  <si>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</si>
  <si>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</si>
  <si>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3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</si>
  <si>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4</t>
    </r>
    <r>
      <rPr>
        <i/>
        <sz val="10.5"/>
        <color rgb="FF000000"/>
        <rFont val="Times New Roman"/>
        <charset val="134"/>
      </rPr>
      <t>(mV)</t>
    </r>
  </si>
  <si>
    <r>
      <rPr>
        <i/>
        <sz val="10.5"/>
        <color rgb="FF000000"/>
        <rFont val="Times New Roman"/>
        <charset val="134"/>
      </rPr>
      <t>V</t>
    </r>
    <r>
      <rPr>
        <i/>
        <vertAlign val="subscript"/>
        <sz val="10.5"/>
        <color rgb="FF000000"/>
        <rFont val="Times New Roman"/>
        <charset val="134"/>
      </rPr>
      <t>H</t>
    </r>
    <r>
      <rPr>
        <i/>
        <sz val="10.5"/>
        <color rgb="FF000000"/>
        <rFont val="Times New Roman"/>
        <charset val="134"/>
      </rPr>
      <t>=( |V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|+|V</t>
    </r>
    <r>
      <rPr>
        <i/>
        <vertAlign val="subscript"/>
        <sz val="10.5"/>
        <color rgb="FF000000"/>
        <rFont val="Times New Roman"/>
        <charset val="134"/>
      </rPr>
      <t>3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4</t>
    </r>
    <r>
      <rPr>
        <i/>
        <sz val="10.5"/>
        <color rgb="FF000000"/>
        <rFont val="Times New Roman"/>
        <charset val="134"/>
      </rPr>
      <t>| ) / 4 (mV)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</si>
  <si>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</si>
  <si>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</si>
  <si>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</si>
  <si>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vertAlign val="subscript"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M</t>
    </r>
  </si>
  <si>
    <r>
      <rPr>
        <sz val="11"/>
        <color theme="1"/>
        <rFont val="宋体"/>
        <charset val="134"/>
        <scheme val="minor"/>
      </rPr>
      <t>3、测出V</t>
    </r>
    <r>
      <rPr>
        <vertAlign val="subscript"/>
        <sz val="11"/>
        <color theme="1"/>
        <rFont val="宋体"/>
        <charset val="134"/>
        <scheme val="minor"/>
      </rPr>
      <t>CA</t>
    </r>
    <r>
      <rPr>
        <sz val="11"/>
        <color theme="1"/>
        <rFont val="宋体"/>
        <charset val="134"/>
        <scheme val="minor"/>
      </rPr>
      <t>值</t>
    </r>
  </si>
  <si>
    <r>
      <rPr>
        <i/>
        <sz val="10.5"/>
        <color rgb="FF000000"/>
        <rFont val="Times New Roman"/>
        <charset val="134"/>
      </rPr>
      <t>U</t>
    </r>
    <r>
      <rPr>
        <i/>
        <vertAlign val="subscript"/>
        <sz val="10.5"/>
        <color rgb="FF000000"/>
        <rFont val="Times New Roman"/>
        <charset val="134"/>
      </rPr>
      <t>CA</t>
    </r>
    <r>
      <rPr>
        <i/>
        <sz val="10.5"/>
        <color rgb="FF000000"/>
        <rFont val="Times New Roman"/>
        <charset val="134"/>
      </rPr>
      <t>=|V</t>
    </r>
    <r>
      <rPr>
        <i/>
        <vertAlign val="subscript"/>
        <sz val="10.5"/>
        <color rgb="FF000000"/>
        <rFont val="Times New Roman"/>
        <charset val="134"/>
      </rPr>
      <t>1</t>
    </r>
    <r>
      <rPr>
        <i/>
        <sz val="10.5"/>
        <color rgb="FF000000"/>
        <rFont val="Times New Roman"/>
        <charset val="134"/>
      </rPr>
      <t>-V</t>
    </r>
    <r>
      <rPr>
        <i/>
        <vertAlign val="subscript"/>
        <sz val="10.5"/>
        <color rgb="FF000000"/>
        <rFont val="Times New Roman"/>
        <charset val="134"/>
      </rPr>
      <t>2</t>
    </r>
    <r>
      <rPr>
        <i/>
        <sz val="10.5"/>
        <color rgb="FF000000"/>
        <rFont val="Times New Roman"/>
        <charset val="134"/>
      </rPr>
      <t>| / 2 (mV)</t>
    </r>
  </si>
  <si>
    <r>
      <rPr>
        <i/>
        <sz val="10.5"/>
        <color rgb="FF000000"/>
        <rFont val="Times New Roman"/>
        <charset val="134"/>
      </rPr>
      <t>+I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0</t>
    </r>
  </si>
  <si>
    <r>
      <rPr>
        <i/>
        <sz val="10.5"/>
        <color rgb="FF000000"/>
        <rFont val="Times New Roman"/>
        <charset val="134"/>
      </rPr>
      <t>-I</t>
    </r>
    <r>
      <rPr>
        <i/>
        <vertAlign val="subscript"/>
        <sz val="10.5"/>
        <color rgb="FF000000"/>
        <rFont val="Times New Roman"/>
        <charset val="134"/>
      </rPr>
      <t>S</t>
    </r>
    <r>
      <rPr>
        <i/>
        <sz val="10.5"/>
        <color rgb="FF000000"/>
        <rFont val="宋体"/>
        <charset val="134"/>
      </rPr>
      <t>、</t>
    </r>
    <r>
      <rPr>
        <i/>
        <sz val="10.5"/>
        <color rgb="FF000000"/>
        <rFont val="Times New Roman"/>
        <charset val="134"/>
      </rPr>
      <t>0</t>
    </r>
  </si>
  <si>
    <r>
      <rPr>
        <sz val="11"/>
        <color theme="1"/>
        <rFont val="宋体"/>
        <charset val="134"/>
        <scheme val="minor"/>
      </rPr>
      <t>4、根据公式计算霍尔灵敏度K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,霍尔系数R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,及载流子浓度n</t>
    </r>
  </si>
  <si>
    <t>序号</t>
  </si>
  <si>
    <r>
      <rPr>
        <i/>
        <sz val="10.5"/>
        <color rgb="FF000000"/>
        <rFont val="宋体"/>
        <charset val="134"/>
      </rPr>
      <t>I</t>
    </r>
    <r>
      <rPr>
        <i/>
        <vertAlign val="subscript"/>
        <sz val="10.5"/>
        <color rgb="FF000000"/>
        <rFont val="宋体"/>
        <charset val="134"/>
      </rPr>
      <t>S</t>
    </r>
    <r>
      <rPr>
        <i/>
        <sz val="10.5"/>
        <color rgb="FF000000"/>
        <rFont val="宋体"/>
        <charset val="134"/>
      </rPr>
      <t>(mA)</t>
    </r>
  </si>
  <si>
    <t>平均值</t>
  </si>
  <si>
    <r>
      <rPr>
        <i/>
        <sz val="10.5"/>
        <color rgb="FF000000"/>
        <rFont val="宋体"/>
        <charset val="134"/>
      </rPr>
      <t>U</t>
    </r>
    <r>
      <rPr>
        <i/>
        <vertAlign val="subscript"/>
        <sz val="10.5"/>
        <color theme="1"/>
        <rFont val="宋体"/>
        <charset val="134"/>
      </rPr>
      <t>H</t>
    </r>
    <r>
      <rPr>
        <i/>
        <sz val="10.5"/>
        <color rgb="FF000000"/>
        <rFont val="宋体"/>
        <charset val="134"/>
      </rPr>
      <t xml:space="preserve"> (mV)</t>
    </r>
  </si>
  <si>
    <r>
      <rPr>
        <i/>
        <sz val="10.5"/>
        <color theme="1"/>
        <rFont val="宋体"/>
        <charset val="134"/>
      </rPr>
      <t>K</t>
    </r>
    <r>
      <rPr>
        <i/>
        <vertAlign val="subscript"/>
        <sz val="10.5"/>
        <color theme="1"/>
        <rFont val="宋体"/>
        <charset val="134"/>
      </rPr>
      <t xml:space="preserve">H
</t>
    </r>
    <r>
      <rPr>
        <i/>
        <sz val="10.5"/>
        <color theme="1"/>
        <rFont val="宋体"/>
        <charset val="134"/>
      </rPr>
      <t>(V/（A·T))</t>
    </r>
  </si>
  <si>
    <r>
      <rPr>
        <i/>
        <sz val="10.5"/>
        <color theme="1"/>
        <rFont val="宋体"/>
        <charset val="134"/>
      </rPr>
      <t>R</t>
    </r>
    <r>
      <rPr>
        <i/>
        <vertAlign val="subscript"/>
        <sz val="10.5"/>
        <color theme="1"/>
        <rFont val="宋体"/>
        <charset val="134"/>
      </rPr>
      <t>H</t>
    </r>
    <r>
      <rPr>
        <i/>
        <sz val="10.5"/>
        <color theme="1"/>
        <rFont val="宋体"/>
        <charset val="134"/>
      </rPr>
      <t>（m</t>
    </r>
    <r>
      <rPr>
        <i/>
        <vertAlign val="superscript"/>
        <sz val="10.5"/>
        <color theme="1"/>
        <rFont val="宋体"/>
        <charset val="134"/>
      </rPr>
      <t>3</t>
    </r>
    <r>
      <rPr>
        <i/>
        <sz val="10.5"/>
        <color theme="1"/>
        <rFont val="宋体"/>
        <charset val="134"/>
      </rPr>
      <t>/C）</t>
    </r>
  </si>
  <si>
    <r>
      <rPr>
        <i/>
        <sz val="10.5"/>
        <color rgb="FF000000"/>
        <rFont val="宋体"/>
        <charset val="134"/>
      </rPr>
      <t>n(m</t>
    </r>
    <r>
      <rPr>
        <i/>
        <vertAlign val="superscript"/>
        <sz val="10.5"/>
        <color rgb="FF000000"/>
        <rFont val="宋体"/>
        <charset val="134"/>
      </rPr>
      <t>-3</t>
    </r>
    <r>
      <rPr>
        <i/>
        <sz val="10.5"/>
        <color rgb="FF000000"/>
        <rFont val="宋体"/>
        <charset val="134"/>
      </rPr>
      <t>)</t>
    </r>
  </si>
  <si>
    <t>σ(S/m)</t>
  </si>
  <si>
    <r>
      <rPr>
        <i/>
        <sz val="11"/>
        <color theme="1"/>
        <rFont val="宋体"/>
        <charset val="134"/>
        <scheme val="minor"/>
      </rPr>
      <t>μ（m</t>
    </r>
    <r>
      <rPr>
        <i/>
        <vertAlign val="superscript"/>
        <sz val="11"/>
        <color theme="1"/>
        <rFont val="宋体"/>
        <charset val="134"/>
        <scheme val="minor"/>
      </rPr>
      <t>2</t>
    </r>
    <r>
      <rPr>
        <i/>
        <sz val="11"/>
        <color theme="1"/>
        <rFont val="宋体"/>
        <charset val="134"/>
        <scheme val="minor"/>
      </rPr>
      <t>（V·s））</t>
    </r>
  </si>
  <si>
    <t>6、共轴线圈轴线上的磁场分布</t>
  </si>
  <si>
    <r>
      <rPr>
        <i/>
        <sz val="10.5"/>
        <color rgb="FF000000"/>
        <rFont val="Times New Roman"/>
        <charset val="134"/>
      </rPr>
      <t>X</t>
    </r>
    <r>
      <rPr>
        <i/>
        <sz val="10.5"/>
        <color rgb="FF000000"/>
        <rFont val="宋体"/>
        <charset val="134"/>
      </rPr>
      <t>（mm）</t>
    </r>
  </si>
  <si>
    <r>
      <rPr>
        <sz val="11"/>
        <color theme="1"/>
        <rFont val="宋体"/>
        <charset val="134"/>
        <scheme val="minor"/>
      </rPr>
      <t>B=V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/（K</t>
    </r>
    <r>
      <rPr>
        <vertAlign val="subscript"/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*I</t>
    </r>
    <r>
      <rPr>
        <vertAlign val="subscript"/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）（mT）</t>
    </r>
  </si>
  <si>
    <r>
      <rPr>
        <sz val="11"/>
        <rFont val="宋体"/>
        <charset val="134"/>
        <scheme val="minor"/>
      </rPr>
      <t>K</t>
    </r>
    <r>
      <rPr>
        <vertAlign val="subscript"/>
        <sz val="11"/>
        <rFont val="宋体"/>
        <charset val="134"/>
        <scheme val="minor"/>
      </rPr>
      <t>H</t>
    </r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</si>
</sst>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.00_ "/>
    <numFmt numFmtId="178" formatCode="0_ "/>
  </numFmts>
  <fonts count="38">
    <font>
      <sz val="11"/>
      <color theme="1"/>
      <name val="宋体"/>
      <charset val="134"/>
      <scheme val="minor"/>
    </font>
    <font>
      <i/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i/>
      <sz val="10.5"/>
      <color rgb="FF000000"/>
      <name val="宋体"/>
      <charset val="134"/>
    </font>
    <font>
      <i/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444444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vertAlign val="subscript"/>
      <sz val="10.5"/>
      <color theme="1"/>
      <name val="Tahoma"/>
      <charset val="134"/>
    </font>
    <font>
      <i/>
      <sz val="10.5"/>
      <color theme="1"/>
      <name val="宋体"/>
      <charset val="134"/>
      <scheme val="major"/>
    </font>
    <font>
      <vertAlign val="subscript"/>
      <sz val="11"/>
      <color theme="1"/>
      <name val="宋体"/>
      <charset val="134"/>
      <scheme val="minor"/>
    </font>
    <font>
      <i/>
      <vertAlign val="subscript"/>
      <sz val="10.5"/>
      <color rgb="FF000000"/>
      <name val="Times New Roman"/>
      <charset val="134"/>
    </font>
    <font>
      <i/>
      <vertAlign val="subscript"/>
      <sz val="10.5"/>
      <color rgb="FF000000"/>
      <name val="宋体"/>
      <charset val="134"/>
    </font>
    <font>
      <i/>
      <vertAlign val="subscript"/>
      <sz val="10.5"/>
      <color theme="1"/>
      <name val="宋体"/>
      <charset val="134"/>
    </font>
    <font>
      <i/>
      <vertAlign val="superscript"/>
      <sz val="10.5"/>
      <color theme="1"/>
      <name val="宋体"/>
      <charset val="134"/>
    </font>
    <font>
      <i/>
      <vertAlign val="superscript"/>
      <sz val="10.5"/>
      <color rgb="FF000000"/>
      <name val="宋体"/>
      <charset val="134"/>
    </font>
    <font>
      <i/>
      <vertAlign val="superscript"/>
      <sz val="11"/>
      <color theme="1"/>
      <name val="宋体"/>
      <charset val="134"/>
      <scheme val="minor"/>
    </font>
    <font>
      <vertAlign val="subscript"/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6" applyNumberFormat="0" applyAlignment="0" applyProtection="0">
      <alignment vertical="center"/>
    </xf>
    <xf numFmtId="0" fontId="18" fillId="6" borderId="17" applyNumberFormat="0" applyAlignment="0" applyProtection="0">
      <alignment vertical="center"/>
    </xf>
    <xf numFmtId="0" fontId="19" fillId="6" borderId="16" applyNumberFormat="0" applyAlignment="0" applyProtection="0">
      <alignment vertical="center"/>
    </xf>
    <xf numFmtId="0" fontId="20" fillId="7" borderId="18" applyNumberFormat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77" fontId="2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77" fontId="3" fillId="2" borderId="10" xfId="0" applyNumberFormat="1" applyFont="1" applyFill="1" applyBorder="1" applyAlignment="1">
      <alignment horizontal="center" vertical="center" wrapText="1"/>
    </xf>
    <xf numFmtId="177" fontId="3" fillId="2" borderId="11" xfId="0" applyNumberFormat="1" applyFont="1" applyFill="1" applyBorder="1" applyAlignment="1">
      <alignment horizontal="center" vertical="center" wrapText="1"/>
    </xf>
    <xf numFmtId="177" fontId="3" fillId="2" borderId="12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11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 wrapText="1"/>
    </xf>
    <xf numFmtId="11" fontId="0" fillId="2" borderId="1" xfId="0" applyNumberForma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I</a:t>
            </a:r>
            <a:r>
              <a:rPr lang="en-US" altLang="zh-CN" sz="1200" baseline="-25000">
                <a:solidFill>
                  <a:schemeClr val="tx2"/>
                </a:solidFill>
                <a:uFillTx/>
              </a:rPr>
              <a:t>M</a:t>
            </a:r>
            <a:r>
              <a:rPr lang="en-US" altLang="zh-CN" sz="1200"/>
              <a:t>—B</a:t>
            </a:r>
            <a:r>
              <a:rPr altLang="en-US" sz="1200"/>
              <a:t>关系曲线</a:t>
            </a:r>
            <a:endParaRPr lang="en-US" altLang="en-US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18181818181818"/>
          <c:y val="0.227807729699434"/>
          <c:w val="0.856469186244467"/>
          <c:h val="0.654318936877076"/>
        </c:manualLayout>
      </c:layout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452554744526"/>
                  <c:y val="0.0408489867184765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200"/>
                      <a:t>y = 564.17x + 13.75</a:t>
                    </a:r>
                    <a:br>
                      <a:rPr sz="1200"/>
                    </a:br>
                    <a:r>
                      <a:rPr sz="1200"/>
                      <a:t>R</a:t>
                    </a:r>
                    <a:r>
                      <a:rPr sz="1200" baseline="35000"/>
                      <a:t>2</a:t>
                    </a:r>
                    <a:r>
                      <a:rPr sz="1200"/>
                      <a:t> = 0.9964</a:t>
                    </a:r>
                    <a:endParaRPr sz="120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Sheet1!$D$4:$K$4</c:f>
              <c:numCache>
                <c:formatCode>0.000_ </c:formatCode>
                <c:ptCount val="8"/>
                <c:pt idx="0">
                  <c:v>0.8</c:v>
                </c:pt>
                <c:pt idx="1">
                  <c:v>0.7</c:v>
                </c:pt>
                <c:pt idx="2">
                  <c:v>0.6</c:v>
                </c:pt>
                <c:pt idx="3">
                  <c:v>0.5</c:v>
                </c:pt>
                <c:pt idx="4">
                  <c:v>0.4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</c:numCache>
            </c:numRef>
          </c:xVal>
          <c:yVal>
            <c:numRef>
              <c:f>Sheet1!$D$5:$K$5</c:f>
              <c:numCache>
                <c:formatCode>General</c:formatCode>
                <c:ptCount val="8"/>
                <c:pt idx="0">
                  <c:v>469</c:v>
                </c:pt>
                <c:pt idx="1">
                  <c:v>420</c:v>
                </c:pt>
                <c:pt idx="2">
                  <c:v>336</c:v>
                </c:pt>
                <c:pt idx="3">
                  <c:v>289</c:v>
                </c:pt>
                <c:pt idx="4">
                  <c:v>242</c:v>
                </c:pt>
                <c:pt idx="5">
                  <c:v>186</c:v>
                </c:pt>
                <c:pt idx="6">
                  <c:v>126</c:v>
                </c:pt>
                <c:pt idx="7">
                  <c:v>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11081"/>
        <c:axId val="535608118"/>
      </c:scatterChart>
      <c:valAx>
        <c:axId val="43311081"/>
        <c:scaling>
          <c:orientation val="minMax"/>
          <c:max val="0.9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35608118"/>
        <c:crosses val="autoZero"/>
        <c:crossBetween val="midCat"/>
        <c:majorUnit val="0.1"/>
      </c:valAx>
      <c:valAx>
        <c:axId val="535608118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331108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200"/>
              <a:t>B—X</a:t>
            </a:r>
            <a:r>
              <a:rPr altLang="en-US" sz="1200"/>
              <a:t>关系曲线</a:t>
            </a:r>
            <a:endParaRPr lang="en-US" altLang="en-US" sz="1200"/>
          </a:p>
        </c:rich>
      </c:tx>
      <c:layout>
        <c:manualLayout>
          <c:xMode val="edge"/>
          <c:yMode val="edge"/>
          <c:x val="0.406314636817131"/>
          <c:y val="0.015204995927233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1372984991662"/>
          <c:y val="0.164958061509786"/>
          <c:w val="0.83878543635353"/>
          <c:h val="0.72027027027027"/>
        </c:manualLayout>
      </c:layout>
      <c:scatterChart>
        <c:scatterStyle val="smoothMarker"/>
        <c:varyColors val="0"/>
        <c:ser>
          <c:idx val="0"/>
          <c:order val="0"/>
          <c:spPr>
            <a:ln w="95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elete val="1"/>
          </c:dLbls>
          <c:xVal>
            <c:numRef>
              <c:f>Sheet1!$C$51:$C$63</c:f>
              <c:numCache>
                <c:formatCode>0_ </c:formatCode>
                <c:ptCount val="13"/>
                <c:pt idx="0">
                  <c:v>120</c:v>
                </c:pt>
                <c:pt idx="1">
                  <c:v>110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</c:numCache>
            </c:numRef>
          </c:xVal>
          <c:yVal>
            <c:numRef>
              <c:f>Sheet1!$L$51:$L$63</c:f>
              <c:numCache>
                <c:formatCode>0.00_ </c:formatCode>
                <c:ptCount val="13"/>
                <c:pt idx="0">
                  <c:v>1.50684931506849</c:v>
                </c:pt>
                <c:pt idx="1">
                  <c:v>1.68297455968689</c:v>
                </c:pt>
                <c:pt idx="2">
                  <c:v>1.88845401174168</c:v>
                </c:pt>
                <c:pt idx="3">
                  <c:v>2.07436399217221</c:v>
                </c:pt>
                <c:pt idx="4">
                  <c:v>2.23581213307241</c:v>
                </c:pt>
                <c:pt idx="5">
                  <c:v>2.37769080234834</c:v>
                </c:pt>
                <c:pt idx="6">
                  <c:v>2.48043052837573</c:v>
                </c:pt>
                <c:pt idx="7">
                  <c:v>2.55381604696673</c:v>
                </c:pt>
                <c:pt idx="8">
                  <c:v>2.59295499021526</c:v>
                </c:pt>
                <c:pt idx="9">
                  <c:v>2.60763209393346</c:v>
                </c:pt>
                <c:pt idx="10">
                  <c:v>2.61252446183953</c:v>
                </c:pt>
                <c:pt idx="11">
                  <c:v>2.60763209393346</c:v>
                </c:pt>
                <c:pt idx="12">
                  <c:v>2.60763209393346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878390"/>
        <c:axId val="339536015"/>
      </c:scatterChart>
      <c:valAx>
        <c:axId val="475878390"/>
        <c:scaling>
          <c:orientation val="minMax"/>
          <c:max val="1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339536015"/>
        <c:crosses val="autoZero"/>
        <c:crossBetween val="midCat"/>
        <c:majorUnit val="10"/>
      </c:valAx>
      <c:valAx>
        <c:axId val="33953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475878390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sz="1200">
                <a:solidFill>
                  <a:schemeClr val="tx2"/>
                </a:solidFill>
              </a:rPr>
              <a:t>UH—IS关系曲线</a:t>
            </a:r>
            <a:endParaRPr sz="1200">
              <a:solidFill>
                <a:schemeClr val="tx2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3249934158546"/>
                  <c:y val="0.0444183289487258"/>
                </c:manualLayout>
              </c:layout>
              <c:tx>
                <c:rich>
                  <a:bodyPr rot="0" spcFirstLastPara="0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sz="1200"/>
                      <a:t>y = 1.6051x - 0.006</a:t>
                    </a:r>
                    <a:br>
                      <a:rPr sz="1200"/>
                    </a:br>
                    <a:r>
                      <a:rPr sz="1200"/>
                      <a:t>R</a:t>
                    </a:r>
                    <a:r>
                      <a:rPr sz="1200" baseline="35000"/>
                      <a:t>2</a:t>
                    </a:r>
                    <a:r>
                      <a:rPr sz="1200"/>
                      <a:t> = 1</a:t>
                    </a:r>
                    <a:endParaRPr sz="1200">
                      <a:solidFill>
                        <a:schemeClr val="tx2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Sheet1!$C$16:$C$24</c:f>
              <c:numCache>
                <c:formatCode>0.00_ 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Sheet1!$H$16:$H$24</c:f>
              <c:numCache>
                <c:formatCode>0.00_ </c:formatCode>
                <c:ptCount val="9"/>
                <c:pt idx="0">
                  <c:v>1.6</c:v>
                </c:pt>
                <c:pt idx="1">
                  <c:v>3.21</c:v>
                </c:pt>
                <c:pt idx="2">
                  <c:v>4.8075</c:v>
                </c:pt>
                <c:pt idx="3">
                  <c:v>6.41</c:v>
                </c:pt>
                <c:pt idx="4">
                  <c:v>8.015</c:v>
                </c:pt>
                <c:pt idx="5">
                  <c:v>9.62</c:v>
                </c:pt>
                <c:pt idx="6">
                  <c:v>11.235</c:v>
                </c:pt>
                <c:pt idx="7">
                  <c:v>12.84</c:v>
                </c:pt>
                <c:pt idx="8">
                  <c:v>14.4375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Sheet1!$C$16:$C$24</c:f>
              <c:numCache>
                <c:formatCode>0.00_ 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Sheet1!$I$16:$I$24</c:f>
              <c:numCache>
                <c:formatCode>0.00_ </c:formatCode>
                <c:ptCount val="9"/>
              </c:numCache>
            </c:numRef>
          </c:yVal>
          <c:smooth val="0"/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Sheet1!$C$16:$C$24</c:f>
              <c:numCache>
                <c:formatCode>0.00_ 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Sheet1!$J$16:$J$24</c:f>
              <c:numCache>
                <c:formatCode>0.00_ </c:formatCode>
                <c:ptCount val="9"/>
              </c:numCache>
            </c:numRef>
          </c:yVal>
          <c:smooth val="0"/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xVal>
            <c:numRef>
              <c:f>Sheet1!$C$16:$C$24</c:f>
              <c:numCache>
                <c:formatCode>0.00_ 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Sheet1!$K$16:$K$24</c:f>
              <c:numCache>
                <c:formatCode>0.00_ </c:formatCode>
                <c:ptCount val="9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00197"/>
        <c:axId val="535590880"/>
      </c:scatterChart>
      <c:valAx>
        <c:axId val="14050019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535590880"/>
        <c:crosses val="autoZero"/>
        <c:crossBetween val="midCat"/>
      </c:valAx>
      <c:valAx>
        <c:axId val="53559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02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40500197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>
          <a:outerShdw blurRad="50800" dist="50800" dir="5400000" algn="ctr" rotWithShape="0">
            <a:schemeClr val="bg1">
              <a:alpha val="100000"/>
            </a:schemeClr>
          </a:outerShdw>
        </a:effectLst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6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chemeClr val="tx2"/>
          </a:solidFill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bg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220345</xdr:colOff>
      <xdr:row>1</xdr:row>
      <xdr:rowOff>52705</xdr:rowOff>
    </xdr:from>
    <xdr:to>
      <xdr:col>17</xdr:col>
      <xdr:colOff>153035</xdr:colOff>
      <xdr:row>13</xdr:row>
      <xdr:rowOff>130175</xdr:rowOff>
    </xdr:to>
    <xdr:graphicFrame>
      <xdr:nvGraphicFramePr>
        <xdr:cNvPr id="2" name="图表 1"/>
        <xdr:cNvGraphicFramePr/>
      </xdr:nvGraphicFramePr>
      <xdr:xfrm>
        <a:off x="8245475" y="235585"/>
        <a:ext cx="4565015" cy="2348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872490</xdr:colOff>
      <xdr:row>65</xdr:row>
      <xdr:rowOff>86995</xdr:rowOff>
    </xdr:from>
    <xdr:to>
      <xdr:col>11</xdr:col>
      <xdr:colOff>570230</xdr:colOff>
      <xdr:row>78</xdr:row>
      <xdr:rowOff>63500</xdr:rowOff>
    </xdr:to>
    <xdr:graphicFrame>
      <xdr:nvGraphicFramePr>
        <xdr:cNvPr id="13" name="图表 12"/>
        <xdr:cNvGraphicFramePr/>
      </xdr:nvGraphicFramePr>
      <xdr:xfrm>
        <a:off x="3373120" y="12672695"/>
        <a:ext cx="5222240" cy="2353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350520</xdr:colOff>
      <xdr:row>14</xdr:row>
      <xdr:rowOff>14605</xdr:rowOff>
    </xdr:from>
    <xdr:to>
      <xdr:col>16</xdr:col>
      <xdr:colOff>455930</xdr:colOff>
      <xdr:row>28</xdr:row>
      <xdr:rowOff>22860</xdr:rowOff>
    </xdr:to>
    <xdr:graphicFrame>
      <xdr:nvGraphicFramePr>
        <xdr:cNvPr id="6" name="图表 5"/>
        <xdr:cNvGraphicFramePr/>
      </xdr:nvGraphicFramePr>
      <xdr:xfrm>
        <a:off x="8375650" y="2689225"/>
        <a:ext cx="4120515" cy="2606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0.87606274697641</cdr:x>
      <cdr:y>0.819676623732529</cdr:y>
    </cdr:from>
    <cdr:to>
      <cdr:x>1</cdr:x>
      <cdr:y>0.981638805152096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4645660" y="1899285"/>
          <a:ext cx="657225" cy="37528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pPr algn="r"/>
          <a:r>
            <a:rPr lang="en-US" altLang="zh-CN" sz="900"/>
            <a:t>I</a:t>
          </a:r>
          <a:r>
            <a:rPr lang="en-US" altLang="zh-CN" sz="900" baseline="-25000"/>
            <a:t>M</a:t>
          </a:r>
          <a:r>
            <a:rPr lang="en-US" altLang="zh-CN" sz="900"/>
            <a:t>(A)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0.0449048018201413</cdr:x>
      <cdr:y>0.101123595505618</cdr:y>
    </cdr:from>
    <cdr:to>
      <cdr:x>0.18428930666986</cdr:x>
      <cdr:y>0.281721019457386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238125" y="234315"/>
          <a:ext cx="739140" cy="41846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B(mT)</a:t>
          </a:r>
          <a:endParaRPr lang="en-US" altLang="zh-CN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0.865202890494719</cdr:x>
      <cdr:y>0.806849953401678</cdr:y>
    </cdr:from>
    <cdr:to>
      <cdr:x>1</cdr:x>
      <cdr:y>0.941985088536813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3953510" y="2199005"/>
          <a:ext cx="615950" cy="3683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pPr algn="r"/>
          <a:r>
            <a:rPr lang="en-US" altLang="zh-CN" sz="900"/>
            <a:t>X(mm)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0.0289049471928849</cdr:x>
      <cdr:y>0.0492162675844457</cdr:y>
    </cdr:from>
    <cdr:to>
      <cdr:x>0.166064480266815</cdr:x>
      <cdr:y>0.173866780165993</cdr:y>
    </cdr:to>
    <cdr:sp>
      <cdr:nvSpPr>
        <cdr:cNvPr id="3" name="矩形 2"/>
        <cdr:cNvSpPr/>
      </cdr:nvSpPr>
      <cdr:spPr xmlns:a="http://schemas.openxmlformats.org/drawingml/2006/main">
        <a:xfrm xmlns:a="http://schemas.openxmlformats.org/drawingml/2006/main">
          <a:off x="150857" y="115102"/>
          <a:ext cx="715845" cy="291521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p>
          <a:r>
            <a:rPr lang="en-US" altLang="zh-CN" sz="900"/>
            <a:t>B(mT)</a:t>
          </a:r>
          <a:endParaRPr lang="en-US" altLang="zh-CN" sz="900"/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66"/>
  <sheetViews>
    <sheetView tabSelected="1" topLeftCell="A16" workbookViewId="0">
      <selection activeCell="R10" sqref="R10"/>
    </sheetView>
  </sheetViews>
  <sheetFormatPr defaultColWidth="9" defaultRowHeight="14.4"/>
  <cols>
    <col min="3" max="3" width="18.462962962963" customWidth="1"/>
    <col min="4" max="4" width="12.8888888888889"/>
    <col min="5" max="11" width="9.66666666666667"/>
    <col min="12" max="12" width="21.8796296296296" customWidth="1"/>
    <col min="13" max="13" width="9.66666666666667"/>
  </cols>
  <sheetData>
    <row r="1" customHeight="1"/>
    <row r="3" spans="3:11">
      <c r="C3" s="2" t="s">
        <v>0</v>
      </c>
      <c r="D3" s="2"/>
      <c r="E3" s="2"/>
      <c r="F3" s="2"/>
      <c r="G3" s="2"/>
      <c r="H3" s="2"/>
      <c r="I3" s="2"/>
      <c r="J3" s="2"/>
      <c r="K3" s="2"/>
    </row>
    <row r="4" ht="17.4" spans="3:11">
      <c r="C4" s="3" t="s">
        <v>1</v>
      </c>
      <c r="D4" s="4">
        <v>0.8</v>
      </c>
      <c r="E4" s="4">
        <v>0.7</v>
      </c>
      <c r="F4" s="4">
        <v>0.6</v>
      </c>
      <c r="G4" s="4">
        <v>0.5</v>
      </c>
      <c r="H4" s="4">
        <v>0.4</v>
      </c>
      <c r="I4" s="4">
        <v>0.3</v>
      </c>
      <c r="J4" s="4">
        <v>0.2</v>
      </c>
      <c r="K4" s="4">
        <v>0.1</v>
      </c>
    </row>
    <row r="5" spans="3:11">
      <c r="C5" s="3" t="s">
        <v>2</v>
      </c>
      <c r="D5" s="3">
        <v>469</v>
      </c>
      <c r="E5" s="3">
        <v>420</v>
      </c>
      <c r="F5" s="3">
        <v>336</v>
      </c>
      <c r="G5" s="3">
        <v>289</v>
      </c>
      <c r="H5" s="3">
        <v>242</v>
      </c>
      <c r="I5" s="3">
        <v>186</v>
      </c>
      <c r="J5" s="3">
        <v>126</v>
      </c>
      <c r="K5" s="3">
        <v>73</v>
      </c>
    </row>
    <row r="13" ht="17.4" spans="3:11">
      <c r="C13" s="5" t="s">
        <v>3</v>
      </c>
      <c r="D13" s="2"/>
      <c r="E13" s="2"/>
      <c r="F13" s="2"/>
      <c r="G13" s="2"/>
      <c r="H13" s="2"/>
      <c r="I13" s="2"/>
      <c r="J13" s="2"/>
      <c r="K13" s="2"/>
    </row>
    <row r="14" ht="17.4" spans="3:11">
      <c r="C14" s="6" t="s">
        <v>4</v>
      </c>
      <c r="D14" s="7" t="s">
        <v>5</v>
      </c>
      <c r="E14" s="7" t="s">
        <v>6</v>
      </c>
      <c r="F14" s="7" t="s">
        <v>7</v>
      </c>
      <c r="G14" s="7" t="s">
        <v>8</v>
      </c>
      <c r="H14" s="8" t="s">
        <v>9</v>
      </c>
      <c r="I14" s="15"/>
      <c r="J14" s="15"/>
      <c r="K14" s="16"/>
    </row>
    <row r="15" ht="17.4" spans="3:11">
      <c r="C15" s="9"/>
      <c r="D15" s="10" t="s">
        <v>10</v>
      </c>
      <c r="E15" s="10" t="s">
        <v>11</v>
      </c>
      <c r="F15" s="10" t="s">
        <v>12</v>
      </c>
      <c r="G15" s="10" t="s">
        <v>13</v>
      </c>
      <c r="H15" s="11"/>
      <c r="I15" s="17"/>
      <c r="J15" s="17"/>
      <c r="K15" s="18"/>
    </row>
    <row r="16" spans="3:11">
      <c r="C16" s="12">
        <v>1</v>
      </c>
      <c r="D16" s="13">
        <v>1.54</v>
      </c>
      <c r="E16" s="13">
        <v>-1.66</v>
      </c>
      <c r="F16" s="13">
        <v>1.65</v>
      </c>
      <c r="G16" s="13">
        <v>-1.55</v>
      </c>
      <c r="H16" s="14">
        <f>(ABS(D16-E16)+ABS(F16-G16))/4</f>
        <v>1.6</v>
      </c>
      <c r="I16" s="14"/>
      <c r="J16" s="14"/>
      <c r="K16" s="14"/>
    </row>
    <row r="17" spans="3:11">
      <c r="C17" s="12">
        <v>2</v>
      </c>
      <c r="D17" s="13">
        <v>3.09</v>
      </c>
      <c r="E17" s="13">
        <v>-3.33</v>
      </c>
      <c r="F17" s="13">
        <v>3.32</v>
      </c>
      <c r="G17" s="13">
        <v>-3.1</v>
      </c>
      <c r="H17" s="14">
        <f t="shared" ref="H17:H25" si="0">(ABS(D17-E17)+ABS(F17-G17))/4</f>
        <v>3.21</v>
      </c>
      <c r="I17" s="14"/>
      <c r="J17" s="14"/>
      <c r="K17" s="14"/>
    </row>
    <row r="18" spans="3:11">
      <c r="C18" s="12">
        <v>3</v>
      </c>
      <c r="D18" s="13">
        <v>4.64</v>
      </c>
      <c r="E18" s="13">
        <v>-4.98</v>
      </c>
      <c r="F18" s="13">
        <v>4.97</v>
      </c>
      <c r="G18" s="13">
        <v>-4.64</v>
      </c>
      <c r="H18" s="14">
        <f t="shared" si="0"/>
        <v>4.8075</v>
      </c>
      <c r="I18" s="14"/>
      <c r="J18" s="14"/>
      <c r="K18" s="14"/>
    </row>
    <row r="19" spans="3:11">
      <c r="C19" s="12">
        <v>4</v>
      </c>
      <c r="D19" s="13">
        <v>6.18</v>
      </c>
      <c r="E19" s="13">
        <v>-6.64</v>
      </c>
      <c r="F19" s="13">
        <v>6.63</v>
      </c>
      <c r="G19" s="13">
        <v>-6.19</v>
      </c>
      <c r="H19" s="14">
        <f t="shared" si="0"/>
        <v>6.41</v>
      </c>
      <c r="I19" s="14"/>
      <c r="J19" s="14"/>
      <c r="K19" s="14"/>
    </row>
    <row r="20" spans="3:11">
      <c r="C20" s="12">
        <v>5</v>
      </c>
      <c r="D20" s="13">
        <v>7.73</v>
      </c>
      <c r="E20" s="13">
        <v>-8.3</v>
      </c>
      <c r="F20" s="13">
        <v>8.29</v>
      </c>
      <c r="G20" s="13">
        <v>-7.74</v>
      </c>
      <c r="H20" s="14">
        <f t="shared" si="0"/>
        <v>8.015</v>
      </c>
      <c r="I20" s="14"/>
      <c r="J20" s="14"/>
      <c r="K20" s="14"/>
    </row>
    <row r="21" spans="3:11">
      <c r="C21" s="12">
        <v>6</v>
      </c>
      <c r="D21" s="13">
        <v>9.29</v>
      </c>
      <c r="E21" s="13">
        <v>-9.96</v>
      </c>
      <c r="F21" s="13">
        <v>9.95</v>
      </c>
      <c r="G21" s="13">
        <v>-9.28</v>
      </c>
      <c r="H21" s="14">
        <f t="shared" si="0"/>
        <v>9.62</v>
      </c>
      <c r="I21" s="14"/>
      <c r="J21" s="14"/>
      <c r="K21" s="14"/>
    </row>
    <row r="22" spans="3:11">
      <c r="C22" s="12">
        <v>7</v>
      </c>
      <c r="D22" s="13">
        <v>10.83</v>
      </c>
      <c r="E22" s="13">
        <v>-11.64</v>
      </c>
      <c r="F22" s="13">
        <v>11.63</v>
      </c>
      <c r="G22" s="13">
        <v>-10.84</v>
      </c>
      <c r="H22" s="14">
        <f t="shared" si="0"/>
        <v>11.235</v>
      </c>
      <c r="I22" s="14"/>
      <c r="J22" s="14"/>
      <c r="K22" s="14"/>
    </row>
    <row r="23" spans="3:11">
      <c r="C23" s="12">
        <v>8</v>
      </c>
      <c r="D23" s="13">
        <v>12.38</v>
      </c>
      <c r="E23" s="13">
        <v>-13.3</v>
      </c>
      <c r="F23" s="13">
        <v>13.3</v>
      </c>
      <c r="G23" s="13">
        <v>-12.38</v>
      </c>
      <c r="H23" s="14">
        <f t="shared" si="0"/>
        <v>12.84</v>
      </c>
      <c r="I23" s="14"/>
      <c r="J23" s="14"/>
      <c r="K23" s="14"/>
    </row>
    <row r="24" spans="3:11">
      <c r="C24" s="12">
        <v>9</v>
      </c>
      <c r="D24" s="13">
        <v>13.92</v>
      </c>
      <c r="E24" s="13">
        <v>-14.96</v>
      </c>
      <c r="F24" s="13">
        <v>14.95</v>
      </c>
      <c r="G24" s="13">
        <v>-13.92</v>
      </c>
      <c r="H24" s="14">
        <f t="shared" si="0"/>
        <v>14.4375</v>
      </c>
      <c r="I24" s="14"/>
      <c r="J24" s="14"/>
      <c r="K24" s="14"/>
    </row>
    <row r="25" spans="3:11">
      <c r="C25" s="12">
        <v>10</v>
      </c>
      <c r="D25" s="13"/>
      <c r="E25" s="13"/>
      <c r="F25" s="13"/>
      <c r="G25" s="13"/>
      <c r="H25" s="14">
        <f t="shared" si="0"/>
        <v>0</v>
      </c>
      <c r="I25" s="14"/>
      <c r="J25" s="14"/>
      <c r="K25" s="14"/>
    </row>
    <row r="29" ht="17.4" spans="3:8">
      <c r="C29" s="5" t="s">
        <v>14</v>
      </c>
      <c r="D29" s="2"/>
      <c r="E29" s="2"/>
      <c r="F29" s="2"/>
      <c r="G29" s="2"/>
      <c r="H29" s="2"/>
    </row>
    <row r="30" ht="17.4" spans="3:8">
      <c r="C30" s="7" t="s">
        <v>4</v>
      </c>
      <c r="D30" s="7" t="s">
        <v>5</v>
      </c>
      <c r="E30" s="7" t="s">
        <v>6</v>
      </c>
      <c r="F30" s="8" t="s">
        <v>15</v>
      </c>
      <c r="G30" s="15"/>
      <c r="H30" s="16"/>
    </row>
    <row r="31" ht="17.4" spans="3:8">
      <c r="C31" s="7"/>
      <c r="D31" s="10" t="s">
        <v>16</v>
      </c>
      <c r="E31" s="10" t="s">
        <v>17</v>
      </c>
      <c r="F31" s="11"/>
      <c r="G31" s="17"/>
      <c r="H31" s="18"/>
    </row>
    <row r="32" spans="3:8">
      <c r="C32" s="12">
        <v>0.2</v>
      </c>
      <c r="D32" s="13">
        <v>11.8</v>
      </c>
      <c r="E32" s="13">
        <v>-11.8</v>
      </c>
      <c r="F32" s="19">
        <f>0.5*ABS(D32-E32)</f>
        <v>11.8</v>
      </c>
      <c r="G32" s="20"/>
      <c r="H32" s="21"/>
    </row>
    <row r="36" ht="17.4" spans="3:13">
      <c r="C36" s="5" t="s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3:13">
      <c r="C37" s="5" t="s">
        <v>19</v>
      </c>
      <c r="D37" s="2">
        <v>1</v>
      </c>
      <c r="E37" s="2">
        <v>2</v>
      </c>
      <c r="F37" s="2">
        <v>3</v>
      </c>
      <c r="G37" s="2">
        <v>4</v>
      </c>
      <c r="H37" s="2">
        <v>5</v>
      </c>
      <c r="I37" s="2">
        <v>6</v>
      </c>
      <c r="J37" s="2">
        <v>7</v>
      </c>
      <c r="K37" s="2">
        <v>8</v>
      </c>
      <c r="L37" s="2">
        <v>9</v>
      </c>
      <c r="M37" s="2"/>
    </row>
    <row r="38" ht="16.8" spans="3:13">
      <c r="C38" s="22" t="s">
        <v>20</v>
      </c>
      <c r="D38" s="12">
        <v>1</v>
      </c>
      <c r="E38" s="12">
        <v>2</v>
      </c>
      <c r="F38" s="12">
        <v>3</v>
      </c>
      <c r="G38" s="12">
        <v>4</v>
      </c>
      <c r="H38" s="12">
        <v>5</v>
      </c>
      <c r="I38" s="12">
        <v>6</v>
      </c>
      <c r="J38" s="12">
        <v>7</v>
      </c>
      <c r="K38" s="12">
        <v>8</v>
      </c>
      <c r="L38" s="12">
        <v>9</v>
      </c>
      <c r="M38" s="2" t="s">
        <v>21</v>
      </c>
    </row>
    <row r="39" ht="16.8" spans="3:13">
      <c r="C39" s="22" t="s">
        <v>22</v>
      </c>
      <c r="D39" s="23">
        <f>H16</f>
        <v>1.6</v>
      </c>
      <c r="E39" s="23">
        <f>H17</f>
        <v>3.21</v>
      </c>
      <c r="F39" s="23">
        <f>H18</f>
        <v>4.8075</v>
      </c>
      <c r="G39" s="23">
        <f>H19</f>
        <v>6.41</v>
      </c>
      <c r="H39" s="24">
        <f>H20</f>
        <v>8.015</v>
      </c>
      <c r="I39" s="24">
        <f>H21</f>
        <v>9.62</v>
      </c>
      <c r="J39" s="24">
        <f>H22</f>
        <v>11.235</v>
      </c>
      <c r="K39" s="24">
        <f>H23</f>
        <v>12.84</v>
      </c>
      <c r="L39" s="24">
        <f>H24</f>
        <v>14.4375</v>
      </c>
      <c r="M39" s="2"/>
    </row>
    <row r="40" ht="30" customHeight="1" spans="3:13">
      <c r="C40" s="25" t="s">
        <v>23</v>
      </c>
      <c r="D40" s="23">
        <f>1000*D39/D38/$I5</f>
        <v>8.60215053763441</v>
      </c>
      <c r="E40" s="23">
        <f t="shared" ref="E40:M40" si="1">1000*E39/E38/$I5</f>
        <v>8.62903225806452</v>
      </c>
      <c r="F40" s="23">
        <f t="shared" si="1"/>
        <v>8.61559139784946</v>
      </c>
      <c r="G40" s="23">
        <f t="shared" si="1"/>
        <v>8.61559139784946</v>
      </c>
      <c r="H40" s="23">
        <f t="shared" si="1"/>
        <v>8.61827956989247</v>
      </c>
      <c r="I40" s="23">
        <f t="shared" si="1"/>
        <v>8.62007168458781</v>
      </c>
      <c r="J40" s="23">
        <f t="shared" si="1"/>
        <v>8.62903225806452</v>
      </c>
      <c r="K40" s="23">
        <f t="shared" si="1"/>
        <v>8.62903225806452</v>
      </c>
      <c r="L40" s="23">
        <f t="shared" si="1"/>
        <v>8.62455197132616</v>
      </c>
      <c r="M40" s="28">
        <f>SUM(D40:L40)/9</f>
        <v>8.62037037037037</v>
      </c>
    </row>
    <row r="41" ht="16" customHeight="1" spans="3:13">
      <c r="C41" s="25" t="s">
        <v>24</v>
      </c>
      <c r="D41" s="26">
        <f>0.001*0.5*D40</f>
        <v>0.0043010752688172</v>
      </c>
      <c r="E41" s="26">
        <f t="shared" ref="E41:M41" si="2">0.001*0.5*E40</f>
        <v>0.00431451612903226</v>
      </c>
      <c r="F41" s="26">
        <f t="shared" si="2"/>
        <v>0.00430779569892473</v>
      </c>
      <c r="G41" s="26">
        <f t="shared" si="2"/>
        <v>0.00430779569892473</v>
      </c>
      <c r="H41" s="26">
        <f t="shared" si="2"/>
        <v>0.00430913978494624</v>
      </c>
      <c r="I41" s="26">
        <f t="shared" si="2"/>
        <v>0.00431003584229391</v>
      </c>
      <c r="J41" s="26">
        <f t="shared" si="2"/>
        <v>0.00431451612903226</v>
      </c>
      <c r="K41" s="26">
        <f t="shared" si="2"/>
        <v>0.00431451612903226</v>
      </c>
      <c r="L41" s="26">
        <f t="shared" si="2"/>
        <v>0.00431227598566308</v>
      </c>
      <c r="M41" s="30">
        <f>SUM(D41:L41)/9</f>
        <v>0.00431018518518519</v>
      </c>
    </row>
    <row r="42" ht="16.2" spans="3:13">
      <c r="C42" s="22" t="s">
        <v>25</v>
      </c>
      <c r="D42" s="26">
        <f t="shared" ref="D42:N42" si="3">1/(D41*1.602*POWER(10,-19))</f>
        <v>1.45131086142322e+21</v>
      </c>
      <c r="E42" s="26">
        <f t="shared" si="3"/>
        <v>1.44678964378639e+21</v>
      </c>
      <c r="F42" s="26">
        <f t="shared" si="3"/>
        <v>1.44904672591398e+21</v>
      </c>
      <c r="G42" s="26">
        <f t="shared" si="3"/>
        <v>1.44904672591398e+21</v>
      </c>
      <c r="H42" s="26">
        <f t="shared" si="3"/>
        <v>1.44859474627396e+21</v>
      </c>
      <c r="I42" s="26">
        <f t="shared" si="3"/>
        <v>1.44829358312504e+21</v>
      </c>
      <c r="J42" s="26">
        <f t="shared" si="3"/>
        <v>1.44678964378639e+21</v>
      </c>
      <c r="K42" s="26">
        <f t="shared" si="3"/>
        <v>1.44678964378639e+21</v>
      </c>
      <c r="L42" s="26">
        <f t="shared" si="3"/>
        <v>1.44754122282212e+21</v>
      </c>
      <c r="M42" s="26">
        <f>1/(M41*1.602*POWER(10,-19))</f>
        <v>1.448243401441e+21</v>
      </c>
    </row>
    <row r="44" spans="3:4">
      <c r="C44" s="27" t="s">
        <v>26</v>
      </c>
      <c r="D44" s="28">
        <f>1000*C32*3/F32/2</f>
        <v>25.4237288135593</v>
      </c>
    </row>
    <row r="45" ht="15.6" spans="3:4">
      <c r="C45" s="27" t="s">
        <v>27</v>
      </c>
      <c r="D45" s="28">
        <f>ABS(M41)*D44</f>
        <v>0.109580979284369</v>
      </c>
    </row>
    <row r="48" spans="3:12">
      <c r="C48" s="2" t="s">
        <v>28</v>
      </c>
      <c r="D48" s="2"/>
      <c r="E48" s="2"/>
      <c r="F48" s="2"/>
      <c r="G48" s="2"/>
      <c r="H48" s="2"/>
      <c r="I48" s="2"/>
      <c r="J48" s="2"/>
      <c r="K48" s="2"/>
      <c r="L48" s="2"/>
    </row>
    <row r="49" ht="17.4" spans="3:14">
      <c r="C49" s="7" t="s">
        <v>29</v>
      </c>
      <c r="D49" s="7" t="s">
        <v>5</v>
      </c>
      <c r="E49" s="7" t="s">
        <v>6</v>
      </c>
      <c r="F49" s="7" t="s">
        <v>7</v>
      </c>
      <c r="G49" s="7" t="s">
        <v>8</v>
      </c>
      <c r="H49" s="7" t="s">
        <v>9</v>
      </c>
      <c r="I49" s="7"/>
      <c r="J49" s="7"/>
      <c r="K49" s="7"/>
      <c r="L49" s="5" t="s">
        <v>30</v>
      </c>
      <c r="M49" s="31" t="s">
        <v>31</v>
      </c>
      <c r="N49" s="31">
        <v>146</v>
      </c>
    </row>
    <row r="50" ht="17.4" spans="3:12">
      <c r="C50" s="7"/>
      <c r="D50" s="10" t="s">
        <v>10</v>
      </c>
      <c r="E50" s="10" t="s">
        <v>11</v>
      </c>
      <c r="F50" s="10" t="s">
        <v>12</v>
      </c>
      <c r="G50" s="10" t="s">
        <v>13</v>
      </c>
      <c r="H50" s="7"/>
      <c r="I50" s="7"/>
      <c r="J50" s="7"/>
      <c r="K50" s="7"/>
      <c r="L50" s="2"/>
    </row>
    <row r="51" spans="3:12">
      <c r="C51" s="29">
        <v>120</v>
      </c>
      <c r="D51" s="13">
        <v>0.94</v>
      </c>
      <c r="E51" s="13">
        <v>-0.6</v>
      </c>
      <c r="F51" s="13">
        <v>0.6</v>
      </c>
      <c r="G51" s="13">
        <v>-0.94</v>
      </c>
      <c r="H51" s="14">
        <f>(ABS(D51-E51)+ABS(F51-G51))/4</f>
        <v>0.77</v>
      </c>
      <c r="I51" s="14"/>
      <c r="J51" s="14"/>
      <c r="K51" s="14"/>
      <c r="L51" s="28">
        <f>1000*H51/(N$49*3.5)</f>
        <v>1.50684931506849</v>
      </c>
    </row>
    <row r="52" spans="3:12">
      <c r="C52" s="29">
        <v>110</v>
      </c>
      <c r="D52" s="13">
        <v>1.03</v>
      </c>
      <c r="E52" s="13">
        <v>-0.69</v>
      </c>
      <c r="F52" s="13">
        <v>0.69</v>
      </c>
      <c r="G52" s="13">
        <v>-1.03</v>
      </c>
      <c r="H52" s="14">
        <f t="shared" ref="H52:H63" si="4">(ABS(D52-E52)+ABS(F52-G52))/4</f>
        <v>0.86</v>
      </c>
      <c r="I52" s="14"/>
      <c r="J52" s="14"/>
      <c r="K52" s="14"/>
      <c r="L52" s="28">
        <f t="shared" ref="L52:L63" si="5">1000*H52/(N$49*3.5)</f>
        <v>1.68297455968689</v>
      </c>
    </row>
    <row r="53" spans="3:12">
      <c r="C53" s="29">
        <v>100</v>
      </c>
      <c r="D53" s="13">
        <v>1.13</v>
      </c>
      <c r="E53" s="13">
        <v>-0.8</v>
      </c>
      <c r="F53" s="13">
        <v>0.8</v>
      </c>
      <c r="G53" s="13">
        <v>-1.13</v>
      </c>
      <c r="H53" s="14">
        <f t="shared" si="4"/>
        <v>0.965</v>
      </c>
      <c r="I53" s="14"/>
      <c r="J53" s="14"/>
      <c r="K53" s="14"/>
      <c r="L53" s="28">
        <f t="shared" si="5"/>
        <v>1.88845401174168</v>
      </c>
    </row>
    <row r="54" spans="3:12">
      <c r="C54" s="29">
        <v>90</v>
      </c>
      <c r="D54" s="13">
        <v>1.23</v>
      </c>
      <c r="E54" s="13">
        <v>-0.89</v>
      </c>
      <c r="F54" s="13">
        <v>0.89</v>
      </c>
      <c r="G54" s="13">
        <v>-1.23</v>
      </c>
      <c r="H54" s="14">
        <f t="shared" si="4"/>
        <v>1.06</v>
      </c>
      <c r="I54" s="14"/>
      <c r="J54" s="14"/>
      <c r="K54" s="14"/>
      <c r="L54" s="28">
        <f t="shared" si="5"/>
        <v>2.07436399217221</v>
      </c>
    </row>
    <row r="55" spans="3:12">
      <c r="C55" s="29">
        <v>80</v>
      </c>
      <c r="D55" s="13">
        <v>1.31</v>
      </c>
      <c r="E55" s="13">
        <v>-0.97</v>
      </c>
      <c r="F55" s="13">
        <v>0.98</v>
      </c>
      <c r="G55" s="13">
        <v>-1.31</v>
      </c>
      <c r="H55" s="14">
        <f t="shared" si="4"/>
        <v>1.1425</v>
      </c>
      <c r="I55" s="14"/>
      <c r="J55" s="14"/>
      <c r="K55" s="14"/>
      <c r="L55" s="28">
        <f t="shared" si="5"/>
        <v>2.23581213307241</v>
      </c>
    </row>
    <row r="56" spans="3:12">
      <c r="C56" s="29">
        <v>70</v>
      </c>
      <c r="D56" s="13">
        <v>1.38</v>
      </c>
      <c r="E56" s="13">
        <v>-1.05</v>
      </c>
      <c r="F56" s="13">
        <v>1.05</v>
      </c>
      <c r="G56" s="13">
        <v>-1.38</v>
      </c>
      <c r="H56" s="14">
        <f t="shared" si="4"/>
        <v>1.215</v>
      </c>
      <c r="I56" s="14"/>
      <c r="J56" s="14"/>
      <c r="K56" s="14"/>
      <c r="L56" s="28">
        <f t="shared" si="5"/>
        <v>2.37769080234834</v>
      </c>
    </row>
    <row r="57" spans="3:12">
      <c r="C57" s="29">
        <v>60</v>
      </c>
      <c r="D57" s="13">
        <v>1.43</v>
      </c>
      <c r="E57" s="13">
        <v>-1.1</v>
      </c>
      <c r="F57" s="13">
        <v>1.11</v>
      </c>
      <c r="G57" s="13">
        <v>-1.43</v>
      </c>
      <c r="H57" s="14">
        <f t="shared" si="4"/>
        <v>1.2675</v>
      </c>
      <c r="I57" s="14"/>
      <c r="J57" s="14"/>
      <c r="K57" s="14"/>
      <c r="L57" s="28">
        <f t="shared" si="5"/>
        <v>2.48043052837573</v>
      </c>
    </row>
    <row r="58" spans="3:12">
      <c r="C58" s="29">
        <v>50</v>
      </c>
      <c r="D58" s="13">
        <v>1.47</v>
      </c>
      <c r="E58" s="13">
        <v>-1.14</v>
      </c>
      <c r="F58" s="13">
        <v>1.14</v>
      </c>
      <c r="G58" s="13">
        <v>-1.47</v>
      </c>
      <c r="H58" s="14">
        <f t="shared" si="4"/>
        <v>1.305</v>
      </c>
      <c r="I58" s="14"/>
      <c r="J58" s="14"/>
      <c r="K58" s="14"/>
      <c r="L58" s="28">
        <f t="shared" si="5"/>
        <v>2.55381604696673</v>
      </c>
    </row>
    <row r="59" spans="3:12">
      <c r="C59" s="29">
        <v>40</v>
      </c>
      <c r="D59" s="13">
        <v>1.49</v>
      </c>
      <c r="E59" s="13">
        <v>-1.16</v>
      </c>
      <c r="F59" s="13">
        <v>1.16</v>
      </c>
      <c r="G59" s="13">
        <v>-1.49</v>
      </c>
      <c r="H59" s="14">
        <f t="shared" si="4"/>
        <v>1.325</v>
      </c>
      <c r="I59" s="14"/>
      <c r="J59" s="14"/>
      <c r="K59" s="14"/>
      <c r="L59" s="28">
        <f t="shared" si="5"/>
        <v>2.59295499021526</v>
      </c>
    </row>
    <row r="60" spans="3:12">
      <c r="C60" s="29">
        <v>30</v>
      </c>
      <c r="D60" s="13">
        <v>1.5</v>
      </c>
      <c r="E60" s="13">
        <v>-1.16</v>
      </c>
      <c r="F60" s="13">
        <v>1.17</v>
      </c>
      <c r="G60" s="13">
        <v>-1.5</v>
      </c>
      <c r="H60" s="14">
        <f t="shared" si="4"/>
        <v>1.3325</v>
      </c>
      <c r="I60" s="14"/>
      <c r="J60" s="14"/>
      <c r="K60" s="14"/>
      <c r="L60" s="28">
        <f t="shared" si="5"/>
        <v>2.60763209393346</v>
      </c>
    </row>
    <row r="61" spans="3:12">
      <c r="C61" s="29">
        <v>20</v>
      </c>
      <c r="D61" s="13">
        <v>1.5</v>
      </c>
      <c r="E61" s="13">
        <v>-1.17</v>
      </c>
      <c r="F61" s="13">
        <v>1.17</v>
      </c>
      <c r="G61" s="13">
        <v>-1.5</v>
      </c>
      <c r="H61" s="14">
        <f t="shared" si="4"/>
        <v>1.335</v>
      </c>
      <c r="I61" s="14"/>
      <c r="J61" s="14"/>
      <c r="K61" s="14"/>
      <c r="L61" s="28">
        <f t="shared" si="5"/>
        <v>2.61252446183953</v>
      </c>
    </row>
    <row r="62" spans="3:12">
      <c r="C62" s="29">
        <v>10</v>
      </c>
      <c r="D62" s="13">
        <v>1.5</v>
      </c>
      <c r="E62" s="13">
        <v>-1.16</v>
      </c>
      <c r="F62" s="13">
        <v>1.17</v>
      </c>
      <c r="G62" s="13">
        <v>-1.5</v>
      </c>
      <c r="H62" s="14">
        <f t="shared" si="4"/>
        <v>1.3325</v>
      </c>
      <c r="I62" s="14"/>
      <c r="J62" s="14"/>
      <c r="K62" s="14"/>
      <c r="L62" s="28">
        <f t="shared" si="5"/>
        <v>2.60763209393346</v>
      </c>
    </row>
    <row r="63" spans="3:12">
      <c r="C63" s="29">
        <v>0</v>
      </c>
      <c r="D63" s="13">
        <v>1.5</v>
      </c>
      <c r="E63" s="13">
        <v>-1.16</v>
      </c>
      <c r="F63" s="13">
        <v>1.17</v>
      </c>
      <c r="G63" s="13">
        <v>-1.5</v>
      </c>
      <c r="H63" s="14">
        <f t="shared" si="4"/>
        <v>1.3325</v>
      </c>
      <c r="I63" s="14"/>
      <c r="J63" s="14"/>
      <c r="K63" s="14"/>
      <c r="L63" s="28">
        <f t="shared" si="5"/>
        <v>2.60763209393346</v>
      </c>
    </row>
    <row r="66" spans="2:2">
      <c r="B66" s="32"/>
    </row>
  </sheetData>
  <mergeCells count="37">
    <mergeCell ref="C3:K3"/>
    <mergeCell ref="C13:K13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C29:H29"/>
    <mergeCell ref="F32:H32"/>
    <mergeCell ref="C36:M36"/>
    <mergeCell ref="C48:L48"/>
    <mergeCell ref="H51:K51"/>
    <mergeCell ref="H52:K52"/>
    <mergeCell ref="H53:K53"/>
    <mergeCell ref="H54:K54"/>
    <mergeCell ref="H55:K55"/>
    <mergeCell ref="H56:K56"/>
    <mergeCell ref="H57:K57"/>
    <mergeCell ref="H58:K58"/>
    <mergeCell ref="H59:K59"/>
    <mergeCell ref="H60:K60"/>
    <mergeCell ref="H61:K61"/>
    <mergeCell ref="H62:K62"/>
    <mergeCell ref="H63:K63"/>
    <mergeCell ref="C14:C15"/>
    <mergeCell ref="C30:C31"/>
    <mergeCell ref="C49:C50"/>
    <mergeCell ref="L49:L50"/>
    <mergeCell ref="M38:M39"/>
    <mergeCell ref="H14:K15"/>
    <mergeCell ref="F30:H31"/>
    <mergeCell ref="H49:K5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J25"/>
  <sheetViews>
    <sheetView topLeftCell="C1" workbookViewId="0">
      <selection activeCell="I6" sqref="I6"/>
    </sheetView>
  </sheetViews>
  <sheetFormatPr defaultColWidth="9" defaultRowHeight="14.4"/>
  <cols>
    <col min="4" max="4" width="8.27777777777778" customWidth="1"/>
    <col min="5" max="7" width="8.27777777777778" style="1" customWidth="1"/>
    <col min="8" max="8" width="20.6666666666667" style="1" customWidth="1"/>
    <col min="9" max="9" width="8.27777777777778" style="1" customWidth="1"/>
    <col min="10" max="10" width="57.3333333333333" style="1" customWidth="1"/>
    <col min="11" max="13" width="8.27777777777778" customWidth="1"/>
  </cols>
  <sheetData>
    <row r="3" spans="5:10">
      <c r="E3"/>
      <c r="F3"/>
      <c r="G3"/>
      <c r="H3"/>
      <c r="I3"/>
      <c r="J3"/>
    </row>
    <row r="4" spans="5:10">
      <c r="E4"/>
      <c r="F4"/>
      <c r="G4"/>
      <c r="H4"/>
      <c r="I4"/>
      <c r="J4"/>
    </row>
    <row r="5" spans="5:10">
      <c r="E5"/>
      <c r="F5"/>
      <c r="G5"/>
      <c r="H5"/>
      <c r="I5"/>
      <c r="J5"/>
    </row>
    <row r="6" spans="5:10">
      <c r="E6"/>
      <c r="F6"/>
      <c r="G6"/>
      <c r="H6"/>
      <c r="I6"/>
      <c r="J6"/>
    </row>
    <row r="7" spans="5:10">
      <c r="E7"/>
      <c r="F7"/>
      <c r="G7"/>
      <c r="H7"/>
      <c r="I7"/>
      <c r="J7"/>
    </row>
    <row r="8" spans="5:10">
      <c r="E8"/>
      <c r="F8"/>
      <c r="G8"/>
      <c r="H8"/>
      <c r="I8"/>
      <c r="J8"/>
    </row>
    <row r="9" spans="5:10">
      <c r="E9"/>
      <c r="F9"/>
      <c r="G9"/>
      <c r="H9"/>
      <c r="I9"/>
      <c r="J9"/>
    </row>
    <row r="10" spans="5:10">
      <c r="E10"/>
      <c r="F10"/>
      <c r="G10"/>
      <c r="H10"/>
      <c r="I10"/>
      <c r="J10"/>
    </row>
    <row r="11" spans="5:10">
      <c r="E11"/>
      <c r="F11"/>
      <c r="G11"/>
      <c r="H11"/>
      <c r="I11"/>
      <c r="J11"/>
    </row>
    <row r="12" spans="5:10">
      <c r="E12"/>
      <c r="F12"/>
      <c r="G12"/>
      <c r="H12"/>
      <c r="I12"/>
      <c r="J12"/>
    </row>
    <row r="13" spans="5:10">
      <c r="E13"/>
      <c r="F13"/>
      <c r="G13"/>
      <c r="H13"/>
      <c r="I13"/>
      <c r="J13"/>
    </row>
    <row r="14" spans="5:10">
      <c r="E14"/>
      <c r="F14"/>
      <c r="G14"/>
      <c r="H14"/>
      <c r="I14"/>
      <c r="J14"/>
    </row>
    <row r="15" spans="5:10">
      <c r="E15"/>
      <c r="F15"/>
      <c r="G15"/>
      <c r="H15"/>
      <c r="I15"/>
      <c r="J15"/>
    </row>
    <row r="16" spans="5:10">
      <c r="E16"/>
      <c r="F16"/>
      <c r="G16"/>
      <c r="H16"/>
      <c r="I16"/>
      <c r="J16"/>
    </row>
    <row r="17" spans="5:10">
      <c r="E17"/>
      <c r="F17"/>
      <c r="G17"/>
      <c r="H17"/>
      <c r="I17"/>
      <c r="J17"/>
    </row>
    <row r="18" spans="5:10">
      <c r="E18"/>
      <c r="F18"/>
      <c r="G18"/>
      <c r="H18"/>
      <c r="I18"/>
      <c r="J18"/>
    </row>
    <row r="19" spans="5:10">
      <c r="E19"/>
      <c r="F19"/>
      <c r="G19"/>
      <c r="H19"/>
      <c r="I19"/>
      <c r="J19"/>
    </row>
    <row r="20" spans="5:10">
      <c r="E20"/>
      <c r="F20"/>
      <c r="G20"/>
      <c r="H20"/>
      <c r="I20"/>
      <c r="J20"/>
    </row>
    <row r="21" spans="5:10">
      <c r="E21"/>
      <c r="F21"/>
      <c r="G21"/>
      <c r="H21"/>
      <c r="I21"/>
      <c r="J21"/>
    </row>
    <row r="22" spans="5:10">
      <c r="E22"/>
      <c r="F22"/>
      <c r="G22"/>
      <c r="H22"/>
      <c r="I22"/>
      <c r="J22"/>
    </row>
    <row r="23" spans="5:10">
      <c r="E23"/>
      <c r="F23"/>
      <c r="G23"/>
      <c r="H23"/>
      <c r="I23"/>
      <c r="J23"/>
    </row>
    <row r="24" spans="5:10">
      <c r="E24"/>
      <c r="F24"/>
      <c r="G24"/>
      <c r="H24"/>
      <c r="I24"/>
      <c r="J24"/>
    </row>
    <row r="25" spans="5:10">
      <c r="E25"/>
      <c r="F25"/>
      <c r="G25"/>
      <c r="H25"/>
      <c r="I25"/>
      <c r="J2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王子赫</dc:creator>
  <cp:lastModifiedBy>漱毓</cp:lastModifiedBy>
  <dcterms:created xsi:type="dcterms:W3CDTF">2022-10-29T12:03:00Z</dcterms:created>
  <dcterms:modified xsi:type="dcterms:W3CDTF">2023-10-22T07:19:25Z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D49A2A344D56499E85BE4206EBE8AA3A</vt:lpwstr>
  </property>
</Properties>
</file>