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<sst xmlns="http://schemas.openxmlformats.org/spreadsheetml/2006/main" count="128" uniqueCount="66">
  <si>
    <t>频率f(KHz)</t>
  </si>
  <si>
    <t>室温t(℃)</t>
  </si>
  <si>
    <t>声速（理论值）v（m/s）</t>
  </si>
  <si>
    <t>共振干涉法（驻波法）</t>
  </si>
  <si>
    <t>波节</t>
  </si>
  <si>
    <t>位置（mm）</t>
  </si>
  <si>
    <t>波节差</t>
  </si>
  <si>
    <t>位置差（mm）</t>
  </si>
  <si>
    <r>
      <rPr>
        <sz val="11"/>
        <color theme="1"/>
        <rFont val="宋体"/>
        <charset val="134"/>
        <scheme val="minor"/>
      </rPr>
      <t>λ</t>
    </r>
    <r>
      <rPr>
        <vertAlign val="subscript"/>
        <sz val="11"/>
        <color theme="1"/>
        <rFont val="宋体"/>
        <charset val="134"/>
        <scheme val="minor"/>
      </rPr>
      <t>i</t>
    </r>
  </si>
  <si>
    <r>
      <rPr>
        <sz val="11"/>
        <color theme="1"/>
        <rFont val="宋体"/>
        <charset val="134"/>
        <scheme val="minor"/>
      </rPr>
      <t>(λ</t>
    </r>
    <r>
      <rPr>
        <vertAlign val="subscript"/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-λ)</t>
    </r>
    <r>
      <rPr>
        <vertAlign val="super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</si>
  <si>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</si>
  <si>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</si>
  <si>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16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</si>
  <si>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</si>
  <si>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</si>
  <si>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17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</si>
  <si>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</si>
  <si>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</si>
  <si>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18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</si>
  <si>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</si>
  <si>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</si>
  <si>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19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</si>
  <si>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</si>
  <si>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</si>
  <si>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</si>
  <si>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</si>
  <si>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</si>
  <si>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21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</si>
  <si>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</si>
  <si>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</si>
  <si>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22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</si>
  <si>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</si>
  <si>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</si>
  <si>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23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</si>
  <si>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</si>
  <si>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</si>
  <si>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</si>
  <si>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</si>
  <si>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</si>
  <si>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</si>
  <si>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</si>
  <si>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26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</si>
  <si>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26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</si>
  <si>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</si>
  <si>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27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</si>
  <si>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27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</si>
  <si>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</si>
  <si>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28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</si>
  <si>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28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13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</si>
  <si>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</si>
  <si>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29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</si>
  <si>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29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14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</si>
  <si>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15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</si>
  <si>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30</t>
    </r>
  </si>
  <si>
    <r>
      <rPr>
        <sz val="11"/>
        <color theme="1"/>
        <rFont val="宋体"/>
        <charset val="134"/>
        <scheme val="minor"/>
      </rPr>
      <t>X</t>
    </r>
    <r>
      <rPr>
        <vertAlign val="subscript"/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-X</t>
    </r>
    <r>
      <rPr>
        <vertAlign val="subscript"/>
        <sz val="11"/>
        <color theme="1"/>
        <rFont val="宋体"/>
        <charset val="134"/>
        <scheme val="minor"/>
      </rPr>
      <t>15</t>
    </r>
  </si>
  <si>
    <t>λ的平均值</t>
  </si>
  <si>
    <r>
      <rPr>
        <sz val="11"/>
        <color theme="1"/>
        <rFont val="宋体"/>
        <charset val="134"/>
        <scheme val="minor"/>
      </rPr>
      <t>λ的A类不确定度u</t>
    </r>
    <r>
      <rPr>
        <vertAlign val="subscript"/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(λ)</t>
    </r>
  </si>
  <si>
    <r>
      <rPr>
        <sz val="11"/>
        <color theme="1"/>
        <rFont val="宋体"/>
        <charset val="134"/>
        <scheme val="minor"/>
      </rPr>
      <t>λ的B类不确定度u</t>
    </r>
    <r>
      <rPr>
        <vertAlign val="subscript"/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(λ)</t>
    </r>
  </si>
  <si>
    <t>λ的不确定度u(λ)</t>
  </si>
  <si>
    <t>f的不确定度u(f)</t>
  </si>
  <si>
    <t>v</t>
  </si>
  <si>
    <r>
      <rPr>
        <sz val="11"/>
        <color theme="1"/>
        <rFont val="宋体"/>
        <charset val="134"/>
        <scheme val="minor"/>
      </rPr>
      <t>u</t>
    </r>
    <r>
      <rPr>
        <vertAlign val="subscript"/>
        <sz val="11"/>
        <color theme="1"/>
        <rFont val="宋体"/>
        <charset val="134"/>
        <scheme val="minor"/>
      </rPr>
      <t>v</t>
    </r>
  </si>
  <si>
    <t>v的相对误差E</t>
  </si>
  <si>
    <t>相位比较法（行波法）</t>
  </si>
  <si>
    <t>λi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</si>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</sst>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238760</xdr:colOff>
      <xdr:row>29</xdr:row>
      <xdr:rowOff>64770</xdr:rowOff>
    </xdr:from>
    <xdr:ext cx="309880" cy="274955"/>
    <xdr:sp>
      <xdr:nvSpPr>
        <xdr:cNvPr id="2" name="文本框 1"/>
        <xdr:cNvSpPr txBox="1"/>
      </xdr:nvSpPr>
      <xdr:spPr>
        <a:xfrm>
          <a:off x="5622290" y="6054090"/>
          <a:ext cx="309880" cy="2749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6</xdr:col>
      <xdr:colOff>238760</xdr:colOff>
      <xdr:row>58</xdr:row>
      <xdr:rowOff>64770</xdr:rowOff>
    </xdr:from>
    <xdr:ext cx="309880" cy="274955"/>
    <xdr:sp>
      <xdr:nvSpPr>
        <xdr:cNvPr id="3" name="文本框 2"/>
        <xdr:cNvSpPr txBox="1"/>
      </xdr:nvSpPr>
      <xdr:spPr>
        <a:xfrm>
          <a:off x="5622290" y="12081510"/>
          <a:ext cx="309880" cy="2749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61"/>
  <sheetViews>
    <sheetView tabSelected="1" zoomScale="130" zoomScaleNormal="130" workbookViewId="0">
      <selection activeCell="L15" sqref="L15"/>
    </sheetView>
  </sheetViews>
  <sheetFormatPr defaultColWidth="9" defaultRowHeight="14.4"/>
  <cols>
    <col min="2" max="2" width="24.2685185185185" customWidth="1"/>
    <col min="3" max="3" width="11.8888888888889" customWidth="1"/>
    <col min="4" max="4" width="10.2592592592593" customWidth="1"/>
    <col min="5" max="5" width="11.8888888888889" customWidth="1"/>
    <col min="6" max="6" width="11.1944444444444" customWidth="1"/>
    <col min="7" max="7" width="14.1111111111111" customWidth="1"/>
    <col min="9" max="9" width="8.66666666666667" customWidth="1"/>
    <col min="10" max="10" width="10.7777777777778"/>
    <col min="12" max="12" width="6.27777777777778" customWidth="1"/>
    <col min="13" max="13" width="11.8888888888889" customWidth="1"/>
    <col min="14" max="14" width="6.27777777777778" customWidth="1"/>
    <col min="15" max="15" width="11.8888888888889" customWidth="1"/>
    <col min="16" max="16" width="8.27777777777778" customWidth="1"/>
    <col min="17" max="17" width="14.1111111111111" customWidth="1"/>
    <col min="18" max="18" width="6.27777777777778" customWidth="1"/>
    <col min="19" max="19" width="10.2777777777778" customWidth="1"/>
  </cols>
  <sheetData>
    <row r="2" spans="2:3">
      <c r="B2" s="1" t="s">
        <v>0</v>
      </c>
      <c r="C2" s="1">
        <v>37.61</v>
      </c>
    </row>
    <row r="3" spans="2:3">
      <c r="B3" s="1" t="s">
        <v>1</v>
      </c>
      <c r="C3" s="1">
        <v>19.1</v>
      </c>
    </row>
    <row r="4" spans="2:3">
      <c r="B4" s="1" t="s">
        <v>2</v>
      </c>
      <c r="C4" s="2">
        <f>331.45*SQRT(1+C3/273.15)</f>
        <v>342.842521738705</v>
      </c>
    </row>
    <row r="6" spans="2:7">
      <c r="B6" s="1" t="s">
        <v>3</v>
      </c>
      <c r="C6" s="1"/>
      <c r="D6" s="1"/>
      <c r="E6" s="1"/>
      <c r="F6" s="1"/>
      <c r="G6" s="1"/>
    </row>
    <row r="7" spans="2:7">
      <c r="B7" s="1"/>
      <c r="C7" s="1"/>
      <c r="D7" s="1"/>
      <c r="E7" s="1"/>
      <c r="F7" s="1"/>
      <c r="G7" s="1"/>
    </row>
    <row r="8" ht="17.4" spans="2:19">
      <c r="B8" s="1" t="s">
        <v>4</v>
      </c>
      <c r="C8" s="1" t="s">
        <v>5</v>
      </c>
      <c r="D8" s="1" t="s">
        <v>4</v>
      </c>
      <c r="E8" s="1" t="s">
        <v>5</v>
      </c>
      <c r="F8" s="1" t="s">
        <v>6</v>
      </c>
      <c r="G8" s="1" t="s">
        <v>7</v>
      </c>
      <c r="I8" s="3" t="s">
        <v>8</v>
      </c>
      <c r="J8" s="3" t="s">
        <v>9</v>
      </c>
      <c r="L8" s="11"/>
      <c r="M8" s="11"/>
      <c r="N8" s="11"/>
      <c r="O8" s="11"/>
      <c r="P8" s="11"/>
      <c r="Q8" s="11"/>
      <c r="R8" s="13"/>
      <c r="S8" s="11"/>
    </row>
    <row r="9" ht="17.4" spans="2:19">
      <c r="B9" s="3" t="s">
        <v>10</v>
      </c>
      <c r="C9" s="4">
        <v>10.52</v>
      </c>
      <c r="D9" s="3" t="s">
        <v>11</v>
      </c>
      <c r="E9" s="4">
        <v>79.035</v>
      </c>
      <c r="F9" s="3" t="s">
        <v>12</v>
      </c>
      <c r="G9" s="4">
        <f>E9-C9</f>
        <v>68.515</v>
      </c>
      <c r="I9" s="2">
        <f>G9/15*2</f>
        <v>9.13533333333333</v>
      </c>
      <c r="J9" s="12">
        <f>(I9-$C$25)*(I9-$C$25)</f>
        <v>0.000117601975308642</v>
      </c>
      <c r="L9" s="13"/>
      <c r="M9" s="14"/>
      <c r="N9" s="13"/>
      <c r="O9" s="14"/>
      <c r="P9" s="13"/>
      <c r="Q9" s="14"/>
      <c r="R9" s="13"/>
      <c r="S9" s="15"/>
    </row>
    <row r="10" ht="17.4" spans="2:19">
      <c r="B10" s="3" t="s">
        <v>13</v>
      </c>
      <c r="C10" s="4">
        <v>15.21</v>
      </c>
      <c r="D10" s="3" t="s">
        <v>14</v>
      </c>
      <c r="E10" s="4">
        <v>83.56</v>
      </c>
      <c r="F10" s="3" t="s">
        <v>15</v>
      </c>
      <c r="G10" s="4">
        <f t="shared" ref="G10:G23" si="0">E10-C10</f>
        <v>68.35</v>
      </c>
      <c r="I10" s="2">
        <f t="shared" ref="I10:I23" si="1">G10/15*2</f>
        <v>9.11333333333333</v>
      </c>
      <c r="J10" s="12">
        <f t="shared" ref="J10:J23" si="2">(I10-$C$25)*(I10-$C$25)</f>
        <v>0.00107875753086421</v>
      </c>
      <c r="L10" s="13"/>
      <c r="M10" s="14"/>
      <c r="N10" s="13"/>
      <c r="O10" s="14"/>
      <c r="P10" s="13"/>
      <c r="Q10" s="14"/>
      <c r="R10" s="13"/>
      <c r="S10" s="15"/>
    </row>
    <row r="11" ht="17.4" spans="2:19">
      <c r="B11" s="3" t="s">
        <v>16</v>
      </c>
      <c r="C11" s="4">
        <v>19.9</v>
      </c>
      <c r="D11" s="3" t="s">
        <v>17</v>
      </c>
      <c r="E11" s="4">
        <v>88.06</v>
      </c>
      <c r="F11" s="3" t="s">
        <v>18</v>
      </c>
      <c r="G11" s="4">
        <f t="shared" si="0"/>
        <v>68.16</v>
      </c>
      <c r="I11" s="2">
        <f t="shared" si="1"/>
        <v>9.088</v>
      </c>
      <c r="J11" s="12">
        <f t="shared" si="2"/>
        <v>0.00338465382716061</v>
      </c>
      <c r="L11" s="13"/>
      <c r="M11" s="14"/>
      <c r="N11" s="13"/>
      <c r="O11" s="14"/>
      <c r="P11" s="13"/>
      <c r="Q11" s="14"/>
      <c r="R11" s="13"/>
      <c r="S11" s="15"/>
    </row>
    <row r="12" ht="17.4" spans="2:19">
      <c r="B12" s="3" t="s">
        <v>19</v>
      </c>
      <c r="C12" s="4">
        <v>24.53</v>
      </c>
      <c r="D12" s="3" t="s">
        <v>20</v>
      </c>
      <c r="E12" s="4">
        <v>92.55</v>
      </c>
      <c r="F12" s="3" t="s">
        <v>21</v>
      </c>
      <c r="G12" s="4">
        <f t="shared" si="0"/>
        <v>68.02</v>
      </c>
      <c r="I12" s="2">
        <f t="shared" si="1"/>
        <v>9.06933333333333</v>
      </c>
      <c r="J12" s="12">
        <f t="shared" si="2"/>
        <v>0.00590506864197542</v>
      </c>
      <c r="L12" s="13"/>
      <c r="M12" s="14"/>
      <c r="N12" s="13"/>
      <c r="O12" s="14"/>
      <c r="P12" s="13"/>
      <c r="Q12" s="14"/>
      <c r="R12" s="13"/>
      <c r="S12" s="15"/>
    </row>
    <row r="13" ht="17.4" spans="2:19">
      <c r="B13" s="3" t="s">
        <v>22</v>
      </c>
      <c r="C13" s="4">
        <v>29.16</v>
      </c>
      <c r="D13" s="3" t="s">
        <v>23</v>
      </c>
      <c r="E13" s="4">
        <v>97.09</v>
      </c>
      <c r="F13" s="3" t="s">
        <v>24</v>
      </c>
      <c r="G13" s="4">
        <f t="shared" si="0"/>
        <v>67.93</v>
      </c>
      <c r="I13" s="2">
        <f t="shared" si="1"/>
        <v>9.05733333333333</v>
      </c>
      <c r="J13" s="12">
        <f t="shared" si="2"/>
        <v>0.00789333530864187</v>
      </c>
      <c r="L13" s="13"/>
      <c r="M13" s="14"/>
      <c r="N13" s="13"/>
      <c r="O13" s="14"/>
      <c r="P13" s="13"/>
      <c r="Q13" s="14"/>
      <c r="R13" s="13"/>
      <c r="S13" s="15"/>
    </row>
    <row r="14" ht="17.4" spans="2:19">
      <c r="B14" s="3" t="s">
        <v>25</v>
      </c>
      <c r="C14" s="4">
        <v>33.37</v>
      </c>
      <c r="D14" s="3" t="s">
        <v>26</v>
      </c>
      <c r="E14" s="4">
        <v>101.62</v>
      </c>
      <c r="F14" s="3" t="s">
        <v>27</v>
      </c>
      <c r="G14" s="4">
        <f t="shared" si="0"/>
        <v>68.25</v>
      </c>
      <c r="I14" s="2">
        <f t="shared" si="1"/>
        <v>9.1</v>
      </c>
      <c r="J14" s="12">
        <f t="shared" si="2"/>
        <v>0.00213238716049388</v>
      </c>
      <c r="L14" s="13"/>
      <c r="M14" s="14"/>
      <c r="N14" s="13"/>
      <c r="O14" s="14"/>
      <c r="P14" s="13"/>
      <c r="Q14" s="14"/>
      <c r="R14" s="13"/>
      <c r="S14" s="15"/>
    </row>
    <row r="15" ht="17.4" spans="2:19">
      <c r="B15" s="3" t="s">
        <v>28</v>
      </c>
      <c r="C15" s="4">
        <v>37.85</v>
      </c>
      <c r="D15" s="3" t="s">
        <v>29</v>
      </c>
      <c r="E15" s="4">
        <v>106.41</v>
      </c>
      <c r="F15" s="3" t="s">
        <v>30</v>
      </c>
      <c r="G15" s="4">
        <f t="shared" si="0"/>
        <v>68.56</v>
      </c>
      <c r="I15" s="2">
        <f t="shared" si="1"/>
        <v>9.14133333333333</v>
      </c>
      <c r="J15" s="12">
        <f t="shared" si="2"/>
        <v>2.34686419753063e-5</v>
      </c>
      <c r="L15" s="13"/>
      <c r="M15" s="14"/>
      <c r="N15" s="13"/>
      <c r="O15" s="14"/>
      <c r="P15" s="13"/>
      <c r="Q15" s="14"/>
      <c r="R15" s="13"/>
      <c r="S15" s="15"/>
    </row>
    <row r="16" ht="17.4" spans="2:19">
      <c r="B16" s="3" t="s">
        <v>31</v>
      </c>
      <c r="C16" s="4">
        <v>42.35</v>
      </c>
      <c r="D16" s="3" t="s">
        <v>32</v>
      </c>
      <c r="E16" s="4">
        <v>111.19</v>
      </c>
      <c r="F16" s="3" t="s">
        <v>33</v>
      </c>
      <c r="G16" s="4">
        <f t="shared" si="0"/>
        <v>68.84</v>
      </c>
      <c r="I16" s="2">
        <f t="shared" si="1"/>
        <v>9.17866666666667</v>
      </c>
      <c r="J16" s="12">
        <f t="shared" si="2"/>
        <v>0.00105552790123455</v>
      </c>
      <c r="L16" s="13"/>
      <c r="M16" s="14"/>
      <c r="N16" s="13"/>
      <c r="O16" s="14"/>
      <c r="P16" s="13"/>
      <c r="Q16" s="14"/>
      <c r="R16" s="13"/>
      <c r="S16" s="15"/>
    </row>
    <row r="17" ht="17.4" spans="2:19">
      <c r="B17" s="3" t="s">
        <v>34</v>
      </c>
      <c r="C17" s="4">
        <v>46.85</v>
      </c>
      <c r="D17" s="3" t="s">
        <v>35</v>
      </c>
      <c r="E17" s="4">
        <v>115.86</v>
      </c>
      <c r="F17" s="3" t="s">
        <v>36</v>
      </c>
      <c r="G17" s="4">
        <f t="shared" si="0"/>
        <v>69.01</v>
      </c>
      <c r="I17" s="2">
        <f t="shared" si="1"/>
        <v>9.20133333333333</v>
      </c>
      <c r="J17" s="12">
        <f t="shared" si="2"/>
        <v>0.00304213530864186</v>
      </c>
      <c r="L17" s="13"/>
      <c r="M17" s="14"/>
      <c r="N17" s="13"/>
      <c r="O17" s="14"/>
      <c r="P17" s="13"/>
      <c r="Q17" s="14"/>
      <c r="R17" s="13"/>
      <c r="S17" s="15"/>
    </row>
    <row r="18" ht="17.4" spans="2:19">
      <c r="B18" s="3" t="s">
        <v>37</v>
      </c>
      <c r="C18" s="4">
        <v>51.33</v>
      </c>
      <c r="D18" s="3" t="s">
        <v>38</v>
      </c>
      <c r="E18" s="4">
        <v>120.52</v>
      </c>
      <c r="F18" s="3" t="s">
        <v>39</v>
      </c>
      <c r="G18" s="4">
        <f t="shared" si="0"/>
        <v>69.19</v>
      </c>
      <c r="I18" s="2">
        <f t="shared" si="1"/>
        <v>9.22533333333333</v>
      </c>
      <c r="J18" s="12">
        <f t="shared" si="2"/>
        <v>0.00626560197530862</v>
      </c>
      <c r="L18" s="13"/>
      <c r="M18" s="14"/>
      <c r="N18" s="13"/>
      <c r="O18" s="14"/>
      <c r="P18" s="13"/>
      <c r="Q18" s="14"/>
      <c r="R18" s="13"/>
      <c r="S18" s="15"/>
    </row>
    <row r="19" ht="17.4" spans="2:19">
      <c r="B19" s="3" t="s">
        <v>40</v>
      </c>
      <c r="C19" s="4">
        <v>55.8</v>
      </c>
      <c r="D19" s="3" t="s">
        <v>41</v>
      </c>
      <c r="E19" s="4">
        <v>124.95</v>
      </c>
      <c r="F19" s="3" t="s">
        <v>42</v>
      </c>
      <c r="G19" s="4">
        <f t="shared" si="0"/>
        <v>69.15</v>
      </c>
      <c r="I19" s="2">
        <f t="shared" si="1"/>
        <v>9.22</v>
      </c>
      <c r="J19" s="12">
        <f t="shared" si="2"/>
        <v>0.00544972049382723</v>
      </c>
      <c r="L19" s="13"/>
      <c r="M19" s="14"/>
      <c r="N19" s="13"/>
      <c r="O19" s="14"/>
      <c r="P19" s="13"/>
      <c r="Q19" s="14"/>
      <c r="R19" s="13"/>
      <c r="S19" s="15"/>
    </row>
    <row r="20" ht="17.4" spans="2:19">
      <c r="B20" s="3" t="s">
        <v>43</v>
      </c>
      <c r="C20" s="4">
        <v>60.43</v>
      </c>
      <c r="D20" s="3" t="s">
        <v>44</v>
      </c>
      <c r="E20" s="4">
        <v>129.38</v>
      </c>
      <c r="F20" s="3" t="s">
        <v>45</v>
      </c>
      <c r="G20" s="4">
        <f t="shared" si="0"/>
        <v>68.95</v>
      </c>
      <c r="I20" s="2">
        <f t="shared" si="1"/>
        <v>9.19333333333333</v>
      </c>
      <c r="J20" s="12">
        <f t="shared" si="2"/>
        <v>0.0022236464197529</v>
      </c>
      <c r="L20" s="13"/>
      <c r="M20" s="14"/>
      <c r="N20" s="13"/>
      <c r="O20" s="14"/>
      <c r="P20" s="13"/>
      <c r="Q20" s="14"/>
      <c r="R20" s="13"/>
      <c r="S20" s="15"/>
    </row>
    <row r="21" ht="17.4" spans="2:19">
      <c r="B21" s="3" t="s">
        <v>46</v>
      </c>
      <c r="C21" s="4">
        <v>65.05</v>
      </c>
      <c r="D21" s="3" t="s">
        <v>47</v>
      </c>
      <c r="E21" s="4">
        <v>133.93</v>
      </c>
      <c r="F21" s="3" t="s">
        <v>48</v>
      </c>
      <c r="G21" s="4">
        <f t="shared" si="0"/>
        <v>68.88</v>
      </c>
      <c r="I21" s="2">
        <f t="shared" si="1"/>
        <v>9.184</v>
      </c>
      <c r="J21" s="12">
        <f t="shared" si="2"/>
        <v>0.00143052049382723</v>
      </c>
      <c r="L21" s="13"/>
      <c r="M21" s="14"/>
      <c r="N21" s="13"/>
      <c r="O21" s="14"/>
      <c r="P21" s="13"/>
      <c r="Q21" s="14"/>
      <c r="R21" s="13"/>
      <c r="S21" s="15"/>
    </row>
    <row r="22" ht="17.4" spans="2:19">
      <c r="B22" s="3" t="s">
        <v>49</v>
      </c>
      <c r="C22" s="4">
        <v>69.78</v>
      </c>
      <c r="D22" s="3" t="s">
        <v>50</v>
      </c>
      <c r="E22" s="4">
        <v>138.47</v>
      </c>
      <c r="F22" s="3" t="s">
        <v>51</v>
      </c>
      <c r="G22" s="4">
        <f t="shared" si="0"/>
        <v>68.69</v>
      </c>
      <c r="I22" s="2">
        <f t="shared" si="1"/>
        <v>9.15866666666667</v>
      </c>
      <c r="J22" s="12">
        <f t="shared" si="2"/>
        <v>0.000155972345679015</v>
      </c>
      <c r="L22" s="13"/>
      <c r="M22" s="14"/>
      <c r="N22" s="13"/>
      <c r="O22" s="14"/>
      <c r="P22" s="13"/>
      <c r="Q22" s="14"/>
      <c r="R22" s="13"/>
      <c r="S22" s="15"/>
    </row>
    <row r="23" ht="17.4" spans="2:19">
      <c r="B23" s="3" t="s">
        <v>52</v>
      </c>
      <c r="C23" s="4">
        <v>74.51</v>
      </c>
      <c r="D23" s="3" t="s">
        <v>53</v>
      </c>
      <c r="E23" s="4">
        <v>142.96</v>
      </c>
      <c r="F23" s="3" t="s">
        <v>54</v>
      </c>
      <c r="G23" s="4">
        <f t="shared" si="0"/>
        <v>68.45</v>
      </c>
      <c r="I23" s="2">
        <f t="shared" si="1"/>
        <v>9.12666666666667</v>
      </c>
      <c r="J23" s="12">
        <f t="shared" si="2"/>
        <v>0.00038068345679012</v>
      </c>
      <c r="L23" s="13"/>
      <c r="M23" s="14"/>
      <c r="N23" s="13"/>
      <c r="O23" s="14"/>
      <c r="P23" s="13"/>
      <c r="Q23" s="14"/>
      <c r="R23" s="13"/>
      <c r="S23" s="15"/>
    </row>
    <row r="25" spans="2:3">
      <c r="B25" s="5" t="s">
        <v>55</v>
      </c>
      <c r="C25" s="2">
        <f>SUM(I9:I23)/15</f>
        <v>9.14617777777778</v>
      </c>
    </row>
    <row r="26" ht="17.4" spans="2:3">
      <c r="B26" s="5" t="s">
        <v>56</v>
      </c>
      <c r="C26" s="6">
        <f>SQRT(SUM(J9:J23)/15/14)</f>
        <v>0.0138940003292756</v>
      </c>
    </row>
    <row r="27" ht="17.4" spans="2:3">
      <c r="B27" s="5" t="s">
        <v>57</v>
      </c>
      <c r="C27" s="7">
        <v>0.01</v>
      </c>
    </row>
    <row r="28" spans="2:3">
      <c r="B28" s="5" t="s">
        <v>58</v>
      </c>
      <c r="C28" s="6">
        <f>SQRT(C26*C26+C27*C27)</f>
        <v>0.0171185059263334</v>
      </c>
    </row>
    <row r="29" spans="2:3">
      <c r="B29" s="5" t="s">
        <v>59</v>
      </c>
      <c r="C29" s="8">
        <v>0.1</v>
      </c>
    </row>
    <row r="30" spans="2:3">
      <c r="B30" s="5" t="s">
        <v>60</v>
      </c>
      <c r="C30" s="2">
        <f>C25*C2</f>
        <v>343.987746222222</v>
      </c>
    </row>
    <row r="31" ht="17.4" spans="2:3">
      <c r="B31" s="5" t="s">
        <v>61</v>
      </c>
      <c r="C31" s="6">
        <f>SQRT(C25*C25*C29*C29+C2*C2*C28*C28)</f>
        <v>1.11849850045272</v>
      </c>
    </row>
    <row r="32" spans="2:3">
      <c r="B32" s="9" t="s">
        <v>62</v>
      </c>
      <c r="C32" s="10">
        <f>ABS(C30-C4)/C4</f>
        <v>0.00334038052721437</v>
      </c>
    </row>
    <row r="35" spans="2:7">
      <c r="B35" s="1" t="s">
        <v>63</v>
      </c>
      <c r="C35" s="1"/>
      <c r="D35" s="1"/>
      <c r="E35" s="1"/>
      <c r="F35" s="1"/>
      <c r="G35" s="1"/>
    </row>
    <row r="36" spans="2:7">
      <c r="B36" s="1"/>
      <c r="C36" s="1"/>
      <c r="D36" s="1"/>
      <c r="E36" s="1"/>
      <c r="F36" s="1"/>
      <c r="G36" s="1"/>
    </row>
    <row r="37" ht="17.4" spans="2:19">
      <c r="B37" s="1" t="s">
        <v>4</v>
      </c>
      <c r="C37" s="1" t="s">
        <v>5</v>
      </c>
      <c r="D37" s="1" t="s">
        <v>4</v>
      </c>
      <c r="E37" s="1" t="s">
        <v>5</v>
      </c>
      <c r="F37" s="1" t="s">
        <v>6</v>
      </c>
      <c r="G37" s="1" t="s">
        <v>7</v>
      </c>
      <c r="I37" s="1" t="s">
        <v>64</v>
      </c>
      <c r="J37" s="3" t="s">
        <v>9</v>
      </c>
      <c r="L37" s="11"/>
      <c r="M37" s="11"/>
      <c r="N37" s="11"/>
      <c r="O37" s="11"/>
      <c r="P37" s="11"/>
      <c r="Q37" s="11"/>
      <c r="R37" s="13"/>
      <c r="S37" s="11"/>
    </row>
    <row r="38" ht="17.4" spans="2:19">
      <c r="B38" s="3" t="s">
        <v>10</v>
      </c>
      <c r="C38" s="4">
        <v>13.87</v>
      </c>
      <c r="D38" s="3" t="s">
        <v>11</v>
      </c>
      <c r="E38" s="4">
        <v>81.99</v>
      </c>
      <c r="F38" s="3" t="s">
        <v>12</v>
      </c>
      <c r="G38" s="4">
        <f>E38-C38</f>
        <v>68.12</v>
      </c>
      <c r="I38" s="2">
        <f>G38/15*2</f>
        <v>9.08266666666666</v>
      </c>
      <c r="J38" s="12">
        <f>(I38-$C$54)*(I38-$C$54)</f>
        <v>0.00239012345679035</v>
      </c>
      <c r="L38" s="13"/>
      <c r="M38" s="14"/>
      <c r="N38" s="13"/>
      <c r="O38" s="14"/>
      <c r="P38" s="13"/>
      <c r="Q38" s="14"/>
      <c r="R38" s="13"/>
      <c r="S38" s="15"/>
    </row>
    <row r="39" ht="17.4" spans="2:19">
      <c r="B39" s="3" t="s">
        <v>13</v>
      </c>
      <c r="C39" s="4">
        <v>17.36</v>
      </c>
      <c r="D39" s="3" t="s">
        <v>14</v>
      </c>
      <c r="E39" s="4">
        <v>86.41</v>
      </c>
      <c r="F39" s="3" t="s">
        <v>15</v>
      </c>
      <c r="G39" s="4">
        <f t="shared" ref="G39:G52" si="3">E39-C39</f>
        <v>69.05</v>
      </c>
      <c r="I39" s="2">
        <f t="shared" ref="I38:I52" si="4">G39/15*2</f>
        <v>9.20666666666667</v>
      </c>
      <c r="J39" s="12">
        <f t="shared" ref="J39:J52" si="5">(I39-$C$54)*(I39-$C$54)</f>
        <v>0.00564167901234568</v>
      </c>
      <c r="L39" s="13"/>
      <c r="M39" s="14"/>
      <c r="N39" s="13"/>
      <c r="O39" s="14"/>
      <c r="P39" s="13"/>
      <c r="Q39" s="14"/>
      <c r="R39" s="13"/>
      <c r="S39" s="15"/>
    </row>
    <row r="40" ht="17.4" spans="2:19">
      <c r="B40" s="3" t="s">
        <v>16</v>
      </c>
      <c r="C40" s="4">
        <v>22</v>
      </c>
      <c r="D40" s="3" t="s">
        <v>17</v>
      </c>
      <c r="E40" s="4">
        <v>90.32</v>
      </c>
      <c r="F40" s="3" t="s">
        <v>18</v>
      </c>
      <c r="G40" s="4">
        <f t="shared" si="3"/>
        <v>68.32</v>
      </c>
      <c r="I40" s="2">
        <f t="shared" si="4"/>
        <v>9.10933333333333</v>
      </c>
      <c r="J40" s="12">
        <f t="shared" si="5"/>
        <v>0.000493827160493903</v>
      </c>
      <c r="L40" s="13"/>
      <c r="M40" s="14"/>
      <c r="N40" s="13"/>
      <c r="O40" s="14"/>
      <c r="P40" s="13"/>
      <c r="Q40" s="14"/>
      <c r="R40" s="13"/>
      <c r="S40" s="15"/>
    </row>
    <row r="41" ht="17.4" spans="2:19">
      <c r="B41" s="3" t="s">
        <v>19</v>
      </c>
      <c r="C41" s="4">
        <v>26.66</v>
      </c>
      <c r="D41" s="3" t="s">
        <v>20</v>
      </c>
      <c r="E41" s="4">
        <v>95.16</v>
      </c>
      <c r="F41" s="3" t="s">
        <v>21</v>
      </c>
      <c r="G41" s="4">
        <f t="shared" si="3"/>
        <v>68.5</v>
      </c>
      <c r="I41" s="2">
        <f t="shared" si="4"/>
        <v>9.13333333333333</v>
      </c>
      <c r="J41" s="12">
        <f t="shared" si="5"/>
        <v>3.16049382715769e-6</v>
      </c>
      <c r="L41" s="13"/>
      <c r="M41" s="14"/>
      <c r="N41" s="13"/>
      <c r="O41" s="14"/>
      <c r="P41" s="13"/>
      <c r="Q41" s="14"/>
      <c r="R41" s="13"/>
      <c r="S41" s="15"/>
    </row>
    <row r="42" ht="17.4" spans="2:19">
      <c r="B42" s="3" t="s">
        <v>22</v>
      </c>
      <c r="C42" s="4">
        <v>31.91</v>
      </c>
      <c r="D42" s="3" t="s">
        <v>23</v>
      </c>
      <c r="E42" s="4">
        <v>100.18</v>
      </c>
      <c r="F42" s="3" t="s">
        <v>24</v>
      </c>
      <c r="G42" s="4">
        <f t="shared" si="3"/>
        <v>68.27</v>
      </c>
      <c r="I42" s="2">
        <f t="shared" si="4"/>
        <v>9.10266666666667</v>
      </c>
      <c r="J42" s="12">
        <f t="shared" si="5"/>
        <v>0.000834567901234521</v>
      </c>
      <c r="L42" s="13"/>
      <c r="M42" s="14"/>
      <c r="N42" s="13"/>
      <c r="O42" s="14"/>
      <c r="P42" s="13"/>
      <c r="Q42" s="14"/>
      <c r="R42" s="13"/>
      <c r="S42" s="15"/>
    </row>
    <row r="43" ht="17.4" spans="2:19">
      <c r="B43" s="3" t="s">
        <v>25</v>
      </c>
      <c r="C43" s="4">
        <v>36.08</v>
      </c>
      <c r="D43" s="3" t="s">
        <v>26</v>
      </c>
      <c r="E43" s="4">
        <v>104.08</v>
      </c>
      <c r="F43" s="3" t="s">
        <v>27</v>
      </c>
      <c r="G43" s="4">
        <f t="shared" si="3"/>
        <v>68</v>
      </c>
      <c r="I43" s="2">
        <f t="shared" si="4"/>
        <v>9.06666666666667</v>
      </c>
      <c r="J43" s="12">
        <f t="shared" si="5"/>
        <v>0.00421056790123464</v>
      </c>
      <c r="L43" s="13"/>
      <c r="M43" s="14"/>
      <c r="N43" s="13"/>
      <c r="O43" s="14"/>
      <c r="P43" s="13"/>
      <c r="Q43" s="14"/>
      <c r="R43" s="13"/>
      <c r="S43" s="15"/>
    </row>
    <row r="44" ht="17.4" spans="2:19">
      <c r="B44" s="3" t="s">
        <v>28</v>
      </c>
      <c r="C44" s="4">
        <v>40.41</v>
      </c>
      <c r="D44" s="3" t="s">
        <v>29</v>
      </c>
      <c r="E44" s="4">
        <v>109.52</v>
      </c>
      <c r="F44" s="3" t="s">
        <v>30</v>
      </c>
      <c r="G44" s="4">
        <f t="shared" si="3"/>
        <v>69.11</v>
      </c>
      <c r="I44" s="2">
        <f t="shared" si="4"/>
        <v>9.21466666666667</v>
      </c>
      <c r="J44" s="12">
        <f t="shared" si="5"/>
        <v>0.00690745679012331</v>
      </c>
      <c r="L44" s="13"/>
      <c r="M44" s="14"/>
      <c r="N44" s="13"/>
      <c r="O44" s="14"/>
      <c r="P44" s="13"/>
      <c r="Q44" s="14"/>
      <c r="R44" s="13"/>
      <c r="S44" s="15"/>
    </row>
    <row r="45" ht="17.4" spans="2:19">
      <c r="B45" s="3" t="s">
        <v>31</v>
      </c>
      <c r="C45" s="4">
        <v>45.03</v>
      </c>
      <c r="D45" s="3" t="s">
        <v>32</v>
      </c>
      <c r="E45" s="4">
        <v>113.98</v>
      </c>
      <c r="F45" s="3" t="s">
        <v>33</v>
      </c>
      <c r="G45" s="4">
        <f t="shared" si="3"/>
        <v>68.95</v>
      </c>
      <c r="I45" s="2">
        <f t="shared" si="4"/>
        <v>9.19333333333333</v>
      </c>
      <c r="J45" s="12">
        <f t="shared" si="5"/>
        <v>0.00381649382716046</v>
      </c>
      <c r="L45" s="13"/>
      <c r="M45" s="14"/>
      <c r="N45" s="13"/>
      <c r="O45" s="14"/>
      <c r="P45" s="13"/>
      <c r="Q45" s="14"/>
      <c r="R45" s="13"/>
      <c r="S45" s="15"/>
    </row>
    <row r="46" ht="17.4" spans="2:19">
      <c r="B46" s="3" t="s">
        <v>34</v>
      </c>
      <c r="C46" s="4">
        <v>49.95</v>
      </c>
      <c r="D46" s="3" t="s">
        <v>35</v>
      </c>
      <c r="E46" s="4">
        <v>118.51</v>
      </c>
      <c r="F46" s="3" t="s">
        <v>36</v>
      </c>
      <c r="G46" s="4">
        <f t="shared" si="3"/>
        <v>68.56</v>
      </c>
      <c r="I46" s="2">
        <f t="shared" si="4"/>
        <v>9.14133333333333</v>
      </c>
      <c r="J46" s="12">
        <f t="shared" si="5"/>
        <v>9.5604938271607e-5</v>
      </c>
      <c r="L46" s="13"/>
      <c r="M46" s="14"/>
      <c r="N46" s="13"/>
      <c r="O46" s="14"/>
      <c r="P46" s="13"/>
      <c r="Q46" s="14"/>
      <c r="R46" s="13"/>
      <c r="S46" s="15"/>
    </row>
    <row r="47" ht="17.4" spans="2:19">
      <c r="B47" s="3" t="s">
        <v>37</v>
      </c>
      <c r="C47" s="4">
        <v>54.42</v>
      </c>
      <c r="D47" s="3" t="s">
        <v>38</v>
      </c>
      <c r="E47" s="4">
        <v>123.05</v>
      </c>
      <c r="F47" s="3" t="s">
        <v>39</v>
      </c>
      <c r="G47" s="4">
        <f t="shared" si="3"/>
        <v>68.63</v>
      </c>
      <c r="I47" s="2">
        <f t="shared" si="4"/>
        <v>9.15066666666667</v>
      </c>
      <c r="J47" s="12">
        <f t="shared" si="5"/>
        <v>0.000365234567901199</v>
      </c>
      <c r="L47" s="13"/>
      <c r="M47" s="14"/>
      <c r="N47" s="13"/>
      <c r="O47" s="14"/>
      <c r="P47" s="13"/>
      <c r="Q47" s="14"/>
      <c r="R47" s="13"/>
      <c r="S47" s="15"/>
    </row>
    <row r="48" ht="17.4" spans="2:19">
      <c r="B48" s="3" t="s">
        <v>40</v>
      </c>
      <c r="C48" s="4">
        <v>58.73</v>
      </c>
      <c r="D48" s="3" t="s">
        <v>41</v>
      </c>
      <c r="E48" s="4">
        <v>127.39</v>
      </c>
      <c r="F48" s="3" t="s">
        <v>42</v>
      </c>
      <c r="G48" s="4">
        <f t="shared" si="3"/>
        <v>68.66</v>
      </c>
      <c r="I48" s="2">
        <f t="shared" si="4"/>
        <v>9.15466666666667</v>
      </c>
      <c r="J48" s="12">
        <f t="shared" si="5"/>
        <v>0.000534123456790061</v>
      </c>
      <c r="L48" s="13"/>
      <c r="M48" s="14"/>
      <c r="N48" s="13"/>
      <c r="O48" s="14"/>
      <c r="P48" s="13"/>
      <c r="Q48" s="14"/>
      <c r="R48" s="13"/>
      <c r="S48" s="15"/>
    </row>
    <row r="49" ht="17.4" spans="2:19">
      <c r="B49" s="3" t="s">
        <v>43</v>
      </c>
      <c r="C49" s="4">
        <v>63.47</v>
      </c>
      <c r="D49" s="3" t="s">
        <v>44</v>
      </c>
      <c r="E49" s="4">
        <v>132.2</v>
      </c>
      <c r="F49" s="3" t="s">
        <v>45</v>
      </c>
      <c r="G49" s="4">
        <f t="shared" si="3"/>
        <v>68.73</v>
      </c>
      <c r="I49" s="2">
        <f t="shared" si="4"/>
        <v>9.164</v>
      </c>
      <c r="J49" s="12">
        <f t="shared" si="5"/>
        <v>0.00105264197530849</v>
      </c>
      <c r="L49" s="13"/>
      <c r="M49" s="14"/>
      <c r="N49" s="13"/>
      <c r="O49" s="14"/>
      <c r="P49" s="13"/>
      <c r="Q49" s="14"/>
      <c r="R49" s="13"/>
      <c r="S49" s="15"/>
    </row>
    <row r="50" ht="17.4" spans="2:19">
      <c r="B50" s="3" t="s">
        <v>46</v>
      </c>
      <c r="C50" s="4">
        <v>68.42</v>
      </c>
      <c r="D50" s="3" t="s">
        <v>47</v>
      </c>
      <c r="E50" s="4">
        <v>136.95</v>
      </c>
      <c r="F50" s="3" t="s">
        <v>48</v>
      </c>
      <c r="G50" s="4">
        <f t="shared" si="3"/>
        <v>68.53</v>
      </c>
      <c r="I50" s="2">
        <f t="shared" si="4"/>
        <v>9.13733333333333</v>
      </c>
      <c r="J50" s="12">
        <f t="shared" si="5"/>
        <v>3.33827160493685e-5</v>
      </c>
      <c r="L50" s="13"/>
      <c r="M50" s="14"/>
      <c r="N50" s="13"/>
      <c r="O50" s="14"/>
      <c r="P50" s="13"/>
      <c r="Q50" s="14"/>
      <c r="R50" s="13"/>
      <c r="S50" s="15"/>
    </row>
    <row r="51" ht="17.4" spans="2:19">
      <c r="B51" s="3" t="s">
        <v>49</v>
      </c>
      <c r="C51" s="4">
        <v>73.01</v>
      </c>
      <c r="D51" s="3" t="s">
        <v>50</v>
      </c>
      <c r="E51" s="4">
        <v>141.08</v>
      </c>
      <c r="F51" s="3" t="s">
        <v>51</v>
      </c>
      <c r="G51" s="4">
        <f t="shared" si="3"/>
        <v>68.07</v>
      </c>
      <c r="I51" s="2">
        <f t="shared" si="4"/>
        <v>9.076</v>
      </c>
      <c r="J51" s="12">
        <f t="shared" si="5"/>
        <v>0.0030864197530864</v>
      </c>
      <c r="L51" s="13"/>
      <c r="M51" s="14"/>
      <c r="N51" s="13"/>
      <c r="O51" s="14"/>
      <c r="P51" s="13"/>
      <c r="Q51" s="14"/>
      <c r="R51" s="13"/>
      <c r="S51" s="15"/>
    </row>
    <row r="52" ht="17.4" spans="2:19">
      <c r="B52" s="3" t="s">
        <v>52</v>
      </c>
      <c r="C52" s="4">
        <v>77.53</v>
      </c>
      <c r="D52" s="3" t="s">
        <v>53</v>
      </c>
      <c r="E52" s="4">
        <v>145.33</v>
      </c>
      <c r="F52" s="3" t="s">
        <v>54</v>
      </c>
      <c r="G52" s="4">
        <f t="shared" si="3"/>
        <v>67.8</v>
      </c>
      <c r="I52" s="2">
        <f t="shared" si="4"/>
        <v>9.04</v>
      </c>
      <c r="J52" s="12">
        <f t="shared" si="5"/>
        <v>0.00838241975308631</v>
      </c>
      <c r="L52" s="13"/>
      <c r="M52" s="14"/>
      <c r="N52" s="13"/>
      <c r="O52" s="14"/>
      <c r="P52" s="13"/>
      <c r="Q52" s="14"/>
      <c r="R52" s="13"/>
      <c r="S52" s="15"/>
    </row>
    <row r="54" spans="2:8">
      <c r="B54" s="5" t="s">
        <v>55</v>
      </c>
      <c r="C54" s="2">
        <f>SUM(I38:I52)/15</f>
        <v>9.13155555555556</v>
      </c>
      <c r="H54" t="s">
        <v>65</v>
      </c>
    </row>
    <row r="55" ht="17.4" spans="2:3">
      <c r="B55" s="5" t="s">
        <v>56</v>
      </c>
      <c r="C55" s="6">
        <f>SQRT(SUM(J38:J52)/15/14)</f>
        <v>0.0134248709674926</v>
      </c>
    </row>
    <row r="56" ht="17.4" spans="2:3">
      <c r="B56" s="5" t="s">
        <v>57</v>
      </c>
      <c r="C56" s="7">
        <v>0.01</v>
      </c>
    </row>
    <row r="57" spans="2:3">
      <c r="B57" s="5" t="s">
        <v>58</v>
      </c>
      <c r="C57" s="6">
        <f>SQRT(C55*C55+C56*C56)</f>
        <v>0.0167399868725703</v>
      </c>
    </row>
    <row r="58" spans="2:3">
      <c r="B58" s="5" t="s">
        <v>59</v>
      </c>
      <c r="C58" s="8">
        <v>0.1</v>
      </c>
    </row>
    <row r="59" spans="2:3">
      <c r="B59" s="5" t="s">
        <v>60</v>
      </c>
      <c r="C59" s="2">
        <f>C54*C2</f>
        <v>343.437804444444</v>
      </c>
    </row>
    <row r="60" ht="17.4" spans="2:3">
      <c r="B60" s="5" t="s">
        <v>61</v>
      </c>
      <c r="C60" s="6">
        <f>SQRT(C54*C54*C58*C58+C2*C2*C57*C57)</f>
        <v>1.10916084402089</v>
      </c>
    </row>
    <row r="61" spans="2:3">
      <c r="B61" s="9" t="s">
        <v>62</v>
      </c>
      <c r="C61" s="10">
        <f>ABS(C59-C4)/C4</f>
        <v>0.00173631527011397</v>
      </c>
    </row>
  </sheetData>
  <mergeCells count="2">
    <mergeCell ref="B6:G7"/>
    <mergeCell ref="B35:G3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王子赫</dc:creator>
  <cp:lastModifiedBy>漱毓</cp:lastModifiedBy>
  <dcterms:created xsi:type="dcterms:W3CDTF">2022-10-06T12:24:00Z</dcterms:created>
  <dcterms:modified xsi:type="dcterms:W3CDTF">2023-11-13T08:40:28Z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C3E35333645D47CC97B884FC5F4A7ED8</vt:lpwstr>
  </property>
  <property fmtid="{D5CDD505-2E9C-101B-9397-08002B2CF9AE}" pid="3" name="KSOProductBuildVer">
    <vt:lpwstr>2052-12.1.0.15712</vt:lpwstr>
  </property>
</Properties>
</file>