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<sst xmlns="http://schemas.openxmlformats.org/spreadsheetml/2006/main" count="57" uniqueCount="31">
  <si>
    <t>测量铜棒电阻</t>
  </si>
  <si>
    <r>
      <rPr>
        <sz val="11"/>
        <color theme="1"/>
        <rFont val="宋体"/>
        <charset val="134"/>
        <scheme val="minor"/>
      </rPr>
      <t>R</t>
    </r>
    <r>
      <rPr>
        <vertAlign val="subscript"/>
        <sz val="11"/>
        <color theme="1"/>
        <rFont val="宋体"/>
        <charset val="134"/>
        <scheme val="minor"/>
      </rPr>
      <t>S</t>
    </r>
  </si>
  <si>
    <r>
      <rPr>
        <sz val="11"/>
        <color theme="1"/>
        <rFont val="宋体"/>
        <charset val="134"/>
        <scheme val="minor"/>
      </rPr>
      <t>R</t>
    </r>
    <r>
      <rPr>
        <vertAlign val="subscript"/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</si>
  <si>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R</t>
    </r>
    <r>
      <rPr>
        <vertAlign val="subscript"/>
        <sz val="11"/>
        <color theme="1"/>
        <rFont val="宋体"/>
        <charset val="134"/>
        <scheme val="minor"/>
      </rPr>
      <t>T</t>
    </r>
  </si>
  <si>
    <r>
      <rPr>
        <sz val="11"/>
        <color theme="1"/>
        <rFont val="宋体"/>
        <charset val="134"/>
        <scheme val="minor"/>
      </rPr>
      <t>R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=R</t>
    </r>
    <r>
      <rPr>
        <vertAlign val="subscript"/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(R</t>
    </r>
    <r>
      <rPr>
        <vertAlign val="subscript"/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+R</t>
    </r>
    <r>
      <rPr>
        <vertAlign val="subscript"/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</si>
  <si>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R</t>
    </r>
    <r>
      <rPr>
        <vertAlign val="subscript"/>
        <sz val="11"/>
        <color theme="1"/>
        <rFont val="宋体"/>
        <charset val="134"/>
        <scheme val="minor"/>
      </rPr>
      <t>X不确定度</t>
    </r>
  </si>
  <si>
    <t>电阻率不确定度</t>
  </si>
  <si>
    <t>电阻率</t>
  </si>
  <si>
    <t>单位：mm</t>
  </si>
  <si>
    <t>D1</t>
  </si>
  <si>
    <t>D2</t>
  </si>
  <si>
    <t>D3</t>
  </si>
  <si>
    <r>
      <rPr>
        <sz val="11"/>
        <color theme="1"/>
        <rFont val="宋体"/>
        <charset val="134"/>
        <scheme val="minor"/>
      </rPr>
      <t>不确定度u</t>
    </r>
    <r>
      <rPr>
        <vertAlign val="subscript"/>
        <sz val="11"/>
        <color theme="1"/>
        <rFont val="宋体"/>
        <charset val="134"/>
        <scheme val="minor"/>
      </rPr>
      <t>D</t>
    </r>
  </si>
  <si>
    <t>平均</t>
  </si>
  <si>
    <t>3.9547（0.0023）</t>
  </si>
  <si>
    <t>单位cm</t>
  </si>
  <si>
    <t>L压</t>
  </si>
  <si>
    <t>L电</t>
  </si>
  <si>
    <r>
      <t>不确定度u</t>
    </r>
    <r>
      <rPr>
        <vertAlign val="subscript"/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(mm)</t>
    </r>
  </si>
  <si>
    <t>45.0（0.06）</t>
  </si>
  <si>
    <t>51.5（0.06）</t>
  </si>
  <si>
    <r>
      <rPr>
        <sz val="11"/>
        <color theme="1"/>
        <rFont val="宋体"/>
        <charset val="134"/>
        <scheme val="minor"/>
      </rPr>
      <t>对R求偏导*R</t>
    </r>
    <r>
      <rPr>
        <vertAlign val="subscript"/>
        <sz val="11"/>
        <color theme="1"/>
        <rFont val="宋体"/>
        <charset val="134"/>
        <scheme val="minor"/>
      </rPr>
      <t>X</t>
    </r>
  </si>
  <si>
    <r>
      <rPr>
        <sz val="11"/>
        <color theme="1"/>
        <rFont val="宋体"/>
        <charset val="134"/>
        <scheme val="minor"/>
      </rPr>
      <t>对D求偏导*u</t>
    </r>
    <r>
      <rPr>
        <vertAlign val="subscript"/>
        <sz val="11"/>
        <color theme="1"/>
        <rFont val="宋体"/>
        <charset val="134"/>
        <scheme val="minor"/>
      </rPr>
      <t>D</t>
    </r>
  </si>
  <si>
    <r>
      <rPr>
        <sz val="11"/>
        <color theme="1"/>
        <rFont val="宋体"/>
        <charset val="134"/>
        <scheme val="minor"/>
      </rPr>
      <t>对L求偏导*u</t>
    </r>
    <r>
      <rPr>
        <vertAlign val="subscript"/>
        <sz val="11"/>
        <color theme="1"/>
        <rFont val="宋体"/>
        <charset val="134"/>
        <scheme val="minor"/>
      </rPr>
      <t>L</t>
    </r>
  </si>
  <si>
    <t>测量接触电阻</t>
  </si>
  <si>
    <t>R</t>
  </si>
  <si>
    <t>电压</t>
  </si>
  <si>
    <t>电流</t>
  </si>
  <si>
    <t>测量铝棒电阻</t>
  </si>
  <si>
    <t>45.0（0.6）</t>
  </si>
  <si>
    <t>51.5（0.6）</t>
  </si>
</sst>
</file>

<file path=xl/styles.xml><?xml version="1.0" encoding="utf-8"?>
<styleSheet xmlns="http://schemas.openxmlformats.org/spreadsheetml/2006/main">
  <numFmts count="11">
    <numFmt numFmtId="176" formatCode="0E+00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0000_ "/>
    <numFmt numFmtId="178" formatCode="0.00000_ "/>
    <numFmt numFmtId="44" formatCode="_ &quot;￥&quot;* #,##0.00_ ;_ &quot;￥&quot;* \-#,##0.00_ ;_ &quot;￥&quot;* &quot;-&quot;??_ ;_ @_ "/>
    <numFmt numFmtId="179" formatCode="#,##0.0000_ "/>
    <numFmt numFmtId="180" formatCode="0.0000_ "/>
    <numFmt numFmtId="181" formatCode="0.0_ "/>
    <numFmt numFmtId="182" formatCode="0.000_ "/>
  </numFmts>
  <fonts count="23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23" borderId="19" applyNumberFormat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15" fillId="13" borderId="15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81" fontId="2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M44"/>
  <sheetViews>
    <sheetView tabSelected="1" topLeftCell="A10" workbookViewId="0">
      <selection activeCell="H41" sqref="H41"/>
    </sheetView>
  </sheetViews>
  <sheetFormatPr defaultColWidth="9" defaultRowHeight="14.4"/>
  <cols>
    <col min="2" max="2" width="14.1111111111111" customWidth="1"/>
    <col min="3" max="4" width="13.4444444444444" customWidth="1"/>
    <col min="5" max="5" width="15.5555555555556" customWidth="1"/>
    <col min="6" max="6" width="12.1111111111111" customWidth="1"/>
    <col min="7" max="7" width="11.5925925925926" customWidth="1"/>
    <col min="8" max="8" width="18.6666666666667" customWidth="1"/>
    <col min="9" max="9" width="11.8888888888889" customWidth="1"/>
  </cols>
  <sheetData>
    <row r="4" ht="30.6" spans="3:13">
      <c r="C4" s="1" t="s">
        <v>0</v>
      </c>
      <c r="D4" s="1"/>
      <c r="E4" s="1"/>
      <c r="F4" s="1"/>
      <c r="G4" s="1"/>
      <c r="H4" s="1"/>
      <c r="I4" s="1"/>
      <c r="J4" s="31"/>
      <c r="K4" s="31"/>
      <c r="L4" s="31"/>
      <c r="M4" s="31"/>
    </row>
    <row r="5" ht="30.6" spans="3:13">
      <c r="C5" s="1"/>
      <c r="D5" s="1"/>
      <c r="E5" s="1"/>
      <c r="F5" s="1"/>
      <c r="G5" s="1"/>
      <c r="H5" s="1"/>
      <c r="I5" s="1"/>
      <c r="J5" s="31"/>
      <c r="K5" s="31"/>
      <c r="L5" s="31"/>
      <c r="M5" s="31"/>
    </row>
    <row r="6" ht="17.4" spans="3:9"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32" t="s">
        <v>7</v>
      </c>
    </row>
    <row r="7" spans="3:9">
      <c r="C7" s="3">
        <v>0.1</v>
      </c>
      <c r="D7" s="3">
        <v>0.02</v>
      </c>
      <c r="E7" s="3">
        <v>0.00364</v>
      </c>
      <c r="F7" s="4">
        <f>C7*(D7+E7)</f>
        <v>0.002364</v>
      </c>
      <c r="G7" s="5">
        <f>0.005*(C7*(0.1+0.01))/SQRT(3)</f>
        <v>3.17542648054294e-5</v>
      </c>
      <c r="H7" s="6">
        <f>SQRT(C17*C17+D17*D17+E17*E17)</f>
        <v>8.70031611557037e-10</v>
      </c>
      <c r="I7" s="33">
        <f>3.1415926/4*(F7*H10*H10*0.001*0.001/(C13*0.01))</f>
        <v>6.45274642673444e-8</v>
      </c>
    </row>
    <row r="8" spans="3:9">
      <c r="C8" s="7"/>
      <c r="D8" s="7"/>
      <c r="E8" s="7"/>
      <c r="F8" s="7"/>
      <c r="G8" s="7"/>
      <c r="H8" s="7"/>
      <c r="I8" s="7"/>
    </row>
    <row r="9" ht="17.4" spans="2:8">
      <c r="B9" s="8" t="s">
        <v>8</v>
      </c>
      <c r="C9" s="8" t="s">
        <v>9</v>
      </c>
      <c r="D9" s="8" t="s">
        <v>10</v>
      </c>
      <c r="E9" s="8" t="s">
        <v>11</v>
      </c>
      <c r="F9" s="4" t="s">
        <v>12</v>
      </c>
      <c r="G9" s="8"/>
      <c r="H9" s="8" t="s">
        <v>13</v>
      </c>
    </row>
    <row r="10" spans="3:9">
      <c r="C10" s="9">
        <v>3.956</v>
      </c>
      <c r="D10" s="9">
        <v>3.947</v>
      </c>
      <c r="E10" s="9">
        <v>3.961</v>
      </c>
      <c r="F10" s="10">
        <f>0.004/SQRT(3)</f>
        <v>0.0023094010767585</v>
      </c>
      <c r="G10" s="11"/>
      <c r="H10" s="11">
        <f>AVERAGE(C10,D10,E10)</f>
        <v>3.95466666666667</v>
      </c>
      <c r="I10" s="7"/>
    </row>
    <row r="11" spans="3:9">
      <c r="C11" s="7"/>
      <c r="D11" s="7"/>
      <c r="E11" s="7"/>
      <c r="F11" s="7"/>
      <c r="G11" s="7"/>
      <c r="H11" s="12" t="s">
        <v>14</v>
      </c>
      <c r="I11" s="7"/>
    </row>
    <row r="12" ht="17.4" spans="2:5">
      <c r="B12" s="13" t="s">
        <v>15</v>
      </c>
      <c r="C12" s="8" t="s">
        <v>16</v>
      </c>
      <c r="D12" s="8" t="s">
        <v>17</v>
      </c>
      <c r="E12" s="14" t="s">
        <v>18</v>
      </c>
    </row>
    <row r="13" spans="2:5">
      <c r="B13" s="7"/>
      <c r="C13" s="15">
        <v>45</v>
      </c>
      <c r="D13" s="16">
        <v>51.5</v>
      </c>
      <c r="E13" s="17">
        <f>1/SQRT(3)</f>
        <v>0.577350269189626</v>
      </c>
    </row>
    <row r="14" spans="2:5">
      <c r="B14" s="7"/>
      <c r="C14" s="12" t="s">
        <v>19</v>
      </c>
      <c r="D14" s="12" t="s">
        <v>20</v>
      </c>
      <c r="E14" s="18"/>
    </row>
    <row r="16" ht="17.4" spans="3:5">
      <c r="C16" s="19" t="s">
        <v>21</v>
      </c>
      <c r="D16" s="19" t="s">
        <v>22</v>
      </c>
      <c r="E16" s="19" t="s">
        <v>23</v>
      </c>
    </row>
    <row r="17" spans="3:5">
      <c r="C17" s="20">
        <f>3.1415926/4*(H10*H10*0.001*0.001*G7/(0.01*C13))</f>
        <v>8.66760654639653e-10</v>
      </c>
      <c r="D17" s="20">
        <f>0.5*3.1415926*(F7*H10*0.001*F10*0.001/C13/0.01)</f>
        <v>7.53640233274618e-11</v>
      </c>
      <c r="E17" s="20">
        <f>3.1415926/4*(H10*H10*0.001*0.001*G7*E13*0.001/(C13*0.01*0.01*C13))</f>
        <v>1.11205443839818e-12</v>
      </c>
    </row>
    <row r="18" spans="3:3">
      <c r="C18" s="21"/>
    </row>
    <row r="20" ht="30.6" spans="2:9">
      <c r="B20" s="7"/>
      <c r="C20" s="22" t="s">
        <v>24</v>
      </c>
      <c r="D20" s="23"/>
      <c r="E20" s="23"/>
      <c r="F20" s="23"/>
      <c r="G20" s="24"/>
      <c r="H20" s="1"/>
      <c r="I20" s="34"/>
    </row>
    <row r="21" ht="30.6" spans="2:9">
      <c r="B21" s="7"/>
      <c r="C21" s="25"/>
      <c r="D21" s="26"/>
      <c r="E21" s="26"/>
      <c r="F21" s="26"/>
      <c r="G21" s="27"/>
      <c r="H21" s="1"/>
      <c r="I21" s="34"/>
    </row>
    <row r="22" ht="17.4" spans="2:9">
      <c r="B22" s="7"/>
      <c r="C22" s="28" t="s">
        <v>1</v>
      </c>
      <c r="D22" s="28" t="s">
        <v>2</v>
      </c>
      <c r="E22" s="28" t="s">
        <v>3</v>
      </c>
      <c r="F22" s="28" t="s">
        <v>4</v>
      </c>
      <c r="G22" s="28" t="s">
        <v>5</v>
      </c>
      <c r="H22" s="2" t="s">
        <v>25</v>
      </c>
      <c r="I22" s="32"/>
    </row>
    <row r="23" spans="2:9">
      <c r="B23" s="8" t="s">
        <v>26</v>
      </c>
      <c r="C23" s="9">
        <v>1</v>
      </c>
      <c r="D23" s="9">
        <v>0.02</v>
      </c>
      <c r="E23" s="9">
        <v>0.00047</v>
      </c>
      <c r="F23" s="4">
        <f>C23*(D23+E23)</f>
        <v>0.02047</v>
      </c>
      <c r="G23" s="8">
        <f>0.002*(C23*(0.1+0.01))/SQRT(3)</f>
        <v>0.000127017059221718</v>
      </c>
      <c r="H23" s="29">
        <f>F23-F7</f>
        <v>0.018106</v>
      </c>
      <c r="I23" s="35"/>
    </row>
    <row r="24" spans="2:8">
      <c r="B24" s="8" t="s">
        <v>27</v>
      </c>
      <c r="C24" s="9">
        <v>1</v>
      </c>
      <c r="D24" s="9">
        <v>0.01</v>
      </c>
      <c r="E24" s="9">
        <v>0.00254</v>
      </c>
      <c r="F24" s="4">
        <f>C24*(D24+E24)</f>
        <v>0.01254</v>
      </c>
      <c r="G24" s="8">
        <f>0.002*(C24*(0.1+0.01))/SQRT(3)</f>
        <v>0.000127017059221718</v>
      </c>
      <c r="H24" s="29">
        <f>F24-I7*D13*0.01/(3.1415926*0.25*H10*H10*0.001*0.001)</f>
        <v>0.00983453333333333</v>
      </c>
    </row>
    <row r="31" spans="3:9">
      <c r="C31" s="1" t="s">
        <v>28</v>
      </c>
      <c r="D31" s="1"/>
      <c r="E31" s="1"/>
      <c r="F31" s="1"/>
      <c r="G31" s="1"/>
      <c r="H31" s="1"/>
      <c r="I31" s="1"/>
    </row>
    <row r="32" spans="3:9">
      <c r="C32" s="1"/>
      <c r="D32" s="1"/>
      <c r="E32" s="1"/>
      <c r="F32" s="1"/>
      <c r="G32" s="1"/>
      <c r="H32" s="1"/>
      <c r="I32" s="1"/>
    </row>
    <row r="33" ht="17.4" spans="3:9"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32" t="s">
        <v>7</v>
      </c>
    </row>
    <row r="34" spans="3:9">
      <c r="C34" s="3">
        <v>0.1</v>
      </c>
      <c r="D34" s="3">
        <v>0.02</v>
      </c>
      <c r="E34" s="3">
        <v>0.00139</v>
      </c>
      <c r="F34" s="4">
        <f>C34*(D34+E34)</f>
        <v>0.002139</v>
      </c>
      <c r="G34" s="5">
        <f>0.005*(C34*(0.1+0.01))/SQRT(3)</f>
        <v>3.17542648054294e-5</v>
      </c>
      <c r="H34" s="6">
        <f>SQRT(C44*C44+D44*D44+E44*E44)</f>
        <v>8.66373901153011e-10</v>
      </c>
      <c r="I34" s="33">
        <f>3.1415926/4*(F34*H37*H37*0.001*0.001/(C40*0.01))</f>
        <v>5.81793806809681e-8</v>
      </c>
    </row>
    <row r="35" spans="3:9">
      <c r="C35" s="7"/>
      <c r="D35" s="7"/>
      <c r="E35" s="7"/>
      <c r="F35" s="7"/>
      <c r="G35" s="7"/>
      <c r="H35" s="7"/>
      <c r="I35" s="7"/>
    </row>
    <row r="36" ht="17.4" spans="2:8">
      <c r="B36" s="8" t="s">
        <v>8</v>
      </c>
      <c r="C36" s="8" t="s">
        <v>9</v>
      </c>
      <c r="D36" s="8" t="s">
        <v>10</v>
      </c>
      <c r="E36" s="8" t="s">
        <v>11</v>
      </c>
      <c r="F36" s="4" t="s">
        <v>12</v>
      </c>
      <c r="G36" s="8"/>
      <c r="H36" s="8" t="s">
        <v>13</v>
      </c>
    </row>
    <row r="37" spans="3:9">
      <c r="C37" s="9">
        <v>3.946</v>
      </c>
      <c r="D37" s="30">
        <v>3.95</v>
      </c>
      <c r="E37" s="9">
        <v>3.947</v>
      </c>
      <c r="F37" s="10">
        <f>0.004/SQRT(3)</f>
        <v>0.0023094010767585</v>
      </c>
      <c r="G37" s="11"/>
      <c r="H37" s="11">
        <f>AVERAGE(C37,D37,E37)</f>
        <v>3.94766666666667</v>
      </c>
      <c r="I37" s="7"/>
    </row>
    <row r="38" spans="3:9">
      <c r="C38" s="7"/>
      <c r="D38" s="7"/>
      <c r="E38" s="7"/>
      <c r="F38" s="7"/>
      <c r="G38" s="7"/>
      <c r="H38" s="12" t="s">
        <v>14</v>
      </c>
      <c r="I38" s="7"/>
    </row>
    <row r="39" ht="17.4" spans="2:5">
      <c r="B39" s="13" t="s">
        <v>15</v>
      </c>
      <c r="C39" s="8" t="s">
        <v>16</v>
      </c>
      <c r="D39" s="8" t="s">
        <v>17</v>
      </c>
      <c r="E39" s="14" t="s">
        <v>18</v>
      </c>
    </row>
    <row r="40" spans="2:5">
      <c r="B40" s="7"/>
      <c r="C40" s="15">
        <v>45</v>
      </c>
      <c r="D40" s="16">
        <v>51.5</v>
      </c>
      <c r="E40" s="15">
        <f>1/SQRT(3)</f>
        <v>0.577350269189626</v>
      </c>
    </row>
    <row r="41" spans="2:5">
      <c r="B41" s="7"/>
      <c r="C41" s="12" t="s">
        <v>29</v>
      </c>
      <c r="D41" s="12" t="s">
        <v>30</v>
      </c>
      <c r="E41" s="18"/>
    </row>
    <row r="43" ht="17.4" spans="3:5">
      <c r="C43" s="19" t="s">
        <v>21</v>
      </c>
      <c r="D43" s="19" t="s">
        <v>22</v>
      </c>
      <c r="E43" s="19" t="s">
        <v>23</v>
      </c>
    </row>
    <row r="44" spans="3:5">
      <c r="C44" s="20">
        <f>3.1415926/4*(H37*H37*0.001*0.001*G34/(0.01*C40))</f>
        <v>8.6369493237931e-10</v>
      </c>
      <c r="D44" s="20">
        <f>0.5*3.1415926*(F34*H37*0.001*F37*0.001/C40/0.01)</f>
        <v>6.80703492644282e-11</v>
      </c>
      <c r="E44" s="20">
        <f>3.1415926/4*(H37*H37*0.001*0.001*G34*E40*0.001/(C40*0.01*0.01*C40))</f>
        <v>1.10812111490425e-12</v>
      </c>
    </row>
  </sheetData>
  <mergeCells count="3">
    <mergeCell ref="C4:I5"/>
    <mergeCell ref="C31:I32"/>
    <mergeCell ref="C20:G2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王子赫</dc:creator>
  <cp:lastModifiedBy>青草</cp:lastModifiedBy>
  <dcterms:created xsi:type="dcterms:W3CDTF">2022-04-25T15:56:00Z</dcterms:created>
  <dcterms:modified xsi:type="dcterms:W3CDTF">2022-04-26T12:59:34Z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eyJoZGlkIjoiYjNmNmIwNGQzZjZkMWU2ZTNlYmI1OWRlZDgzMGI3MTcifQ==</vt:lpwstr>
  </property>
  <property fmtid="{D5CDD505-2E9C-101B-9397-08002B2CF9AE}" pid="3" name="ICV">
    <vt:lpwstr>CF3BF02CE265408C93F1657E32C9D547</vt:lpwstr>
  </property>
  <property fmtid="{D5CDD505-2E9C-101B-9397-08002B2CF9AE}" pid="4" name="KSOProductBuildVer">
    <vt:lpwstr>2052-11.1.0.11636</vt:lpwstr>
  </property>
</Properties>
</file>