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己用\龙的文档(北理)\大一下\物理实验\我自己的备份\2024.5.24 周五下午 薄透镜焦距测量\"/>
    </mc:Choice>
  </mc:AlternateContent>
  <xr:revisionPtr revIDLastSave="0" documentId="13_ncr:1_{99FD7B41-1120-402D-A828-D6975EFFE0F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K13" i="1"/>
  <c r="K14" i="1"/>
  <c r="K12" i="1"/>
  <c r="L12" i="1" s="1"/>
  <c r="N12" i="1" s="1"/>
  <c r="G27" i="1" l="1"/>
  <c r="G28" i="1"/>
  <c r="G26" i="1"/>
  <c r="H26" i="1" s="1"/>
  <c r="G21" i="1"/>
  <c r="G22" i="1"/>
  <c r="G20" i="1"/>
  <c r="F21" i="1"/>
  <c r="F22" i="1"/>
  <c r="F20" i="1"/>
  <c r="H16" i="1"/>
  <c r="E16" i="1"/>
  <c r="I16" i="1" s="1"/>
  <c r="F11" i="1"/>
  <c r="F12" i="1"/>
  <c r="F10" i="1"/>
  <c r="G5" i="1"/>
  <c r="G6" i="1"/>
  <c r="G4" i="1"/>
  <c r="F5" i="1"/>
  <c r="F6" i="1"/>
  <c r="F4" i="1"/>
  <c r="H6" i="1" l="1"/>
  <c r="G10" i="1"/>
  <c r="H20" i="1"/>
  <c r="H5" i="1"/>
  <c r="H22" i="1"/>
  <c r="H21" i="1"/>
  <c r="H4" i="1"/>
  <c r="I4" i="1" s="1"/>
  <c r="I20" i="1" l="1"/>
</calcChain>
</file>

<file path=xl/sharedStrings.xml><?xml version="1.0" encoding="utf-8"?>
<sst xmlns="http://schemas.openxmlformats.org/spreadsheetml/2006/main" count="47" uniqueCount="34">
  <si>
    <t>物距-像距法</t>
    <phoneticPr fontId="1" type="noConversion"/>
  </si>
  <si>
    <t>物位置</t>
    <phoneticPr fontId="1" type="noConversion"/>
  </si>
  <si>
    <t>透镜位置</t>
    <phoneticPr fontId="1" type="noConversion"/>
  </si>
  <si>
    <t>像位置</t>
    <phoneticPr fontId="1" type="noConversion"/>
  </si>
  <si>
    <t>物距</t>
    <phoneticPr fontId="1" type="noConversion"/>
  </si>
  <si>
    <t>像距</t>
    <phoneticPr fontId="1" type="noConversion"/>
  </si>
  <si>
    <t>焦距</t>
    <phoneticPr fontId="1" type="noConversion"/>
  </si>
  <si>
    <t>焦距平均值</t>
    <phoneticPr fontId="1" type="noConversion"/>
  </si>
  <si>
    <t>自准法</t>
    <phoneticPr fontId="1" type="noConversion"/>
  </si>
  <si>
    <t>焦距f(u)</t>
    <phoneticPr fontId="1" type="noConversion"/>
  </si>
  <si>
    <t>共轭法</t>
    <phoneticPr fontId="1" type="noConversion"/>
  </si>
  <si>
    <t>物屏位置</t>
    <phoneticPr fontId="1" type="noConversion"/>
  </si>
  <si>
    <t>像屏位置</t>
    <phoneticPr fontId="1" type="noConversion"/>
  </si>
  <si>
    <t>距离</t>
    <phoneticPr fontId="1" type="noConversion"/>
  </si>
  <si>
    <r>
      <t>透镜位置x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</si>
  <si>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透镜位置x</t>
    </r>
    <r>
      <rPr>
        <vertAlign val="subscript"/>
        <sz val="11"/>
        <color theme="1"/>
        <rFont val="等线"/>
        <family val="3"/>
        <charset val="134"/>
        <scheme val="minor"/>
      </rPr>
      <t>4</t>
    </r>
    <phoneticPr fontId="1" type="noConversion"/>
  </si>
  <si>
    <t>透镜位移</t>
    <phoneticPr fontId="1" type="noConversion"/>
  </si>
  <si>
    <t>凸透镜像位置</t>
    <phoneticPr fontId="1" type="noConversion"/>
  </si>
  <si>
    <t>凹透镜位置</t>
    <phoneticPr fontId="1" type="noConversion"/>
  </si>
  <si>
    <t>凹透镜像位置</t>
    <phoneticPr fontId="1" type="noConversion"/>
  </si>
  <si>
    <t>凸透镜的像位置</t>
    <phoneticPr fontId="1" type="noConversion"/>
  </si>
  <si>
    <t>凹透镜的像位置</t>
    <phoneticPr fontId="1" type="noConversion"/>
  </si>
  <si>
    <t>凸透镜</t>
    <phoneticPr fontId="1" type="noConversion"/>
  </si>
  <si>
    <t>凹透镜</t>
    <phoneticPr fontId="1" type="noConversion"/>
  </si>
  <si>
    <t>制作人：23级左逸龙</t>
    <phoneticPr fontId="1" type="noConversion"/>
  </si>
  <si>
    <t>附：不确定度的计算</t>
    <phoneticPr fontId="1" type="noConversion"/>
  </si>
  <si>
    <t>A类不确定度</t>
    <phoneticPr fontId="1" type="noConversion"/>
  </si>
  <si>
    <t>B类不确定度</t>
    <phoneticPr fontId="1" type="noConversion"/>
  </si>
  <si>
    <t>合成不确定度</t>
    <phoneticPr fontId="1" type="noConversion"/>
  </si>
  <si>
    <t>平移后透镜位置</t>
    <phoneticPr fontId="1" type="noConversion"/>
  </si>
  <si>
    <t>附：陈宇辉老师班的要求</t>
    <phoneticPr fontId="1" type="noConversion"/>
  </si>
  <si>
    <t>9.85(0.06)</t>
    <phoneticPr fontId="1" type="noConversion"/>
  </si>
  <si>
    <t>焦距f(u)是自己手打的，所以不会随着你填入的数据而改变</t>
    <phoneticPr fontId="1" type="noConversion"/>
  </si>
  <si>
    <t>我也不知道为什么物体位置固定不变，明明测了三次。因此为了计算不确定度，我将三组数据“平移”到物体位置相同处。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</si>
</sst>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 "/>
    <numFmt numFmtId="178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77" fontId="0" fillId="0" borderId="4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25399</xdr:colOff>
      <xdr:row>16</xdr:row>
      <xdr:rowOff>12700</xdr:rowOff>
    </xdr:from>
    <xdr:to>
      <xdr:col>13</xdr:col>
      <xdr:colOff>552451</xdr:colOff>
      <xdr:row>27</xdr:row>
      <xdr:rowOff>163746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94E0738-70F4-0B63-C887-5A6C0FDF9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5899" y="2882900"/>
          <a:ext cx="3632202" cy="2106846"/>
        </a:xfrm>
        <a:prstGeom prst="rect">
          <a:avLst/>
        </a:prstGeom>
      </xdr:spPr>
    </xdr:pic>
    <xdr:clientData/>
  </xdr:twoCellAnchor>
  <xdr:twoCellAnchor editAs="oneCell">
    <xdr:from>
      <xdr:col>13</xdr:col>
      <xdr:colOff>717551</xdr:colOff>
      <xdr:row>16</xdr:row>
      <xdr:rowOff>19050</xdr:rowOff>
    </xdr:from>
    <xdr:to>
      <xdr:col>16</xdr:col>
      <xdr:colOff>946150</xdr:colOff>
      <xdr:row>27</xdr:row>
      <xdr:rowOff>161671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C470BA7-6B4E-218B-8FB9-C1D16446C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73201" y="2889250"/>
          <a:ext cx="3333749" cy="2098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0"/>
  <sheetViews>
    <sheetView tabSelected="1" workbookViewId="0">
      <selection activeCell="A30" sqref="A30"/>
    </sheetView>
  </sheetViews>
  <sheetFormatPr defaultColWidth="13.58203125" defaultRowHeight="14" x14ac:dyDescent="0.3"/>
  <cols>
    <col min="1" max="16384" width="13.58203125" style="1"/>
  </cols>
  <sheetData>
    <row r="2" spans="2:17" x14ac:dyDescent="0.3">
      <c r="B2" s="41" t="s">
        <v>22</v>
      </c>
      <c r="C2" s="24" t="s">
        <v>0</v>
      </c>
      <c r="D2" s="25"/>
      <c r="E2" s="25"/>
      <c r="F2" s="25"/>
      <c r="G2" s="25"/>
      <c r="H2" s="25"/>
      <c r="I2" s="26"/>
    </row>
    <row r="3" spans="2:17" x14ac:dyDescent="0.3">
      <c r="B3" s="42"/>
      <c r="C3" s="6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4" t="s">
        <v>7</v>
      </c>
    </row>
    <row r="4" spans="2:17" x14ac:dyDescent="0.3">
      <c r="B4" s="42"/>
      <c r="C4" s="37">
        <v>75.88</v>
      </c>
      <c r="D4" s="3">
        <v>59.98</v>
      </c>
      <c r="E4" s="3">
        <v>33.979999999999997</v>
      </c>
      <c r="F4" s="3">
        <f>$C$4-D4</f>
        <v>15.899999999999999</v>
      </c>
      <c r="G4" s="3">
        <f>D4-E4</f>
        <v>26</v>
      </c>
      <c r="H4" s="3">
        <f>(F4*G4)/(F4+G4)</f>
        <v>9.8663484486873507</v>
      </c>
      <c r="I4" s="44">
        <f>AVERAGE(H4:H6)</f>
        <v>9.83036319970474</v>
      </c>
    </row>
    <row r="5" spans="2:17" x14ac:dyDescent="0.3">
      <c r="B5" s="42"/>
      <c r="C5" s="37"/>
      <c r="D5" s="3">
        <v>56.98</v>
      </c>
      <c r="E5" s="3">
        <v>36.78</v>
      </c>
      <c r="F5" s="3">
        <f t="shared" ref="F5:F6" si="0">$C$4-D5</f>
        <v>18.899999999999999</v>
      </c>
      <c r="G5" s="3">
        <f t="shared" ref="G5:G6" si="1">D5-E5</f>
        <v>20.199999999999996</v>
      </c>
      <c r="H5" s="3">
        <f t="shared" ref="H5:H6" si="2">(F5*G5)/(F5+G5)</f>
        <v>9.7641943734015335</v>
      </c>
      <c r="I5" s="44"/>
    </row>
    <row r="6" spans="2:17" x14ac:dyDescent="0.3">
      <c r="B6" s="42"/>
      <c r="C6" s="39"/>
      <c r="D6" s="5">
        <v>53.88</v>
      </c>
      <c r="E6" s="5">
        <v>36.01</v>
      </c>
      <c r="F6" s="5">
        <f t="shared" si="0"/>
        <v>21.999999999999993</v>
      </c>
      <c r="G6" s="5">
        <f t="shared" si="1"/>
        <v>17.870000000000005</v>
      </c>
      <c r="H6" s="5">
        <f t="shared" si="2"/>
        <v>9.8605467770253323</v>
      </c>
      <c r="I6" s="45"/>
    </row>
    <row r="7" spans="2:17" x14ac:dyDescent="0.3">
      <c r="B7" s="42"/>
      <c r="C7" s="27"/>
      <c r="D7" s="28"/>
      <c r="E7" s="28"/>
      <c r="F7" s="28"/>
      <c r="G7" s="28"/>
      <c r="H7" s="28"/>
      <c r="I7" s="29"/>
    </row>
    <row r="8" spans="2:17" ht="14" customHeight="1" x14ac:dyDescent="0.3">
      <c r="B8" s="42"/>
      <c r="C8" s="24" t="s">
        <v>8</v>
      </c>
      <c r="D8" s="25"/>
      <c r="E8" s="25"/>
      <c r="F8" s="25"/>
      <c r="G8" s="25"/>
      <c r="H8" s="25"/>
      <c r="I8" s="26"/>
      <c r="K8" s="24" t="s">
        <v>25</v>
      </c>
      <c r="L8" s="25"/>
      <c r="M8" s="25"/>
      <c r="N8" s="26"/>
      <c r="O8" s="2"/>
      <c r="P8" s="2"/>
      <c r="Q8" s="2"/>
    </row>
    <row r="9" spans="2:17" ht="14" customHeight="1" x14ac:dyDescent="0.3">
      <c r="B9" s="42"/>
      <c r="C9" s="36"/>
      <c r="D9" s="1" t="s">
        <v>1</v>
      </c>
      <c r="E9" s="1" t="s">
        <v>2</v>
      </c>
      <c r="F9" s="1" t="s">
        <v>6</v>
      </c>
      <c r="G9" s="1" t="s">
        <v>7</v>
      </c>
      <c r="H9" s="1" t="s">
        <v>9</v>
      </c>
      <c r="I9" s="47" t="s">
        <v>32</v>
      </c>
      <c r="K9" s="30" t="s">
        <v>33</v>
      </c>
      <c r="L9" s="31"/>
      <c r="M9" s="31"/>
      <c r="N9" s="32"/>
      <c r="O9" s="2"/>
      <c r="P9" s="2"/>
      <c r="Q9" s="2"/>
    </row>
    <row r="10" spans="2:17" x14ac:dyDescent="0.3">
      <c r="B10" s="42"/>
      <c r="C10" s="36"/>
      <c r="D10" s="3">
        <v>75.88</v>
      </c>
      <c r="E10" s="3">
        <v>65.98</v>
      </c>
      <c r="F10" s="48">
        <f>D10-E10</f>
        <v>9.8999999999999915</v>
      </c>
      <c r="G10" s="50">
        <f>AVERAGE(F10:F12)</f>
        <v>9.8533333333333317</v>
      </c>
      <c r="H10" s="38" t="s">
        <v>31</v>
      </c>
      <c r="I10" s="47"/>
      <c r="K10" s="33"/>
      <c r="L10" s="34"/>
      <c r="M10" s="34"/>
      <c r="N10" s="35"/>
    </row>
    <row r="11" spans="2:17" x14ac:dyDescent="0.3">
      <c r="B11" s="42"/>
      <c r="C11" s="36"/>
      <c r="D11" s="3">
        <v>70</v>
      </c>
      <c r="E11" s="3">
        <v>60.22</v>
      </c>
      <c r="F11" s="48">
        <f t="shared" ref="F11:F12" si="3">D11-E11</f>
        <v>9.7800000000000011</v>
      </c>
      <c r="G11" s="50"/>
      <c r="H11" s="38"/>
      <c r="I11" s="47"/>
      <c r="K11" s="6" t="s">
        <v>29</v>
      </c>
      <c r="L11" s="1" t="s">
        <v>26</v>
      </c>
      <c r="M11" s="1" t="s">
        <v>27</v>
      </c>
      <c r="N11" s="11" t="s">
        <v>28</v>
      </c>
      <c r="O11" s="3"/>
    </row>
    <row r="12" spans="2:17" x14ac:dyDescent="0.3">
      <c r="B12" s="42"/>
      <c r="C12" s="46"/>
      <c r="D12" s="5">
        <v>60</v>
      </c>
      <c r="E12" s="5">
        <v>50.12</v>
      </c>
      <c r="F12" s="49">
        <f t="shared" si="3"/>
        <v>9.8800000000000026</v>
      </c>
      <c r="G12" s="51"/>
      <c r="H12" s="40"/>
      <c r="I12" s="35"/>
      <c r="K12" s="12">
        <f>E10-(D10-$D$12)</f>
        <v>50.100000000000009</v>
      </c>
      <c r="L12" s="20">
        <f>1.32*_xlfn.STDEV.S(K12:K14)/SQRT(3)</f>
        <v>4.8996326392901746E-2</v>
      </c>
      <c r="M12" s="20">
        <f>0.05/SQRT(3)</f>
        <v>2.8867513459481291E-2</v>
      </c>
      <c r="N12" s="22">
        <f>SQRT(POWER(L12,2)+POWER(M12,2))</f>
        <v>5.686803437198347E-2</v>
      </c>
    </row>
    <row r="13" spans="2:17" x14ac:dyDescent="0.3">
      <c r="B13" s="42"/>
      <c r="C13" s="27"/>
      <c r="D13" s="28"/>
      <c r="E13" s="28"/>
      <c r="F13" s="28"/>
      <c r="G13" s="28"/>
      <c r="H13" s="28"/>
      <c r="I13" s="29"/>
      <c r="K13" s="12">
        <f t="shared" ref="K13:K14" si="4">E11-(D11-$D$12)</f>
        <v>50.22</v>
      </c>
      <c r="L13" s="20"/>
      <c r="M13" s="20"/>
      <c r="N13" s="22"/>
    </row>
    <row r="14" spans="2:17" x14ac:dyDescent="0.3">
      <c r="B14" s="42"/>
      <c r="C14" s="24" t="s">
        <v>10</v>
      </c>
      <c r="D14" s="25"/>
      <c r="E14" s="25"/>
      <c r="F14" s="25"/>
      <c r="G14" s="25"/>
      <c r="H14" s="25"/>
      <c r="I14" s="26"/>
      <c r="K14" s="13">
        <f t="shared" si="4"/>
        <v>50.12</v>
      </c>
      <c r="L14" s="21"/>
      <c r="M14" s="21"/>
      <c r="N14" s="23"/>
    </row>
    <row r="15" spans="2:17" ht="16" x14ac:dyDescent="0.3">
      <c r="B15" s="42"/>
      <c r="C15" s="6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  <c r="I15" s="4" t="s">
        <v>6</v>
      </c>
    </row>
    <row r="16" spans="2:17" x14ac:dyDescent="0.3">
      <c r="B16" s="43"/>
      <c r="C16" s="7">
        <v>75.88</v>
      </c>
      <c r="D16" s="5">
        <v>15.88</v>
      </c>
      <c r="E16" s="5">
        <f>C16-D16</f>
        <v>59.999999999999993</v>
      </c>
      <c r="F16" s="5">
        <v>63.35</v>
      </c>
      <c r="G16" s="5">
        <v>28.36</v>
      </c>
      <c r="H16" s="5">
        <f>F16-G16</f>
        <v>34.99</v>
      </c>
      <c r="I16" s="10">
        <f>(POWER(E16,2)-POWER(H16,2))/(4*E16)</f>
        <v>9.8987495833333288</v>
      </c>
      <c r="K16" s="24" t="s">
        <v>30</v>
      </c>
      <c r="L16" s="25"/>
      <c r="M16" s="25"/>
      <c r="N16" s="25"/>
      <c r="O16" s="25"/>
      <c r="P16" s="25"/>
      <c r="Q16" s="26"/>
    </row>
    <row r="17" spans="2:17" x14ac:dyDescent="0.3">
      <c r="K17" s="14"/>
      <c r="L17" s="15"/>
      <c r="M17" s="15"/>
      <c r="N17" s="15"/>
      <c r="O17" s="15"/>
      <c r="P17" s="15"/>
      <c r="Q17" s="16"/>
    </row>
    <row r="18" spans="2:17" x14ac:dyDescent="0.3">
      <c r="B18" s="41" t="s">
        <v>23</v>
      </c>
      <c r="C18" s="24" t="s">
        <v>0</v>
      </c>
      <c r="D18" s="25"/>
      <c r="E18" s="25"/>
      <c r="F18" s="25"/>
      <c r="G18" s="25"/>
      <c r="H18" s="25"/>
      <c r="I18" s="26"/>
      <c r="K18" s="14"/>
      <c r="L18" s="15"/>
      <c r="M18" s="15"/>
      <c r="N18" s="15"/>
      <c r="O18" s="15"/>
      <c r="P18" s="15"/>
      <c r="Q18" s="16"/>
    </row>
    <row r="19" spans="2:17" x14ac:dyDescent="0.3">
      <c r="B19" s="42"/>
      <c r="C19" s="6" t="s">
        <v>17</v>
      </c>
      <c r="D19" s="1" t="s">
        <v>18</v>
      </c>
      <c r="E19" s="1" t="s">
        <v>19</v>
      </c>
      <c r="F19" s="1" t="s">
        <v>4</v>
      </c>
      <c r="G19" s="1" t="s">
        <v>5</v>
      </c>
      <c r="H19" s="1" t="s">
        <v>6</v>
      </c>
      <c r="I19" s="4" t="s">
        <v>7</v>
      </c>
      <c r="K19" s="14"/>
      <c r="L19" s="15"/>
      <c r="M19" s="15"/>
      <c r="N19" s="15"/>
      <c r="O19" s="15"/>
      <c r="P19" s="15"/>
      <c r="Q19" s="16"/>
    </row>
    <row r="20" spans="2:17" x14ac:dyDescent="0.3">
      <c r="B20" s="42"/>
      <c r="C20" s="8">
        <v>22.58</v>
      </c>
      <c r="D20" s="3">
        <v>25.58</v>
      </c>
      <c r="E20" s="3">
        <v>19.41</v>
      </c>
      <c r="F20" s="3">
        <f>C20-D20</f>
        <v>-3</v>
      </c>
      <c r="G20" s="3">
        <f>D20-E20</f>
        <v>6.1699999999999982</v>
      </c>
      <c r="H20" s="3">
        <f>(F20*G20)/(F20+G20)</f>
        <v>-5.8391167192429041</v>
      </c>
      <c r="I20" s="44">
        <f>AVERAGE(H20:H22)</f>
        <v>-5.6187553698289348</v>
      </c>
      <c r="K20" s="14"/>
      <c r="L20" s="15"/>
      <c r="M20" s="15"/>
      <c r="N20" s="15"/>
      <c r="O20" s="15"/>
      <c r="P20" s="15"/>
      <c r="Q20" s="16"/>
    </row>
    <row r="21" spans="2:17" x14ac:dyDescent="0.3">
      <c r="B21" s="42"/>
      <c r="C21" s="8">
        <v>20.58</v>
      </c>
      <c r="D21" s="3">
        <v>23.58</v>
      </c>
      <c r="E21" s="3">
        <v>16.89</v>
      </c>
      <c r="F21" s="3">
        <f t="shared" ref="F21:F22" si="5">C21-D21</f>
        <v>-3</v>
      </c>
      <c r="G21" s="3">
        <f t="shared" ref="G21:G22" si="6">D21-E21</f>
        <v>6.6899999999999977</v>
      </c>
      <c r="H21" s="3">
        <f t="shared" ref="H21:H22" si="7">(F21*G21)/(F21+G21)</f>
        <v>-5.4390243902439037</v>
      </c>
      <c r="I21" s="44"/>
      <c r="K21" s="14"/>
      <c r="L21" s="15"/>
      <c r="M21" s="15"/>
      <c r="N21" s="15"/>
      <c r="O21" s="15"/>
      <c r="P21" s="15"/>
      <c r="Q21" s="16"/>
    </row>
    <row r="22" spans="2:17" x14ac:dyDescent="0.3">
      <c r="B22" s="42"/>
      <c r="C22" s="9">
        <v>18.36</v>
      </c>
      <c r="D22" s="5">
        <v>20.11</v>
      </c>
      <c r="E22" s="5">
        <v>17.559999999999999</v>
      </c>
      <c r="F22" s="5">
        <f t="shared" si="5"/>
        <v>-1.75</v>
      </c>
      <c r="G22" s="5">
        <f t="shared" si="6"/>
        <v>2.5500000000000007</v>
      </c>
      <c r="H22" s="5">
        <f t="shared" si="7"/>
        <v>-5.5781249999999964</v>
      </c>
      <c r="I22" s="45"/>
      <c r="K22" s="14"/>
      <c r="L22" s="15"/>
      <c r="M22" s="15"/>
      <c r="N22" s="15"/>
      <c r="O22" s="15"/>
      <c r="P22" s="15"/>
      <c r="Q22" s="16"/>
    </row>
    <row r="23" spans="2:17" x14ac:dyDescent="0.3">
      <c r="B23" s="42"/>
      <c r="C23" s="27"/>
      <c r="D23" s="28"/>
      <c r="E23" s="28"/>
      <c r="F23" s="28"/>
      <c r="G23" s="28"/>
      <c r="H23" s="28"/>
      <c r="I23" s="29"/>
      <c r="K23" s="14"/>
      <c r="L23" s="15"/>
      <c r="M23" s="15"/>
      <c r="N23" s="15"/>
      <c r="O23" s="15"/>
      <c r="P23" s="15"/>
      <c r="Q23" s="16"/>
    </row>
    <row r="24" spans="2:17" x14ac:dyDescent="0.3">
      <c r="B24" s="42"/>
      <c r="C24" s="24" t="s">
        <v>8</v>
      </c>
      <c r="D24" s="25"/>
      <c r="E24" s="25"/>
      <c r="F24" s="25"/>
      <c r="G24" s="25"/>
      <c r="H24" s="25"/>
      <c r="I24" s="26"/>
      <c r="K24" s="14"/>
      <c r="L24" s="15"/>
      <c r="M24" s="15"/>
      <c r="N24" s="15"/>
      <c r="O24" s="15"/>
      <c r="P24" s="15"/>
      <c r="Q24" s="16"/>
    </row>
    <row r="25" spans="2:17" x14ac:dyDescent="0.3">
      <c r="B25" s="42"/>
      <c r="C25" s="36" t="s">
        <v>20</v>
      </c>
      <c r="D25" s="20"/>
      <c r="E25" s="20" t="s">
        <v>21</v>
      </c>
      <c r="F25" s="20"/>
      <c r="G25" s="1" t="s">
        <v>6</v>
      </c>
      <c r="H25" s="20" t="s">
        <v>7</v>
      </c>
      <c r="I25" s="22"/>
      <c r="K25" s="14"/>
      <c r="L25" s="15"/>
      <c r="M25" s="15"/>
      <c r="N25" s="15"/>
      <c r="O25" s="15"/>
      <c r="P25" s="15"/>
      <c r="Q25" s="16"/>
    </row>
    <row r="26" spans="2:17" x14ac:dyDescent="0.3">
      <c r="B26" s="42"/>
      <c r="C26" s="37">
        <v>21.72</v>
      </c>
      <c r="D26" s="38"/>
      <c r="E26" s="38">
        <v>27.45</v>
      </c>
      <c r="F26" s="38"/>
      <c r="G26" s="3">
        <f>C26-E26</f>
        <v>-5.73</v>
      </c>
      <c r="H26" s="38">
        <f>AVERAGE(G26:G28)</f>
        <v>-5.6933333333333342</v>
      </c>
      <c r="I26" s="44"/>
      <c r="K26" s="14"/>
      <c r="L26" s="15"/>
      <c r="M26" s="15"/>
      <c r="N26" s="15"/>
      <c r="O26" s="15"/>
      <c r="P26" s="15"/>
      <c r="Q26" s="16"/>
    </row>
    <row r="27" spans="2:17" x14ac:dyDescent="0.3">
      <c r="B27" s="42"/>
      <c r="C27" s="37">
        <v>19.91</v>
      </c>
      <c r="D27" s="38"/>
      <c r="E27" s="38">
        <v>25.71</v>
      </c>
      <c r="F27" s="38"/>
      <c r="G27" s="3">
        <f t="shared" ref="G27:G28" si="8">C27-E27</f>
        <v>-5.8000000000000007</v>
      </c>
      <c r="H27" s="38"/>
      <c r="I27" s="44"/>
      <c r="K27" s="14"/>
      <c r="L27" s="15"/>
      <c r="M27" s="15"/>
      <c r="N27" s="15"/>
      <c r="O27" s="15"/>
      <c r="P27" s="15"/>
      <c r="Q27" s="16"/>
    </row>
    <row r="28" spans="2:17" x14ac:dyDescent="0.3">
      <c r="B28" s="43"/>
      <c r="C28" s="39">
        <v>18.36</v>
      </c>
      <c r="D28" s="40"/>
      <c r="E28" s="40">
        <v>23.91</v>
      </c>
      <c r="F28" s="40"/>
      <c r="G28" s="5">
        <f t="shared" si="8"/>
        <v>-5.5500000000000007</v>
      </c>
      <c r="H28" s="40"/>
      <c r="I28" s="45"/>
      <c r="K28" s="17"/>
      <c r="L28" s="18"/>
      <c r="M28" s="18"/>
      <c r="N28" s="18"/>
      <c r="O28" s="18"/>
      <c r="P28" s="18"/>
      <c r="Q28" s="19"/>
    </row>
    <row r="30" spans="2:17" x14ac:dyDescent="0.3">
      <c r="H30" s="24" t="s">
        <v>24</v>
      </c>
      <c r="I30" s="26"/>
    </row>
  </sheetData>
  <mergeCells count="34">
    <mergeCell ref="B2:B16"/>
    <mergeCell ref="B18:B28"/>
    <mergeCell ref="C2:I2"/>
    <mergeCell ref="C8:I8"/>
    <mergeCell ref="C14:I14"/>
    <mergeCell ref="C18:I18"/>
    <mergeCell ref="C24:I24"/>
    <mergeCell ref="H25:I25"/>
    <mergeCell ref="H26:I28"/>
    <mergeCell ref="E25:F25"/>
    <mergeCell ref="C4:C6"/>
    <mergeCell ref="I4:I6"/>
    <mergeCell ref="G10:G12"/>
    <mergeCell ref="H10:H12"/>
    <mergeCell ref="I20:I22"/>
    <mergeCell ref="C9:C12"/>
    <mergeCell ref="C7:I7"/>
    <mergeCell ref="C23:I23"/>
    <mergeCell ref="K9:N10"/>
    <mergeCell ref="K8:N8"/>
    <mergeCell ref="C25:D25"/>
    <mergeCell ref="I9:I12"/>
    <mergeCell ref="L12:L14"/>
    <mergeCell ref="M12:M14"/>
    <mergeCell ref="N12:N14"/>
    <mergeCell ref="K16:Q16"/>
    <mergeCell ref="H30:I30"/>
    <mergeCell ref="C13:I13"/>
    <mergeCell ref="C26:D26"/>
    <mergeCell ref="C27:D27"/>
    <mergeCell ref="C28:D28"/>
    <mergeCell ref="E26:F26"/>
    <mergeCell ref="E27:F27"/>
    <mergeCell ref="E28:F2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 lao</dc:creator>
  <cp:lastModifiedBy>nuo lao</cp:lastModifiedBy>
  <dcterms:created xsi:type="dcterms:W3CDTF">2015-06-05T18:19:34Z</dcterms:created>
  <dcterms:modified xsi:type="dcterms:W3CDTF">2024-05-29T17:48:33Z</dcterms:modified>
</cp:coreProperties>
</file>