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8F580339-1A65-E643-A159-C49FB66A5A97}" xr6:coauthVersionLast="47" xr6:coauthVersionMax="47" xr10:uidLastSave="{00000000-0000-0000-0000-000000000000}"/>
  <bookViews>
    <workbookView xWindow="0" yWindow="0" windowWidth="22188" windowHeight="90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  <c r="N40" i="1"/>
  <c r="N42" i="1"/>
  <c r="D45" i="1"/>
  <c r="D44" i="1"/>
  <c r="M40" i="1"/>
  <c r="M41" i="1"/>
  <c r="M42" i="1"/>
  <c r="M39" i="1"/>
  <c r="H63" i="1"/>
  <c r="L63" i="1"/>
  <c r="H62" i="1"/>
  <c r="L62" i="1"/>
  <c r="H61" i="1"/>
  <c r="L61" i="1"/>
  <c r="H60" i="1"/>
  <c r="L60" i="1"/>
  <c r="H59" i="1"/>
  <c r="L59" i="1"/>
  <c r="H58" i="1"/>
  <c r="L58" i="1"/>
  <c r="H57" i="1"/>
  <c r="L57" i="1"/>
  <c r="H56" i="1"/>
  <c r="L56" i="1"/>
  <c r="H55" i="1"/>
  <c r="L55" i="1"/>
  <c r="H54" i="1"/>
  <c r="L54" i="1"/>
  <c r="H53" i="1"/>
  <c r="L53" i="1"/>
  <c r="H52" i="1"/>
  <c r="L52" i="1"/>
  <c r="H51" i="1"/>
  <c r="L51" i="1"/>
  <c r="H16" i="1"/>
  <c r="D39" i="1"/>
  <c r="D40" i="1"/>
  <c r="D41" i="1"/>
  <c r="H17" i="1"/>
  <c r="E39" i="1"/>
  <c r="E40" i="1"/>
  <c r="E41" i="1"/>
  <c r="H18" i="1"/>
  <c r="F39" i="1"/>
  <c r="F40" i="1"/>
  <c r="F41" i="1"/>
  <c r="H19" i="1"/>
  <c r="G39" i="1"/>
  <c r="G40" i="1"/>
  <c r="G41" i="1"/>
  <c r="H20" i="1"/>
  <c r="H39" i="1"/>
  <c r="H40" i="1"/>
  <c r="H41" i="1"/>
  <c r="H21" i="1"/>
  <c r="I39" i="1"/>
  <c r="I40" i="1"/>
  <c r="I41" i="1"/>
  <c r="H22" i="1"/>
  <c r="J39" i="1"/>
  <c r="J40" i="1"/>
  <c r="J41" i="1"/>
  <c r="H23" i="1"/>
  <c r="K39" i="1"/>
  <c r="K40" i="1"/>
  <c r="K41" i="1"/>
  <c r="H24" i="1"/>
  <c r="L39" i="1"/>
  <c r="L40" i="1"/>
  <c r="L41" i="1"/>
  <c r="F32" i="1"/>
  <c r="L42" i="1"/>
  <c r="K42" i="1"/>
  <c r="J42" i="1"/>
  <c r="I42" i="1"/>
  <c r="H42" i="1"/>
  <c r="G42" i="1"/>
  <c r="F42" i="1"/>
  <c r="E42" i="1"/>
  <c r="D42" i="1"/>
  <c r="H25" i="1"/>
</calcChain>
</file>

<file path=xl/sharedStrings.xml><?xml version="1.0" encoding="utf-8"?>
<sst xmlns="http://schemas.openxmlformats.org/spreadsheetml/2006/main" count="44" uniqueCount="32">
  <si>
    <t>1、用特斯拉计测定电磁铁的励磁曲线</t>
  </si>
  <si>
    <r>
      <rPr>
        <sz val="11"/>
        <color theme="1"/>
        <rFont val="宋体"/>
        <charset val="134"/>
        <scheme val="minor"/>
      </rPr>
      <t>I</t>
    </r>
    <r>
      <rPr>
        <i/>
        <vertAlign val="subscript"/>
        <sz val="10.5"/>
        <color theme="1"/>
        <rFont val="Tahoma"/>
        <charset val="134"/>
      </rPr>
      <t>M</t>
    </r>
    <r>
      <rPr>
        <i/>
        <sz val="10.5"/>
        <color theme="1"/>
        <rFont val="宋体"/>
        <charset val="134"/>
        <scheme val="major"/>
      </rPr>
      <t>(A)</t>
    </r>
  </si>
  <si>
    <t>B(mT)</t>
  </si>
  <si>
    <r>
      <t>2、U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—I</t>
    </r>
    <r>
      <rPr>
        <vertAlign val="subscript"/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关系数据</t>
    </r>
  </si>
  <si>
    <r>
      <rPr>
        <i/>
        <sz val="10.5"/>
        <color rgb="FF000000"/>
        <rFont val="Times New Roman"/>
        <charset val="134"/>
      </rPr>
      <t>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Times New Roman"/>
        <charset val="134"/>
      </rPr>
      <t>(mA)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</si>
  <si>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1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</si>
  <si>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2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</si>
  <si>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3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</si>
  <si>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4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</si>
  <si>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H</t>
    </r>
    <r>
      <rPr>
        <i/>
        <sz val="10.5"/>
        <color rgb="FF000000"/>
        <rFont val="Times New Roman"/>
        <charset val="134"/>
      </rPr>
      <t>=( |V</t>
    </r>
    <r>
      <rPr>
        <i/>
        <vertAlign val="subscript"/>
        <sz val="10.5"/>
        <color rgb="FF000000"/>
        <rFont val="Times New Roman"/>
        <charset val="134"/>
      </rPr>
      <t>1</t>
    </r>
    <r>
      <rPr>
        <i/>
        <sz val="10.5"/>
        <color rgb="FF000000"/>
        <rFont val="Times New Roman"/>
        <charset val="134"/>
      </rPr>
      <t>-V</t>
    </r>
    <r>
      <rPr>
        <i/>
        <vertAlign val="subscript"/>
        <sz val="10.5"/>
        <color rgb="FF000000"/>
        <rFont val="Times New Roman"/>
        <charset val="134"/>
      </rPr>
      <t>2</t>
    </r>
    <r>
      <rPr>
        <i/>
        <sz val="10.5"/>
        <color rgb="FF000000"/>
        <rFont val="Times New Roman"/>
        <charset val="134"/>
      </rPr>
      <t>|+|V</t>
    </r>
    <r>
      <rPr>
        <i/>
        <vertAlign val="subscript"/>
        <sz val="10.5"/>
        <color rgb="FF000000"/>
        <rFont val="Times New Roman"/>
        <charset val="134"/>
      </rPr>
      <t>3</t>
    </r>
    <r>
      <rPr>
        <i/>
        <sz val="10.5"/>
        <color rgb="FF000000"/>
        <rFont val="Times New Roman"/>
        <charset val="134"/>
      </rPr>
      <t>-V</t>
    </r>
    <r>
      <rPr>
        <i/>
        <vertAlign val="subscript"/>
        <sz val="10.5"/>
        <color rgb="FF000000"/>
        <rFont val="Times New Roman"/>
        <charset val="134"/>
      </rPr>
      <t>4</t>
    </r>
    <r>
      <rPr>
        <i/>
        <sz val="10.5"/>
        <color rgb="FF000000"/>
        <rFont val="Times New Roman"/>
        <charset val="134"/>
      </rPr>
      <t>| ) / 4 (mV)</t>
    </r>
  </si>
  <si>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</si>
  <si>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</si>
  <si>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</si>
  <si>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vertAlign val="subscript"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</si>
  <si>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sz val="11"/>
        <color theme="1"/>
        <rFont val="宋体"/>
        <charset val="134"/>
        <scheme val="minor"/>
      </rPr>
      <t>3、测出V</t>
    </r>
    <r>
      <rPr>
        <vertAlign val="subscript"/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34"/>
        <scheme val="minor"/>
      </rPr>
      <t>值</t>
    </r>
  </si>
  <si>
    <r>
      <rPr>
        <i/>
        <sz val="10.5"/>
        <color rgb="FF000000"/>
        <rFont val="Times New Roman"/>
        <charset val="134"/>
      </rPr>
      <t>U</t>
    </r>
    <r>
      <rPr>
        <i/>
        <vertAlign val="subscript"/>
        <sz val="10.5"/>
        <color rgb="FF000000"/>
        <rFont val="Times New Roman"/>
        <charset val="134"/>
      </rPr>
      <t>CA</t>
    </r>
    <r>
      <rPr>
        <i/>
        <sz val="10.5"/>
        <color rgb="FF000000"/>
        <rFont val="Times New Roman"/>
        <charset val="134"/>
      </rPr>
      <t>=|V</t>
    </r>
    <r>
      <rPr>
        <i/>
        <vertAlign val="subscript"/>
        <sz val="10.5"/>
        <color rgb="FF000000"/>
        <rFont val="Times New Roman"/>
        <charset val="134"/>
      </rPr>
      <t>1</t>
    </r>
    <r>
      <rPr>
        <i/>
        <sz val="10.5"/>
        <color rgb="FF000000"/>
        <rFont val="Times New Roman"/>
        <charset val="134"/>
      </rPr>
      <t>-V</t>
    </r>
    <r>
      <rPr>
        <i/>
        <vertAlign val="subscript"/>
        <sz val="10.5"/>
        <color rgb="FF000000"/>
        <rFont val="Times New Roman"/>
        <charset val="134"/>
      </rPr>
      <t>2</t>
    </r>
    <r>
      <rPr>
        <i/>
        <sz val="10.5"/>
        <color rgb="FF000000"/>
        <rFont val="Times New Roman"/>
        <charset val="134"/>
      </rPr>
      <t>| / 2 (mV)</t>
    </r>
  </si>
  <si>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0</t>
    </r>
  </si>
  <si>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0</t>
    </r>
  </si>
  <si>
    <r>
      <rPr>
        <sz val="11"/>
        <color theme="1"/>
        <rFont val="宋体"/>
        <charset val="134"/>
        <scheme val="minor"/>
      </rPr>
      <t>4、根据公式计算霍尔灵敏度K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,霍尔系数R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,及载流子浓度n</t>
    </r>
  </si>
  <si>
    <t>序号</t>
  </si>
  <si>
    <r>
      <rPr>
        <i/>
        <sz val="10.5"/>
        <color rgb="FF000000"/>
        <rFont val="宋体"/>
        <charset val="134"/>
      </rPr>
      <t>I</t>
    </r>
    <r>
      <rPr>
        <i/>
        <vertAlign val="subscript"/>
        <sz val="10.5"/>
        <color rgb="FF000000"/>
        <rFont val="宋体"/>
        <charset val="134"/>
      </rPr>
      <t>S</t>
    </r>
    <r>
      <rPr>
        <i/>
        <sz val="10.5"/>
        <color rgb="FF000000"/>
        <rFont val="宋体"/>
        <charset val="134"/>
      </rPr>
      <t>(mA)</t>
    </r>
  </si>
  <si>
    <t>平均值</t>
  </si>
  <si>
    <r>
      <rPr>
        <i/>
        <sz val="10.5"/>
        <color rgb="FF000000"/>
        <rFont val="宋体"/>
        <charset val="134"/>
      </rPr>
      <t>U</t>
    </r>
    <r>
      <rPr>
        <i/>
        <vertAlign val="subscript"/>
        <sz val="10.5"/>
        <color theme="1"/>
        <rFont val="宋体"/>
        <charset val="134"/>
      </rPr>
      <t>H</t>
    </r>
    <r>
      <rPr>
        <i/>
        <sz val="10.5"/>
        <color rgb="FF000000"/>
        <rFont val="宋体"/>
        <charset val="134"/>
      </rPr>
      <t xml:space="preserve"> (mV)</t>
    </r>
  </si>
  <si>
    <r>
      <rPr>
        <i/>
        <sz val="10.5"/>
        <color theme="1"/>
        <rFont val="宋体"/>
        <charset val="134"/>
      </rPr>
      <t>K</t>
    </r>
    <r>
      <rPr>
        <i/>
        <vertAlign val="subscript"/>
        <sz val="10.5"/>
        <color theme="1"/>
        <rFont val="宋体"/>
        <charset val="134"/>
      </rPr>
      <t xml:space="preserve">H
</t>
    </r>
    <r>
      <rPr>
        <i/>
        <sz val="10.5"/>
        <color theme="1"/>
        <rFont val="宋体"/>
        <charset val="134"/>
      </rPr>
      <t>(V/（A·T))</t>
    </r>
  </si>
  <si>
    <r>
      <rPr>
        <i/>
        <sz val="10.5"/>
        <color theme="1"/>
        <rFont val="宋体"/>
        <charset val="134"/>
      </rPr>
      <t>R</t>
    </r>
    <r>
      <rPr>
        <i/>
        <vertAlign val="subscript"/>
        <sz val="10.5"/>
        <color theme="1"/>
        <rFont val="宋体"/>
        <charset val="134"/>
      </rPr>
      <t>H</t>
    </r>
    <r>
      <rPr>
        <i/>
        <sz val="10.5"/>
        <color theme="1"/>
        <rFont val="宋体"/>
        <charset val="134"/>
      </rPr>
      <t>（m</t>
    </r>
    <r>
      <rPr>
        <i/>
        <vertAlign val="superscript"/>
        <sz val="10.5"/>
        <color theme="1"/>
        <rFont val="宋体"/>
        <charset val="134"/>
      </rPr>
      <t>3</t>
    </r>
    <r>
      <rPr>
        <i/>
        <sz val="10.5"/>
        <color theme="1"/>
        <rFont val="宋体"/>
        <charset val="134"/>
      </rPr>
      <t>/C）</t>
    </r>
  </si>
  <si>
    <r>
      <rPr>
        <i/>
        <sz val="10.5"/>
        <color rgb="FF000000"/>
        <rFont val="宋体"/>
        <charset val="134"/>
      </rPr>
      <t>n(m</t>
    </r>
    <r>
      <rPr>
        <i/>
        <vertAlign val="superscript"/>
        <sz val="10.5"/>
        <color rgb="FF000000"/>
        <rFont val="宋体"/>
        <charset val="134"/>
      </rPr>
      <t>-3</t>
    </r>
    <r>
      <rPr>
        <i/>
        <sz val="10.5"/>
        <color rgb="FF000000"/>
        <rFont val="宋体"/>
        <charset val="134"/>
      </rPr>
      <t>)</t>
    </r>
  </si>
  <si>
    <t>σ(S/m)</t>
  </si>
  <si>
    <r>
      <rPr>
        <i/>
        <sz val="11"/>
        <color theme="1"/>
        <rFont val="宋体"/>
        <charset val="134"/>
        <scheme val="minor"/>
      </rPr>
      <t>μ（m</t>
    </r>
    <r>
      <rPr>
        <i/>
        <vertAlign val="superscript"/>
        <sz val="11"/>
        <color theme="1"/>
        <rFont val="宋体"/>
        <charset val="134"/>
        <scheme val="minor"/>
      </rPr>
      <t>2</t>
    </r>
    <r>
      <rPr>
        <i/>
        <sz val="11"/>
        <color theme="1"/>
        <rFont val="宋体"/>
        <charset val="134"/>
        <scheme val="minor"/>
      </rPr>
      <t>（V·s））</t>
    </r>
  </si>
  <si>
    <t>6、共轴线圈轴线上的磁场分布</t>
  </si>
  <si>
    <r>
      <rPr>
        <i/>
        <sz val="10.5"/>
        <color rgb="FF000000"/>
        <rFont val="Times New Roman"/>
        <charset val="134"/>
      </rPr>
      <t>X</t>
    </r>
    <r>
      <rPr>
        <i/>
        <sz val="10.5"/>
        <color rgb="FF000000"/>
        <rFont val="宋体"/>
        <charset val="134"/>
      </rPr>
      <t>（mm）</t>
    </r>
  </si>
  <si>
    <r>
      <rPr>
        <sz val="11"/>
        <color theme="1"/>
        <rFont val="宋体"/>
        <charset val="134"/>
        <scheme val="minor"/>
      </rPr>
      <t>B=V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/（K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*I</t>
    </r>
    <r>
      <rPr>
        <vertAlign val="subscript"/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）（mT）</t>
    </r>
  </si>
  <si>
    <r>
      <rPr>
        <sz val="11"/>
        <rFont val="宋体"/>
        <charset val="134"/>
        <scheme val="minor"/>
      </rPr>
      <t>K</t>
    </r>
    <r>
      <rPr>
        <vertAlign val="subscript"/>
        <sz val="11"/>
        <rFont val="宋体"/>
        <charset val="134"/>
        <scheme val="minor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</si>
</sst>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_ "/>
  </numFmts>
  <fonts count="20" x14ac:knownFonts="1">
    <font>
      <sz val="11"/>
      <color theme="1"/>
      <name val="宋体"/>
      <charset val="134"/>
      <scheme val="minor"/>
    </font>
    <font>
      <i/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i/>
      <sz val="10.5"/>
      <color rgb="FF000000"/>
      <name val="宋体"/>
      <charset val="134"/>
    </font>
    <font>
      <i/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444444"/>
      <name val="Tahoma"/>
      <charset val="134"/>
    </font>
    <font>
      <i/>
      <vertAlign val="subscript"/>
      <sz val="10.5"/>
      <color theme="1"/>
      <name val="Tahoma"/>
      <charset val="134"/>
    </font>
    <font>
      <i/>
      <sz val="10.5"/>
      <color theme="1"/>
      <name val="宋体"/>
      <charset val="134"/>
      <scheme val="major"/>
    </font>
    <font>
      <vertAlign val="subscript"/>
      <sz val="11"/>
      <color theme="1"/>
      <name val="宋体"/>
      <charset val="134"/>
      <scheme val="minor"/>
    </font>
    <font>
      <i/>
      <vertAlign val="subscript"/>
      <sz val="10.5"/>
      <color rgb="FF000000"/>
      <name val="Times New Roman"/>
      <charset val="134"/>
    </font>
    <font>
      <i/>
      <vertAlign val="subscript"/>
      <sz val="10.5"/>
      <color rgb="FF000000"/>
      <name val="宋体"/>
      <charset val="134"/>
    </font>
    <font>
      <i/>
      <vertAlign val="subscript"/>
      <sz val="10.5"/>
      <color theme="1"/>
      <name val="宋体"/>
      <charset val="134"/>
    </font>
    <font>
      <i/>
      <vertAlign val="superscript"/>
      <sz val="10.5"/>
      <color theme="1"/>
      <name val="宋体"/>
      <charset val="134"/>
    </font>
    <font>
      <i/>
      <vertAlign val="superscript"/>
      <sz val="10.5"/>
      <color rgb="FF000000"/>
      <name val="宋体"/>
      <charset val="134"/>
    </font>
    <font>
      <i/>
      <vertAlign val="superscript"/>
      <sz val="11"/>
      <color theme="1"/>
      <name val="宋体"/>
      <charset val="134"/>
      <scheme val="minor"/>
    </font>
    <font>
      <vertAlign val="subscript"/>
      <sz val="11"/>
      <name val="宋体"/>
      <charset val="134"/>
      <scheme val="minor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1" fontId="0" fillId="2" borderId="1" xfId="0" applyNumberForma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2" borderId="10" xfId="0" applyNumberFormat="1" applyFont="1" applyFill="1" applyBorder="1" applyAlignment="1">
      <alignment horizontal="center" vertical="center" wrapText="1"/>
    </xf>
    <xf numFmtId="177" fontId="3" fillId="2" borderId="11" xfId="0" applyNumberFormat="1" applyFont="1" applyFill="1" applyBorder="1" applyAlignment="1">
      <alignment horizontal="center" vertical="center" wrapText="1"/>
    </xf>
    <xf numFmtId="177" fontId="3" fillId="2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 /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 /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I</a:t>
            </a:r>
            <a:r>
              <a:rPr lang="en-US" altLang="zh-CN" sz="1200" baseline="-25000">
                <a:solidFill>
                  <a:schemeClr val="tx2"/>
                </a:solidFill>
                <a:uFillTx/>
              </a:rPr>
              <a:t>M</a:t>
            </a:r>
            <a:r>
              <a:rPr lang="en-US" altLang="zh-CN" sz="1200"/>
              <a:t>—B</a:t>
            </a:r>
            <a:r>
              <a:rPr lang="zh-CN" altLang="en-US" sz="1200"/>
              <a:t>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1818181818181804E-2"/>
          <c:y val="0.227807729699434"/>
          <c:w val="0.856469186244467"/>
          <c:h val="0.654318936877075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45255474452599"/>
                  <c:y val="4.0848986718476497E-2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af-ZA" sz="1200"/>
                      <a:t>y = 564.17x + 13.75</a:t>
                    </a:r>
                    <a:br>
                      <a:rPr lang="af-ZA" sz="1200"/>
                    </a:br>
                    <a:r>
                      <a:rPr lang="af-ZA" sz="1200"/>
                      <a:t>R</a:t>
                    </a:r>
                    <a:r>
                      <a:rPr lang="af-ZA" sz="1200" baseline="35000"/>
                      <a:t>2</a:t>
                    </a:r>
                    <a:r>
                      <a:rPr lang="af-ZA" sz="1200"/>
                      <a:t> = 0.9964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Sheet1!$D$4:$K$4</c:f>
              <c:numCache>
                <c:formatCode>0.000_ </c:formatCode>
                <c:ptCount val="8"/>
                <c:pt idx="0">
                  <c:v>0.8</c:v>
                </c:pt>
                <c:pt idx="1">
                  <c:v>0.7</c:v>
                </c:pt>
                <c:pt idx="2">
                  <c:v>0.6</c:v>
                </c:pt>
                <c:pt idx="3">
                  <c:v>0.5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Sheet1!$D$5:$K$5</c:f>
              <c:numCache>
                <c:formatCode>General</c:formatCode>
                <c:ptCount val="8"/>
                <c:pt idx="0">
                  <c:v>337</c:v>
                </c:pt>
                <c:pt idx="1">
                  <c:v>294</c:v>
                </c:pt>
                <c:pt idx="2">
                  <c:v>250</c:v>
                </c:pt>
                <c:pt idx="3">
                  <c:v>210</c:v>
                </c:pt>
                <c:pt idx="4">
                  <c:v>166.4</c:v>
                </c:pt>
                <c:pt idx="5">
                  <c:v>124.5</c:v>
                </c:pt>
                <c:pt idx="6">
                  <c:v>83.5</c:v>
                </c:pt>
                <c:pt idx="7">
                  <c:v>43.9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14-724C-A413-0B46136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11081"/>
        <c:axId val="535608118"/>
      </c:scatterChart>
      <c:valAx>
        <c:axId val="43311081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608118"/>
        <c:crosses val="autoZero"/>
        <c:crossBetween val="midCat"/>
        <c:majorUnit val="0.1"/>
      </c:valAx>
      <c:valAx>
        <c:axId val="53560811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1108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B—X</a:t>
            </a:r>
            <a:r>
              <a:rPr lang="zh-CN" altLang="en-US" sz="1200"/>
              <a:t>关系曲线</a:t>
            </a:r>
          </a:p>
        </c:rich>
      </c:tx>
      <c:layout>
        <c:manualLayout>
          <c:xMode val="edge"/>
          <c:yMode val="edge"/>
          <c:x val="0.40631463681713098"/>
          <c:y val="1.5204995927233201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1372984991662003E-2"/>
          <c:y val="0.16495806150978601"/>
          <c:w val="0.83878543635352998"/>
          <c:h val="0.72027027027027002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Sheet1!$C$51:$C$63</c:f>
              <c:numCache>
                <c:formatCode>0_ </c:formatCode>
                <c:ptCount val="13"/>
                <c:pt idx="0">
                  <c:v>120</c:v>
                </c:pt>
                <c:pt idx="1">
                  <c:v>110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60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</c:numCache>
            </c:numRef>
          </c:xVal>
          <c:yVal>
            <c:numRef>
              <c:f>Sheet1!$L$51:$L$63</c:f>
              <c:numCache>
                <c:formatCode>0.00_ </c:formatCode>
                <c:ptCount val="13"/>
                <c:pt idx="0">
                  <c:v>1.2019704433497538</c:v>
                </c:pt>
                <c:pt idx="1">
                  <c:v>1.354679802955665</c:v>
                </c:pt>
                <c:pt idx="2">
                  <c:v>1.5221674876847291</c:v>
                </c:pt>
                <c:pt idx="3">
                  <c:v>1.6847290640394088</c:v>
                </c:pt>
                <c:pt idx="4">
                  <c:v>1.8423645320197044</c:v>
                </c:pt>
                <c:pt idx="5">
                  <c:v>1.985221674876847</c:v>
                </c:pt>
                <c:pt idx="6">
                  <c:v>2.0935960591133007</c:v>
                </c:pt>
                <c:pt idx="7">
                  <c:v>2.1724137931034484</c:v>
                </c:pt>
                <c:pt idx="8">
                  <c:v>2.2118226600985222</c:v>
                </c:pt>
                <c:pt idx="9">
                  <c:v>2.2315270935960587</c:v>
                </c:pt>
                <c:pt idx="10">
                  <c:v>2.2463054187192122</c:v>
                </c:pt>
                <c:pt idx="11">
                  <c:v>2.2463054187192122</c:v>
                </c:pt>
                <c:pt idx="12">
                  <c:v>2.2463054187192122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8-8E4A-AD9B-EFBA1989D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78390"/>
        <c:axId val="339536015"/>
      </c:scatterChart>
      <c:valAx>
        <c:axId val="475878390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9536015"/>
        <c:crosses val="autoZero"/>
        <c:crossBetween val="midCat"/>
        <c:majorUnit val="10"/>
      </c:valAx>
      <c:valAx>
        <c:axId val="33953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87839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af-ZA" sz="1200">
                <a:solidFill>
                  <a:schemeClr val="tx2"/>
                </a:solidFill>
              </a:rPr>
              <a:t>UH—IS</a:t>
            </a:r>
            <a:r>
              <a:rPr lang="zh-CN" altLang="en-US" sz="1200">
                <a:solidFill>
                  <a:schemeClr val="tx2"/>
                </a:solidFill>
              </a:rPr>
              <a:t>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324993415854599"/>
                  <c:y val="4.4418328948725799E-2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af-ZA" sz="1200"/>
                      <a:t>y = 1.6051x - 0.006</a:t>
                    </a:r>
                    <a:br>
                      <a:rPr lang="af-ZA" sz="1200"/>
                    </a:br>
                    <a:r>
                      <a:rPr lang="af-ZA" sz="1200"/>
                      <a:t>R</a:t>
                    </a:r>
                    <a:r>
                      <a:rPr lang="af-ZA" sz="1200" baseline="35000"/>
                      <a:t>2</a:t>
                    </a:r>
                    <a:r>
                      <a:rPr lang="af-ZA" sz="1200"/>
                      <a:t> = 1</a:t>
                    </a:r>
                    <a:endParaRPr lang="af-ZA" sz="1200">
                      <a:solidFill>
                        <a:schemeClr val="tx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Sheet1!$C$16:$C$25</c:f>
              <c:numCache>
                <c:formatCode>0.00_ 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Sheet1!$H$16:$H$25</c:f>
              <c:numCache>
                <c:formatCode>0.00_ </c:formatCode>
                <c:ptCount val="10"/>
                <c:pt idx="0">
                  <c:v>1.635</c:v>
                </c:pt>
                <c:pt idx="1">
                  <c:v>3.25</c:v>
                </c:pt>
                <c:pt idx="2">
                  <c:v>4.875</c:v>
                </c:pt>
                <c:pt idx="3">
                  <c:v>6.51</c:v>
                </c:pt>
                <c:pt idx="4">
                  <c:v>8.1374999999999993</c:v>
                </c:pt>
                <c:pt idx="5">
                  <c:v>9.7675000000000001</c:v>
                </c:pt>
                <c:pt idx="6">
                  <c:v>11.389999999999999</c:v>
                </c:pt>
                <c:pt idx="7">
                  <c:v>13.032499999999999</c:v>
                </c:pt>
                <c:pt idx="8">
                  <c:v>14.675000000000001</c:v>
                </c:pt>
                <c:pt idx="9">
                  <c:v>16.332500000000003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88-2448-B30C-F8DDE8F25FC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Sheet1!$C$16:$C$25</c:f>
              <c:numCache>
                <c:formatCode>0.00_ 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Sheet1!$I$16:$I$25</c:f>
              <c:numCache>
                <c:formatCode>0.00_ 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88-2448-B30C-F8DDE8F25FCE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Sheet1!$C$16:$C$25</c:f>
              <c:numCache>
                <c:formatCode>0.00_ 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Sheet1!$J$16:$J$25</c:f>
              <c:numCache>
                <c:formatCode>0.00_ 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88-2448-B30C-F8DDE8F25FCE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Sheet1!$C$16:$C$25</c:f>
              <c:numCache>
                <c:formatCode>0.00_ 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Sheet1!$K$16:$K$25</c:f>
              <c:numCache>
                <c:formatCode>0.00_ 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88-2448-B30C-F8DDE8F25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00197"/>
        <c:axId val="535590880"/>
      </c:scatterChart>
      <c:valAx>
        <c:axId val="14050019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5590880"/>
        <c:crosses val="autoZero"/>
        <c:crossBetween val="midCat"/>
      </c:valAx>
      <c:valAx>
        <c:axId val="5355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0019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>
          <a:outerShdw blurRad="50800" dist="50800" dir="5400000" algn="ctr" rotWithShape="0">
            <a:schemeClr val="bg1">
              <a:alpha val="100000"/>
            </a:schemeClr>
          </a:outerShdw>
        </a:effectLst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2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220345</xdr:colOff>
      <xdr:row>1</xdr:row>
      <xdr:rowOff>52705</xdr:rowOff>
    </xdr:from>
    <xdr:to>
      <xdr:col>17</xdr:col>
      <xdr:colOff>153035</xdr:colOff>
      <xdr:row>13</xdr:row>
      <xdr:rowOff>130175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872490</xdr:colOff>
      <xdr:row>65</xdr:row>
      <xdr:rowOff>86995</xdr:rowOff>
    </xdr:from>
    <xdr:to>
      <xdr:col>11</xdr:col>
      <xdr:colOff>570230</xdr:colOff>
      <xdr:row>78</xdr:row>
      <xdr:rowOff>63500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350520</xdr:colOff>
      <xdr:row>14</xdr:row>
      <xdr:rowOff>14605</xdr:rowOff>
    </xdr:from>
    <xdr:to>
      <xdr:col>16</xdr:col>
      <xdr:colOff>455930</xdr:colOff>
      <xdr:row>28</xdr:row>
      <xdr:rowOff>22860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0.87606</cdr:x>
      <cdr:y>0.81968</cdr:y>
    </cdr:from>
    <cdr:to>
      <cdr:x>1</cdr:x>
      <cdr:y>0.98164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4645660" y="1899285"/>
          <a:ext cx="657225" cy="375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pPr algn="r"/>
          <a:r>
            <a:rPr lang="en-US" altLang="zh-CN" sz="900"/>
            <a:t>I</a:t>
          </a:r>
          <a:r>
            <a:rPr lang="en-US" altLang="zh-CN" sz="900" baseline="-25000"/>
            <a:t>M</a:t>
          </a:r>
          <a:r>
            <a:rPr lang="en-US" altLang="zh-CN" sz="900"/>
            <a:t>(A)</a:t>
          </a:r>
        </a:p>
      </cdr:txBody>
    </cdr:sp>
  </cdr:relSizeAnchor>
  <cdr:relSizeAnchor xmlns:cdr="http://schemas.openxmlformats.org/drawingml/2006/chartDrawing">
    <cdr:from>
      <cdr:x>0.0449</cdr:x>
      <cdr:y>0.10112</cdr:y>
    </cdr:from>
    <cdr:to>
      <cdr:x>0.18429</cdr:x>
      <cdr:y>0.28172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238125" y="234315"/>
          <a:ext cx="739140" cy="4184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r>
            <a:rPr lang="en-US" altLang="zh-CN" sz="900"/>
            <a:t>B(mT)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0.8652</cdr:x>
      <cdr:y>0.80685</cdr:y>
    </cdr:from>
    <cdr:to>
      <cdr:x>1</cdr:x>
      <cdr:y>0.94199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3953510" y="2199005"/>
          <a:ext cx="615950" cy="368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pPr algn="r"/>
          <a:r>
            <a:rPr lang="en-US" altLang="zh-CN" sz="900"/>
            <a:t>X(mm)</a:t>
          </a:r>
        </a:p>
      </cdr:txBody>
    </cdr:sp>
  </cdr:relSizeAnchor>
  <cdr:relSizeAnchor xmlns:cdr="http://schemas.openxmlformats.org/drawingml/2006/chartDrawing">
    <cdr:from>
      <cdr:x>0.0289</cdr:x>
      <cdr:y>0.04922</cdr:y>
    </cdr:from>
    <cdr:to>
      <cdr:x>0.16606</cdr:x>
      <cdr:y>0.17387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150857" y="115102"/>
          <a:ext cx="715845" cy="291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r>
            <a:rPr lang="en-US" altLang="zh-CN" sz="900"/>
            <a:t>B(mT)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6"/>
  <sheetViews>
    <sheetView tabSelected="1" topLeftCell="D67" workbookViewId="0">
      <selection activeCell="M31" sqref="M31"/>
    </sheetView>
  </sheetViews>
  <sheetFormatPr defaultColWidth="8.99609375" defaultRowHeight="13.5" x14ac:dyDescent="0.1"/>
  <cols>
    <col min="3" max="3" width="18.40625" customWidth="1"/>
    <col min="4" max="4" width="12.81640625"/>
    <col min="5" max="11" width="9.6796875"/>
    <col min="12" max="12" width="21.81640625" customWidth="1"/>
    <col min="13" max="13" width="9.6796875"/>
  </cols>
  <sheetData>
    <row r="1" spans="3:11" ht="14.45" customHeight="1" x14ac:dyDescent="0.1"/>
    <row r="3" spans="3:11" x14ac:dyDescent="0.1">
      <c r="C3" s="22" t="s">
        <v>0</v>
      </c>
      <c r="D3" s="22"/>
      <c r="E3" s="22"/>
      <c r="F3" s="22"/>
      <c r="G3" s="22"/>
      <c r="H3" s="22"/>
      <c r="I3" s="22"/>
      <c r="J3" s="22"/>
      <c r="K3" s="22"/>
    </row>
    <row r="4" spans="3:11" ht="16.5" x14ac:dyDescent="0.1">
      <c r="C4" s="3" t="s">
        <v>1</v>
      </c>
      <c r="D4" s="4">
        <v>0.8</v>
      </c>
      <c r="E4" s="4">
        <v>0.7</v>
      </c>
      <c r="F4" s="4">
        <v>0.6</v>
      </c>
      <c r="G4" s="4">
        <v>0.5</v>
      </c>
      <c r="H4" s="4">
        <v>0.4</v>
      </c>
      <c r="I4" s="4">
        <v>0.3</v>
      </c>
      <c r="J4" s="4">
        <v>0.2</v>
      </c>
      <c r="K4" s="4">
        <v>0.1</v>
      </c>
    </row>
    <row r="5" spans="3:11" x14ac:dyDescent="0.1">
      <c r="C5" s="3" t="s">
        <v>2</v>
      </c>
      <c r="D5" s="3">
        <v>337</v>
      </c>
      <c r="E5" s="3">
        <v>294</v>
      </c>
      <c r="F5" s="3">
        <v>250</v>
      </c>
      <c r="G5" s="3">
        <v>210</v>
      </c>
      <c r="H5" s="3">
        <v>166.4</v>
      </c>
      <c r="I5" s="3">
        <v>124.5</v>
      </c>
      <c r="J5" s="3">
        <v>83.5</v>
      </c>
      <c r="K5" s="3">
        <v>43.9</v>
      </c>
    </row>
    <row r="13" spans="3:11" ht="16.5" x14ac:dyDescent="0.1">
      <c r="C13" s="35" t="s">
        <v>3</v>
      </c>
      <c r="D13" s="22"/>
      <c r="E13" s="22"/>
      <c r="F13" s="22"/>
      <c r="G13" s="22"/>
      <c r="H13" s="22"/>
      <c r="I13" s="22"/>
      <c r="J13" s="22"/>
      <c r="K13" s="22"/>
    </row>
    <row r="14" spans="3:11" ht="15" x14ac:dyDescent="0.1">
      <c r="C14" s="33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23" t="s">
        <v>9</v>
      </c>
      <c r="I14" s="24"/>
      <c r="J14" s="24"/>
      <c r="K14" s="25"/>
    </row>
    <row r="15" spans="3:11" ht="15" x14ac:dyDescent="0.1">
      <c r="C15" s="34"/>
      <c r="D15" s="7" t="s">
        <v>10</v>
      </c>
      <c r="E15" s="7" t="s">
        <v>11</v>
      </c>
      <c r="F15" s="7" t="s">
        <v>12</v>
      </c>
      <c r="G15" s="7" t="s">
        <v>13</v>
      </c>
      <c r="H15" s="26"/>
      <c r="I15" s="27"/>
      <c r="J15" s="27"/>
      <c r="K15" s="28"/>
    </row>
    <row r="16" spans="3:11" x14ac:dyDescent="0.1">
      <c r="C16" s="8">
        <v>1</v>
      </c>
      <c r="D16" s="9">
        <v>1.65</v>
      </c>
      <c r="E16" s="9">
        <v>-1.62</v>
      </c>
      <c r="F16" s="9">
        <v>1.6</v>
      </c>
      <c r="G16" s="9">
        <v>-1.67</v>
      </c>
      <c r="H16" s="32">
        <f>(ABS(D16-E16)+ABS(F16-G16))/4</f>
        <v>1.635</v>
      </c>
      <c r="I16" s="32"/>
      <c r="J16" s="32"/>
      <c r="K16" s="32"/>
    </row>
    <row r="17" spans="3:11" x14ac:dyDescent="0.1">
      <c r="C17" s="8">
        <v>2</v>
      </c>
      <c r="D17" s="9">
        <v>3.31</v>
      </c>
      <c r="E17" s="9">
        <v>-3.2</v>
      </c>
      <c r="F17" s="9">
        <v>3.18</v>
      </c>
      <c r="G17" s="9">
        <v>-3.31</v>
      </c>
      <c r="H17" s="32">
        <f t="shared" ref="H17:H25" si="0">(ABS(D17-E17)+ABS(F17-G17))/4</f>
        <v>3.25</v>
      </c>
      <c r="I17" s="32"/>
      <c r="J17" s="32"/>
      <c r="K17" s="32"/>
    </row>
    <row r="18" spans="3:11" x14ac:dyDescent="0.1">
      <c r="C18" s="8">
        <v>3</v>
      </c>
      <c r="D18" s="9">
        <v>4.95</v>
      </c>
      <c r="E18" s="9">
        <v>-4.8</v>
      </c>
      <c r="F18" s="9">
        <v>4.76</v>
      </c>
      <c r="G18" s="9">
        <v>-4.99</v>
      </c>
      <c r="H18" s="32">
        <f t="shared" si="0"/>
        <v>4.875</v>
      </c>
      <c r="I18" s="32"/>
      <c r="J18" s="32"/>
      <c r="K18" s="32"/>
    </row>
    <row r="19" spans="3:11" x14ac:dyDescent="0.1">
      <c r="C19" s="8">
        <v>4</v>
      </c>
      <c r="D19" s="9">
        <v>6.63</v>
      </c>
      <c r="E19" s="9">
        <v>-6.4</v>
      </c>
      <c r="F19" s="9">
        <v>6.39</v>
      </c>
      <c r="G19" s="9">
        <v>-6.62</v>
      </c>
      <c r="H19" s="32">
        <f t="shared" si="0"/>
        <v>6.51</v>
      </c>
      <c r="I19" s="32"/>
      <c r="J19" s="32"/>
      <c r="K19" s="32"/>
    </row>
    <row r="20" spans="3:11" x14ac:dyDescent="0.1">
      <c r="C20" s="8">
        <v>5</v>
      </c>
      <c r="D20" s="9">
        <v>8.2899999999999991</v>
      </c>
      <c r="E20" s="9">
        <v>-8</v>
      </c>
      <c r="F20" s="9">
        <v>7.98</v>
      </c>
      <c r="G20" s="9">
        <v>-8.2799999999999994</v>
      </c>
      <c r="H20" s="32">
        <f t="shared" si="0"/>
        <v>8.1374999999999993</v>
      </c>
      <c r="I20" s="32"/>
      <c r="J20" s="32"/>
      <c r="K20" s="32"/>
    </row>
    <row r="21" spans="3:11" x14ac:dyDescent="0.1">
      <c r="C21" s="8">
        <v>6</v>
      </c>
      <c r="D21" s="9">
        <v>9.9600000000000009</v>
      </c>
      <c r="E21" s="9">
        <v>-9.61</v>
      </c>
      <c r="F21" s="9">
        <v>9.57</v>
      </c>
      <c r="G21" s="9">
        <v>-9.93</v>
      </c>
      <c r="H21" s="32">
        <f t="shared" si="0"/>
        <v>9.7675000000000001</v>
      </c>
      <c r="I21" s="32"/>
      <c r="J21" s="32"/>
      <c r="K21" s="32"/>
    </row>
    <row r="22" spans="3:11" x14ac:dyDescent="0.1">
      <c r="C22" s="8">
        <v>7</v>
      </c>
      <c r="D22" s="9">
        <v>11.6</v>
      </c>
      <c r="E22" s="9">
        <v>-11.2</v>
      </c>
      <c r="F22" s="9">
        <v>11.15</v>
      </c>
      <c r="G22" s="9">
        <v>-11.61</v>
      </c>
      <c r="H22" s="32">
        <f t="shared" si="0"/>
        <v>11.389999999999999</v>
      </c>
      <c r="I22" s="32"/>
      <c r="J22" s="32"/>
      <c r="K22" s="32"/>
    </row>
    <row r="23" spans="3:11" x14ac:dyDescent="0.1">
      <c r="C23" s="8">
        <v>8</v>
      </c>
      <c r="D23" s="9">
        <v>13.28</v>
      </c>
      <c r="E23" s="9">
        <v>-12.81</v>
      </c>
      <c r="F23" s="9">
        <v>12.77</v>
      </c>
      <c r="G23" s="9">
        <v>-13.27</v>
      </c>
      <c r="H23" s="32">
        <f t="shared" si="0"/>
        <v>13.032499999999999</v>
      </c>
      <c r="I23" s="32"/>
      <c r="J23" s="32"/>
      <c r="K23" s="32"/>
    </row>
    <row r="24" spans="3:11" x14ac:dyDescent="0.1">
      <c r="C24" s="8">
        <v>9</v>
      </c>
      <c r="D24" s="9">
        <v>14.96</v>
      </c>
      <c r="E24" s="9">
        <v>-14.4</v>
      </c>
      <c r="F24" s="9">
        <v>14.4</v>
      </c>
      <c r="G24" s="9">
        <v>-14.94</v>
      </c>
      <c r="H24" s="32">
        <f t="shared" si="0"/>
        <v>14.675000000000001</v>
      </c>
      <c r="I24" s="32"/>
      <c r="J24" s="32"/>
      <c r="K24" s="32"/>
    </row>
    <row r="25" spans="3:11" x14ac:dyDescent="0.1">
      <c r="C25" s="8">
        <v>10</v>
      </c>
      <c r="D25" s="9">
        <v>16.64</v>
      </c>
      <c r="E25" s="9">
        <v>-16.010000000000002</v>
      </c>
      <c r="F25" s="9">
        <v>16.02</v>
      </c>
      <c r="G25" s="9">
        <v>-16.66</v>
      </c>
      <c r="H25" s="32">
        <f t="shared" si="0"/>
        <v>16.332500000000003</v>
      </c>
      <c r="I25" s="32"/>
      <c r="J25" s="32"/>
      <c r="K25" s="32"/>
    </row>
    <row r="29" spans="3:11" ht="16.5" x14ac:dyDescent="0.1">
      <c r="C29" s="35" t="s">
        <v>14</v>
      </c>
      <c r="D29" s="22"/>
      <c r="E29" s="22"/>
      <c r="F29" s="22"/>
      <c r="G29" s="22"/>
      <c r="H29" s="22"/>
    </row>
    <row r="30" spans="3:11" ht="15" x14ac:dyDescent="0.1">
      <c r="C30" s="29" t="s">
        <v>4</v>
      </c>
      <c r="D30" s="6" t="s">
        <v>5</v>
      </c>
      <c r="E30" s="6" t="s">
        <v>6</v>
      </c>
      <c r="F30" s="23" t="s">
        <v>15</v>
      </c>
      <c r="G30" s="24"/>
      <c r="H30" s="25"/>
    </row>
    <row r="31" spans="3:11" ht="15" x14ac:dyDescent="0.1">
      <c r="C31" s="29"/>
      <c r="D31" s="7" t="s">
        <v>16</v>
      </c>
      <c r="E31" s="7" t="s">
        <v>17</v>
      </c>
      <c r="F31" s="26"/>
      <c r="G31" s="27"/>
      <c r="H31" s="28"/>
    </row>
    <row r="32" spans="3:11" x14ac:dyDescent="0.1">
      <c r="C32" s="8">
        <v>0.2</v>
      </c>
      <c r="D32" s="9">
        <v>13.4</v>
      </c>
      <c r="E32" s="9">
        <v>-13.4</v>
      </c>
      <c r="F32" s="36">
        <f>0.5*ABS(D32-E32)</f>
        <v>13.4</v>
      </c>
      <c r="G32" s="37"/>
      <c r="H32" s="38"/>
    </row>
    <row r="36" spans="3:14" ht="16.5" x14ac:dyDescent="0.1">
      <c r="C36" s="30" t="s">
        <v>18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3:14" x14ac:dyDescent="0.1">
      <c r="C37" s="5" t="s">
        <v>19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2">
        <v>7</v>
      </c>
      <c r="K37" s="2">
        <v>8</v>
      </c>
      <c r="L37" s="2">
        <v>9</v>
      </c>
      <c r="M37" s="2">
        <v>10</v>
      </c>
      <c r="N37" s="2"/>
    </row>
    <row r="38" spans="3:14" ht="15.75" x14ac:dyDescent="0.1">
      <c r="C38" s="10" t="s">
        <v>20</v>
      </c>
      <c r="D38" s="8">
        <v>1</v>
      </c>
      <c r="E38" s="8">
        <v>2</v>
      </c>
      <c r="F38" s="8">
        <v>3</v>
      </c>
      <c r="G38" s="8">
        <v>4</v>
      </c>
      <c r="H38" s="8">
        <v>5</v>
      </c>
      <c r="I38" s="8">
        <v>6</v>
      </c>
      <c r="J38" s="8">
        <v>7</v>
      </c>
      <c r="K38" s="8">
        <v>8</v>
      </c>
      <c r="L38" s="8">
        <v>9</v>
      </c>
      <c r="M38" s="8">
        <v>10</v>
      </c>
      <c r="N38" s="22" t="s">
        <v>21</v>
      </c>
    </row>
    <row r="39" spans="3:14" ht="15.75" x14ac:dyDescent="0.1">
      <c r="C39" s="10" t="s">
        <v>22</v>
      </c>
      <c r="D39" s="11">
        <f>H16</f>
        <v>1.635</v>
      </c>
      <c r="E39" s="11">
        <f>H17</f>
        <v>3.25</v>
      </c>
      <c r="F39" s="11">
        <f>H18</f>
        <v>4.875</v>
      </c>
      <c r="G39" s="11">
        <f>H19</f>
        <v>6.51</v>
      </c>
      <c r="H39" s="12">
        <f>H20</f>
        <v>8.1374999999999993</v>
      </c>
      <c r="I39" s="12">
        <f>H21</f>
        <v>9.7675000000000001</v>
      </c>
      <c r="J39" s="12">
        <f>H22</f>
        <v>11.389999999999999</v>
      </c>
      <c r="K39" s="12">
        <f>H23</f>
        <v>13.032499999999999</v>
      </c>
      <c r="L39" s="12">
        <f>H24</f>
        <v>14.675000000000001</v>
      </c>
      <c r="M39" s="12">
        <f>H25</f>
        <v>16.332500000000003</v>
      </c>
      <c r="N39" s="22"/>
    </row>
    <row r="40" spans="3:14" ht="30" customHeight="1" x14ac:dyDescent="0.1">
      <c r="C40" s="13" t="s">
        <v>23</v>
      </c>
      <c r="D40" s="11">
        <f>1000*D39/D38/$I5</f>
        <v>13.132530120481928</v>
      </c>
      <c r="E40" s="11">
        <f t="shared" ref="E40:M40" si="1">1000*E39/E38/$I5</f>
        <v>13.052208835341366</v>
      </c>
      <c r="F40" s="11">
        <f t="shared" si="1"/>
        <v>13.052208835341366</v>
      </c>
      <c r="G40" s="11">
        <f t="shared" si="1"/>
        <v>13.072289156626505</v>
      </c>
      <c r="H40" s="11">
        <f t="shared" si="1"/>
        <v>13.072289156626503</v>
      </c>
      <c r="I40" s="11">
        <f t="shared" si="1"/>
        <v>13.075635876840696</v>
      </c>
      <c r="J40" s="11">
        <f t="shared" si="1"/>
        <v>13.069420539300054</v>
      </c>
      <c r="K40" s="11">
        <f t="shared" si="1"/>
        <v>13.084839357429717</v>
      </c>
      <c r="L40" s="11">
        <f t="shared" si="1"/>
        <v>13.096831771530567</v>
      </c>
      <c r="M40" s="11">
        <f t="shared" si="1"/>
        <v>13.118473895582333</v>
      </c>
      <c r="N40" s="16">
        <f>SUM(D40:M40)/10</f>
        <v>13.082672754510103</v>
      </c>
    </row>
    <row r="41" spans="3:14" ht="15.95" customHeight="1" x14ac:dyDescent="0.1">
      <c r="C41" s="13" t="s">
        <v>24</v>
      </c>
      <c r="D41" s="14">
        <f>0.001*0.5*D40</f>
        <v>6.5662650602409641E-3</v>
      </c>
      <c r="E41" s="14">
        <f t="shared" ref="E41:M41" si="2">0.001*0.5*E40</f>
        <v>6.5261044176706832E-3</v>
      </c>
      <c r="F41" s="14">
        <f t="shared" si="2"/>
        <v>6.5261044176706832E-3</v>
      </c>
      <c r="G41" s="14">
        <f t="shared" si="2"/>
        <v>6.536144578313253E-3</v>
      </c>
      <c r="H41" s="14">
        <f t="shared" si="2"/>
        <v>6.5361445783132521E-3</v>
      </c>
      <c r="I41" s="14">
        <f t="shared" si="2"/>
        <v>6.537817938420348E-3</v>
      </c>
      <c r="J41" s="14">
        <f t="shared" si="2"/>
        <v>6.5347102696500271E-3</v>
      </c>
      <c r="K41" s="14">
        <f t="shared" si="2"/>
        <v>6.5424196787148585E-3</v>
      </c>
      <c r="L41" s="14">
        <f t="shared" si="2"/>
        <v>6.5484158857652842E-3</v>
      </c>
      <c r="M41" s="14">
        <f t="shared" si="2"/>
        <v>6.5592369477911671E-3</v>
      </c>
      <c r="N41" s="18">
        <f>SUM(D41:M41)/10</f>
        <v>6.541336377255051E-3</v>
      </c>
    </row>
    <row r="42" spans="3:14" ht="16.5" x14ac:dyDescent="0.1">
      <c r="C42" s="10" t="s">
        <v>25</v>
      </c>
      <c r="D42" s="14">
        <f t="shared" ref="D42:M42" si="3">1/(D41*1.602*POWER(10,-19))</f>
        <v>9.5064655419258018E+20</v>
      </c>
      <c r="E42" s="14">
        <f t="shared" si="3"/>
        <v>9.5649668683376545E+20</v>
      </c>
      <c r="F42" s="14">
        <f t="shared" si="3"/>
        <v>9.5649668683376545E+20</v>
      </c>
      <c r="G42" s="14">
        <f t="shared" si="3"/>
        <v>9.5502741388932035E+20</v>
      </c>
      <c r="H42" s="14">
        <f t="shared" si="3"/>
        <v>9.5502741388932048E+20</v>
      </c>
      <c r="I42" s="14">
        <f t="shared" si="3"/>
        <v>9.5478297380386125E+20</v>
      </c>
      <c r="J42" s="14">
        <f t="shared" si="3"/>
        <v>9.552370336026413E+20</v>
      </c>
      <c r="K42" s="14">
        <f t="shared" si="3"/>
        <v>9.5411140831298322E+20</v>
      </c>
      <c r="L42" s="14">
        <f t="shared" si="3"/>
        <v>9.5323775434029426E+20</v>
      </c>
      <c r="M42" s="14">
        <f t="shared" si="3"/>
        <v>9.5166515604155413E+20</v>
      </c>
      <c r="N42" s="14">
        <f>1/(N41*1.602*POWER(10,-19))</f>
        <v>9.542694173530072E+20</v>
      </c>
    </row>
    <row r="43" spans="3:14" x14ac:dyDescent="0.1">
      <c r="M43" s="21"/>
    </row>
    <row r="44" spans="3:14" x14ac:dyDescent="0.1">
      <c r="C44" s="15" t="s">
        <v>26</v>
      </c>
      <c r="D44" s="16">
        <f>1000*C32*3/F32/2</f>
        <v>22.388059701492537</v>
      </c>
    </row>
    <row r="45" spans="3:14" ht="15.75" x14ac:dyDescent="0.1">
      <c r="C45" s="15" t="s">
        <v>27</v>
      </c>
      <c r="D45" s="16">
        <f>ABS(N41)*D44</f>
        <v>0.146447829341531</v>
      </c>
    </row>
    <row r="48" spans="3:14" x14ac:dyDescent="0.1">
      <c r="C48" s="22" t="s">
        <v>28</v>
      </c>
      <c r="D48" s="22"/>
      <c r="E48" s="22"/>
      <c r="F48" s="22"/>
      <c r="G48" s="22"/>
      <c r="H48" s="22"/>
      <c r="I48" s="22"/>
      <c r="J48" s="22"/>
      <c r="K48" s="22"/>
      <c r="L48" s="22"/>
    </row>
    <row r="49" spans="3:14" ht="16.5" x14ac:dyDescent="0.1">
      <c r="C49" s="29" t="s">
        <v>29</v>
      </c>
      <c r="D49" s="6" t="s">
        <v>5</v>
      </c>
      <c r="E49" s="6" t="s">
        <v>6</v>
      </c>
      <c r="F49" s="6" t="s">
        <v>7</v>
      </c>
      <c r="G49" s="6" t="s">
        <v>8</v>
      </c>
      <c r="H49" s="29" t="s">
        <v>9</v>
      </c>
      <c r="I49" s="29"/>
      <c r="J49" s="29"/>
      <c r="K49" s="29"/>
      <c r="L49" s="35" t="s">
        <v>30</v>
      </c>
      <c r="M49" s="19" t="s">
        <v>31</v>
      </c>
      <c r="N49" s="19">
        <v>145</v>
      </c>
    </row>
    <row r="50" spans="3:14" ht="15" x14ac:dyDescent="0.1">
      <c r="C50" s="29"/>
      <c r="D50" s="7" t="s">
        <v>10</v>
      </c>
      <c r="E50" s="7" t="s">
        <v>11</v>
      </c>
      <c r="F50" s="7" t="s">
        <v>12</v>
      </c>
      <c r="G50" s="7" t="s">
        <v>13</v>
      </c>
      <c r="H50" s="29"/>
      <c r="I50" s="29"/>
      <c r="J50" s="29"/>
      <c r="K50" s="29"/>
      <c r="L50" s="22"/>
    </row>
    <row r="51" spans="3:14" x14ac:dyDescent="0.1">
      <c r="C51" s="17">
        <v>120</v>
      </c>
      <c r="D51" s="9">
        <v>-0.36</v>
      </c>
      <c r="E51" s="9">
        <v>0.86</v>
      </c>
      <c r="F51" s="9">
        <v>-0.8</v>
      </c>
      <c r="G51" s="9">
        <v>0.42</v>
      </c>
      <c r="H51" s="32">
        <f>(ABS(D51-E51)+ABS(F51-G51))/4</f>
        <v>0.61</v>
      </c>
      <c r="I51" s="32"/>
      <c r="J51" s="32"/>
      <c r="K51" s="32"/>
      <c r="L51" s="16">
        <f>1000*H51/(N$49*3.5)</f>
        <v>1.2019704433497538</v>
      </c>
    </row>
    <row r="52" spans="3:14" x14ac:dyDescent="0.1">
      <c r="C52" s="17">
        <v>110</v>
      </c>
      <c r="D52" s="9">
        <v>-0.45</v>
      </c>
      <c r="E52" s="9">
        <v>0.93</v>
      </c>
      <c r="F52" s="9">
        <v>-0.87</v>
      </c>
      <c r="G52" s="9">
        <v>0.5</v>
      </c>
      <c r="H52" s="32">
        <f t="shared" ref="H52:H63" si="4">(ABS(D52-E52)+ABS(F52-G52))/4</f>
        <v>0.6875</v>
      </c>
      <c r="I52" s="32"/>
      <c r="J52" s="32"/>
      <c r="K52" s="32"/>
      <c r="L52" s="16">
        <f t="shared" ref="L52:L63" si="5">1000*H52/(N$49*3.5)</f>
        <v>1.354679802955665</v>
      </c>
    </row>
    <row r="53" spans="3:14" x14ac:dyDescent="0.1">
      <c r="C53" s="17">
        <v>100</v>
      </c>
      <c r="D53" s="9">
        <v>-0.53</v>
      </c>
      <c r="E53" s="9">
        <v>1.01</v>
      </c>
      <c r="F53" s="9">
        <v>-0.96</v>
      </c>
      <c r="G53" s="9">
        <v>0.59</v>
      </c>
      <c r="H53" s="32">
        <f t="shared" si="4"/>
        <v>0.77249999999999996</v>
      </c>
      <c r="I53" s="32"/>
      <c r="J53" s="32"/>
      <c r="K53" s="32"/>
      <c r="L53" s="16">
        <f t="shared" si="5"/>
        <v>1.5221674876847291</v>
      </c>
    </row>
    <row r="54" spans="3:14" x14ac:dyDescent="0.1">
      <c r="C54" s="17">
        <v>90</v>
      </c>
      <c r="D54" s="9">
        <v>-0.61</v>
      </c>
      <c r="E54" s="9">
        <v>1.1000000000000001</v>
      </c>
      <c r="F54" s="9">
        <v>-1.04</v>
      </c>
      <c r="G54" s="9">
        <v>0.67</v>
      </c>
      <c r="H54" s="32">
        <f t="shared" si="4"/>
        <v>0.85499999999999998</v>
      </c>
      <c r="I54" s="32"/>
      <c r="J54" s="32"/>
      <c r="K54" s="32"/>
      <c r="L54" s="16">
        <f t="shared" si="5"/>
        <v>1.6847290640394088</v>
      </c>
    </row>
    <row r="55" spans="3:14" x14ac:dyDescent="0.1">
      <c r="C55" s="17">
        <v>80</v>
      </c>
      <c r="D55" s="9">
        <v>-0.69</v>
      </c>
      <c r="E55" s="9">
        <v>1.18</v>
      </c>
      <c r="F55" s="9">
        <v>-1.1200000000000001</v>
      </c>
      <c r="G55" s="9">
        <v>0.75</v>
      </c>
      <c r="H55" s="32">
        <f t="shared" si="4"/>
        <v>0.93500000000000005</v>
      </c>
      <c r="I55" s="32"/>
      <c r="J55" s="32"/>
      <c r="K55" s="32"/>
      <c r="L55" s="16">
        <f t="shared" si="5"/>
        <v>1.8423645320197044</v>
      </c>
    </row>
    <row r="56" spans="3:14" x14ac:dyDescent="0.1">
      <c r="C56" s="17">
        <v>70</v>
      </c>
      <c r="D56" s="9">
        <v>-0.77</v>
      </c>
      <c r="E56" s="9">
        <v>1.25</v>
      </c>
      <c r="F56" s="9">
        <v>-1.19</v>
      </c>
      <c r="G56" s="9">
        <v>0.82</v>
      </c>
      <c r="H56" s="32">
        <f t="shared" si="4"/>
        <v>1.0074999999999998</v>
      </c>
      <c r="I56" s="32"/>
      <c r="J56" s="32"/>
      <c r="K56" s="32"/>
      <c r="L56" s="16">
        <f t="shared" si="5"/>
        <v>1.985221674876847</v>
      </c>
    </row>
    <row r="57" spans="3:14" x14ac:dyDescent="0.1">
      <c r="C57" s="17">
        <v>60</v>
      </c>
      <c r="D57" s="9">
        <v>-0.82</v>
      </c>
      <c r="E57" s="9">
        <v>1.31</v>
      </c>
      <c r="F57" s="9">
        <v>-1.25</v>
      </c>
      <c r="G57" s="9">
        <v>0.87</v>
      </c>
      <c r="H57" s="32">
        <f t="shared" si="4"/>
        <v>1.0625</v>
      </c>
      <c r="I57" s="32"/>
      <c r="J57" s="32"/>
      <c r="K57" s="32"/>
      <c r="L57" s="16">
        <f t="shared" si="5"/>
        <v>2.0935960591133007</v>
      </c>
    </row>
    <row r="58" spans="3:14" x14ac:dyDescent="0.1">
      <c r="C58" s="17">
        <v>50</v>
      </c>
      <c r="D58" s="9">
        <v>-0.86</v>
      </c>
      <c r="E58" s="9">
        <v>1.35</v>
      </c>
      <c r="F58" s="9">
        <v>-1.29</v>
      </c>
      <c r="G58" s="9">
        <v>0.91</v>
      </c>
      <c r="H58" s="32">
        <f t="shared" si="4"/>
        <v>1.1025</v>
      </c>
      <c r="I58" s="32"/>
      <c r="J58" s="32"/>
      <c r="K58" s="32"/>
      <c r="L58" s="16">
        <f t="shared" si="5"/>
        <v>2.1724137931034484</v>
      </c>
    </row>
    <row r="59" spans="3:14" x14ac:dyDescent="0.1">
      <c r="C59" s="17">
        <v>40</v>
      </c>
      <c r="D59" s="9">
        <v>-0.88</v>
      </c>
      <c r="E59" s="9">
        <v>1.37</v>
      </c>
      <c r="F59" s="9">
        <v>-1.31</v>
      </c>
      <c r="G59" s="9">
        <v>0.93</v>
      </c>
      <c r="H59" s="32">
        <f t="shared" si="4"/>
        <v>1.1225000000000001</v>
      </c>
      <c r="I59" s="32"/>
      <c r="J59" s="32"/>
      <c r="K59" s="32"/>
      <c r="L59" s="16">
        <f t="shared" si="5"/>
        <v>2.2118226600985222</v>
      </c>
    </row>
    <row r="60" spans="3:14" x14ac:dyDescent="0.1">
      <c r="C60" s="17">
        <v>30</v>
      </c>
      <c r="D60" s="9">
        <v>-0.89</v>
      </c>
      <c r="E60" s="9">
        <v>1.38</v>
      </c>
      <c r="F60" s="9">
        <v>-1.32</v>
      </c>
      <c r="G60" s="9">
        <v>0.94</v>
      </c>
      <c r="H60" s="32">
        <f t="shared" si="4"/>
        <v>1.1324999999999998</v>
      </c>
      <c r="I60" s="32"/>
      <c r="J60" s="32"/>
      <c r="K60" s="32"/>
      <c r="L60" s="16">
        <f t="shared" si="5"/>
        <v>2.2315270935960587</v>
      </c>
    </row>
    <row r="61" spans="3:14" x14ac:dyDescent="0.1">
      <c r="C61" s="17">
        <v>20</v>
      </c>
      <c r="D61" s="9">
        <v>-0.89</v>
      </c>
      <c r="E61" s="9">
        <v>1.39</v>
      </c>
      <c r="F61" s="9">
        <v>-1.33</v>
      </c>
      <c r="G61" s="9">
        <v>0.95</v>
      </c>
      <c r="H61" s="32">
        <f t="shared" si="4"/>
        <v>1.1400000000000001</v>
      </c>
      <c r="I61" s="32"/>
      <c r="J61" s="32"/>
      <c r="K61" s="32"/>
      <c r="L61" s="16">
        <f t="shared" si="5"/>
        <v>2.2463054187192122</v>
      </c>
    </row>
    <row r="62" spans="3:14" x14ac:dyDescent="0.1">
      <c r="C62" s="17">
        <v>10</v>
      </c>
      <c r="D62" s="9">
        <v>-0.89</v>
      </c>
      <c r="E62" s="9">
        <v>1.39</v>
      </c>
      <c r="F62" s="9">
        <v>-1.33</v>
      </c>
      <c r="G62" s="9">
        <v>0.95</v>
      </c>
      <c r="H62" s="32">
        <f t="shared" si="4"/>
        <v>1.1400000000000001</v>
      </c>
      <c r="I62" s="32"/>
      <c r="J62" s="32"/>
      <c r="K62" s="32"/>
      <c r="L62" s="16">
        <f t="shared" si="5"/>
        <v>2.2463054187192122</v>
      </c>
    </row>
    <row r="63" spans="3:14" x14ac:dyDescent="0.1">
      <c r="C63" s="17">
        <v>0</v>
      </c>
      <c r="D63" s="9">
        <v>-0.89</v>
      </c>
      <c r="E63" s="9">
        <v>1.39</v>
      </c>
      <c r="F63" s="9">
        <v>-1.33</v>
      </c>
      <c r="G63" s="9">
        <v>0.95</v>
      </c>
      <c r="H63" s="32">
        <f t="shared" si="4"/>
        <v>1.1400000000000001</v>
      </c>
      <c r="I63" s="32"/>
      <c r="J63" s="32"/>
      <c r="K63" s="32"/>
      <c r="L63" s="16">
        <f t="shared" si="5"/>
        <v>2.2463054187192122</v>
      </c>
    </row>
    <row r="66" spans="2:2" x14ac:dyDescent="0.1">
      <c r="B66" s="20"/>
    </row>
  </sheetData>
  <mergeCells count="37">
    <mergeCell ref="C3:K3"/>
    <mergeCell ref="C13:K13"/>
    <mergeCell ref="H16:K16"/>
    <mergeCell ref="H17:K17"/>
    <mergeCell ref="H18:K18"/>
    <mergeCell ref="H54:K54"/>
    <mergeCell ref="L49:L50"/>
    <mergeCell ref="H24:K24"/>
    <mergeCell ref="H25:K25"/>
    <mergeCell ref="C29:H29"/>
    <mergeCell ref="F32:H32"/>
    <mergeCell ref="H60:K60"/>
    <mergeCell ref="H61:K61"/>
    <mergeCell ref="H62:K62"/>
    <mergeCell ref="H63:K63"/>
    <mergeCell ref="C14:C15"/>
    <mergeCell ref="C30:C31"/>
    <mergeCell ref="C49:C50"/>
    <mergeCell ref="H55:K55"/>
    <mergeCell ref="H56:K56"/>
    <mergeCell ref="H57:K57"/>
    <mergeCell ref="H58:K58"/>
    <mergeCell ref="H59:K59"/>
    <mergeCell ref="C48:L48"/>
    <mergeCell ref="H51:K51"/>
    <mergeCell ref="H52:K52"/>
    <mergeCell ref="H53:K53"/>
    <mergeCell ref="N38:N39"/>
    <mergeCell ref="H14:K15"/>
    <mergeCell ref="F30:H31"/>
    <mergeCell ref="H49:K50"/>
    <mergeCell ref="C36:N36"/>
    <mergeCell ref="H19:K19"/>
    <mergeCell ref="H20:K20"/>
    <mergeCell ref="H21:K21"/>
    <mergeCell ref="H22:K22"/>
    <mergeCell ref="H23:K23"/>
  </mergeCells>
  <phoneticPr fontId="19" alignment="center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J25"/>
  <sheetViews>
    <sheetView topLeftCell="C1" workbookViewId="0">
      <selection activeCell="I6" sqref="I6"/>
    </sheetView>
  </sheetViews>
  <sheetFormatPr defaultColWidth="8.99609375" defaultRowHeight="13.5" x14ac:dyDescent="0.1"/>
  <cols>
    <col min="4" max="4" width="8.31640625" customWidth="1"/>
    <col min="5" max="7" width="8.31640625" style="1" customWidth="1"/>
    <col min="8" max="8" width="20.7265625" style="1" customWidth="1"/>
    <col min="9" max="9" width="8.31640625" style="1" customWidth="1"/>
    <col min="10" max="10" width="57.26953125" style="1" customWidth="1"/>
    <col min="11" max="13" width="8.31640625" customWidth="1"/>
  </cols>
  <sheetData>
    <row r="3" spans="5:10" x14ac:dyDescent="0.1">
      <c r="E3"/>
      <c r="F3"/>
      <c r="G3"/>
      <c r="H3"/>
      <c r="I3"/>
      <c r="J3"/>
    </row>
    <row r="4" spans="5:10" x14ac:dyDescent="0.1">
      <c r="E4"/>
      <c r="F4"/>
      <c r="G4"/>
      <c r="H4"/>
      <c r="I4"/>
      <c r="J4"/>
    </row>
    <row r="5" spans="5:10" x14ac:dyDescent="0.1">
      <c r="E5"/>
      <c r="F5"/>
      <c r="G5"/>
      <c r="H5"/>
      <c r="I5"/>
      <c r="J5"/>
    </row>
    <row r="6" spans="5:10" x14ac:dyDescent="0.1">
      <c r="E6"/>
      <c r="F6"/>
      <c r="G6"/>
      <c r="H6"/>
      <c r="I6"/>
      <c r="J6"/>
    </row>
    <row r="7" spans="5:10" x14ac:dyDescent="0.1">
      <c r="E7"/>
      <c r="F7"/>
      <c r="G7"/>
      <c r="H7"/>
      <c r="I7"/>
      <c r="J7"/>
    </row>
    <row r="8" spans="5:10" x14ac:dyDescent="0.1">
      <c r="E8"/>
      <c r="F8"/>
      <c r="G8"/>
      <c r="H8"/>
      <c r="I8"/>
      <c r="J8"/>
    </row>
    <row r="9" spans="5:10" x14ac:dyDescent="0.1">
      <c r="E9"/>
      <c r="F9"/>
      <c r="G9"/>
      <c r="H9"/>
      <c r="I9"/>
      <c r="J9"/>
    </row>
    <row r="10" spans="5:10" x14ac:dyDescent="0.1">
      <c r="E10"/>
      <c r="F10"/>
      <c r="G10"/>
      <c r="H10"/>
      <c r="I10"/>
      <c r="J10"/>
    </row>
    <row r="11" spans="5:10" x14ac:dyDescent="0.1">
      <c r="E11"/>
      <c r="F11"/>
      <c r="G11"/>
      <c r="H11"/>
      <c r="I11"/>
      <c r="J11"/>
    </row>
    <row r="12" spans="5:10" x14ac:dyDescent="0.1">
      <c r="E12"/>
      <c r="F12"/>
      <c r="G12"/>
      <c r="H12"/>
      <c r="I12"/>
      <c r="J12"/>
    </row>
    <row r="13" spans="5:10" x14ac:dyDescent="0.1">
      <c r="E13"/>
      <c r="F13"/>
      <c r="G13"/>
      <c r="H13"/>
      <c r="I13"/>
      <c r="J13"/>
    </row>
    <row r="14" spans="5:10" x14ac:dyDescent="0.1">
      <c r="E14"/>
      <c r="F14"/>
      <c r="G14"/>
      <c r="H14"/>
      <c r="I14"/>
      <c r="J14"/>
    </row>
    <row r="15" spans="5:10" x14ac:dyDescent="0.1">
      <c r="E15"/>
      <c r="F15"/>
      <c r="G15"/>
      <c r="H15"/>
      <c r="I15"/>
      <c r="J15"/>
    </row>
    <row r="16" spans="5:10" x14ac:dyDescent="0.1">
      <c r="E16"/>
      <c r="F16"/>
      <c r="G16"/>
      <c r="H16"/>
      <c r="I16"/>
      <c r="J16"/>
    </row>
    <row r="17" spans="5:10" x14ac:dyDescent="0.1">
      <c r="E17"/>
      <c r="F17"/>
      <c r="G17"/>
      <c r="H17"/>
      <c r="I17"/>
      <c r="J17"/>
    </row>
    <row r="18" spans="5:10" x14ac:dyDescent="0.1">
      <c r="E18"/>
      <c r="F18"/>
      <c r="G18"/>
      <c r="H18"/>
      <c r="I18"/>
      <c r="J18"/>
    </row>
    <row r="19" spans="5:10" x14ac:dyDescent="0.1">
      <c r="E19"/>
      <c r="F19"/>
      <c r="G19"/>
      <c r="H19"/>
      <c r="I19"/>
      <c r="J19"/>
    </row>
    <row r="20" spans="5:10" x14ac:dyDescent="0.1">
      <c r="E20"/>
      <c r="F20"/>
      <c r="G20"/>
      <c r="H20"/>
      <c r="I20"/>
      <c r="J20"/>
    </row>
    <row r="21" spans="5:10" x14ac:dyDescent="0.1">
      <c r="E21"/>
      <c r="F21"/>
      <c r="G21"/>
      <c r="H21"/>
      <c r="I21"/>
      <c r="J21"/>
    </row>
    <row r="22" spans="5:10" x14ac:dyDescent="0.1">
      <c r="E22"/>
      <c r="F22"/>
      <c r="G22"/>
      <c r="H22"/>
      <c r="I22"/>
      <c r="J22"/>
    </row>
    <row r="23" spans="5:10" x14ac:dyDescent="0.1">
      <c r="E23"/>
      <c r="F23"/>
      <c r="G23"/>
      <c r="H23"/>
      <c r="I23"/>
      <c r="J23"/>
    </row>
    <row r="24" spans="5:10" x14ac:dyDescent="0.1">
      <c r="E24"/>
      <c r="F24"/>
      <c r="G24"/>
      <c r="H24"/>
      <c r="I24"/>
      <c r="J24"/>
    </row>
    <row r="25" spans="5:10" x14ac:dyDescent="0.1">
      <c r="E25"/>
      <c r="F25"/>
      <c r="G25"/>
      <c r="H25"/>
      <c r="I25"/>
      <c r="J2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9609375" defaultRowHeight="13.5" x14ac:dyDescent="0.1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王子赫</dc:creator>
  <cp:lastModifiedBy>漱毓</cp:lastModifiedBy>
  <dcterms:created xsi:type="dcterms:W3CDTF">2022-10-29T12:03:00Z</dcterms:created>
  <dcterms:modified xsi:type="dcterms:W3CDTF">2023-10-22T07:19:25Z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D49A2A344D56499E85BE4206EBE8AA3A</vt:lpwstr>
  </property>
</Properties>
</file>