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二上\物理实验\自己的备份\光栅光谱实验\"/>
    </mc:Choice>
  </mc:AlternateContent>
  <xr:revisionPtr revIDLastSave="0" documentId="13_ncr:1_{9B9A759B-BEA5-4DCD-B114-67358AAB453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F25" i="1"/>
  <c r="F24" i="1"/>
  <c r="F23" i="1"/>
  <c r="E25" i="1"/>
  <c r="E24" i="1"/>
  <c r="E23" i="1"/>
  <c r="C25" i="1"/>
  <c r="C24" i="1"/>
  <c r="C23" i="1"/>
  <c r="L6" i="1"/>
  <c r="M6" i="1"/>
  <c r="L7" i="1"/>
  <c r="N7" i="1" s="1"/>
  <c r="M7" i="1"/>
  <c r="L8" i="1"/>
  <c r="M8" i="1"/>
  <c r="L9" i="1"/>
  <c r="N9" i="1" s="1"/>
  <c r="M9" i="1"/>
  <c r="L10" i="1"/>
  <c r="M10" i="1"/>
  <c r="L11" i="1"/>
  <c r="M11" i="1"/>
  <c r="L12" i="1"/>
  <c r="M12" i="1"/>
  <c r="L13" i="1"/>
  <c r="N13" i="1" s="1"/>
  <c r="M13" i="1"/>
  <c r="L14" i="1"/>
  <c r="N14" i="1" s="1"/>
  <c r="M14" i="1"/>
  <c r="L15" i="1"/>
  <c r="M15" i="1"/>
  <c r="L16" i="1"/>
  <c r="M16" i="1"/>
  <c r="M5" i="1"/>
  <c r="L5" i="1"/>
  <c r="N5" i="1" s="1"/>
  <c r="N8" i="1" l="1"/>
  <c r="N16" i="1"/>
  <c r="N6" i="1"/>
  <c r="O5" i="1" s="1"/>
  <c r="P5" i="1" s="1"/>
  <c r="N11" i="1"/>
  <c r="N12" i="1"/>
  <c r="N10" i="1"/>
  <c r="O8" i="1" s="1"/>
  <c r="P8" i="1" s="1"/>
  <c r="N15" i="1"/>
  <c r="O14" i="1" s="1"/>
  <c r="P14" i="1" s="1"/>
  <c r="O11" i="1" l="1"/>
  <c r="P11" i="1" s="1"/>
  <c r="C18" i="1" s="1"/>
  <c r="C19" i="1" s="1"/>
</calcChain>
</file>

<file path=xl/sharedStrings.xml><?xml version="1.0" encoding="utf-8"?>
<sst xmlns="http://schemas.openxmlformats.org/spreadsheetml/2006/main" count="40" uniqueCount="28">
  <si>
    <t>望远镜在位置1观测</t>
    <phoneticPr fontId="2" type="noConversion"/>
  </si>
  <si>
    <t>度</t>
    <phoneticPr fontId="2" type="noConversion"/>
  </si>
  <si>
    <t>分</t>
    <phoneticPr fontId="2" type="noConversion"/>
  </si>
  <si>
    <t>望远镜在位置2观测</t>
    <phoneticPr fontId="2" type="noConversion"/>
  </si>
  <si>
    <r>
      <t>左游标θ</t>
    </r>
    <r>
      <rPr>
        <vertAlign val="subscript"/>
        <sz val="11"/>
        <color theme="1"/>
        <rFont val="等线"/>
        <family val="3"/>
        <charset val="134"/>
        <scheme val="minor"/>
      </rPr>
      <t>1L</t>
    </r>
    <phoneticPr fontId="2" type="noConversion"/>
  </si>
  <si>
    <r>
      <t>右游标θ</t>
    </r>
    <r>
      <rPr>
        <vertAlign val="subscript"/>
        <sz val="11"/>
        <color theme="1"/>
        <rFont val="等线"/>
        <family val="3"/>
        <charset val="134"/>
        <scheme val="minor"/>
      </rPr>
      <t>1R</t>
    </r>
    <phoneticPr fontId="2" type="noConversion"/>
  </si>
  <si>
    <r>
      <t>左游标θ</t>
    </r>
    <r>
      <rPr>
        <vertAlign val="subscript"/>
        <sz val="11"/>
        <color theme="1"/>
        <rFont val="等线"/>
        <family val="3"/>
        <charset val="134"/>
        <scheme val="minor"/>
      </rPr>
      <t>2L</t>
    </r>
    <phoneticPr fontId="2" type="noConversion"/>
  </si>
  <si>
    <r>
      <t>右游标θ</t>
    </r>
    <r>
      <rPr>
        <vertAlign val="subscript"/>
        <sz val="11"/>
        <color theme="1"/>
        <rFont val="等线"/>
        <family val="3"/>
        <charset val="134"/>
        <scheme val="minor"/>
      </rPr>
      <t>2R</t>
    </r>
    <phoneticPr fontId="2" type="noConversion"/>
  </si>
  <si>
    <t>黄(Ⅰ)</t>
    <phoneticPr fontId="2" type="noConversion"/>
  </si>
  <si>
    <t>黄(Ⅱ)</t>
    <phoneticPr fontId="2" type="noConversion"/>
  </si>
  <si>
    <t>绿</t>
    <phoneticPr fontId="2" type="noConversion"/>
  </si>
  <si>
    <t>蓝</t>
    <phoneticPr fontId="2" type="noConversion"/>
  </si>
  <si>
    <t>θ</t>
    <phoneticPr fontId="2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</si>
  <si>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2" type="noConversion"/>
  </si>
  <si>
    <t>度.分</t>
    <phoneticPr fontId="2" type="noConversion"/>
  </si>
  <si>
    <t>弧度</t>
    <phoneticPr fontId="2" type="noConversion"/>
  </si>
  <si>
    <t>d=</t>
    <phoneticPr fontId="2" type="noConversion"/>
  </si>
  <si>
    <t>每毫米</t>
    <phoneticPr fontId="2" type="noConversion"/>
  </si>
  <si>
    <t>μm</t>
    <phoneticPr fontId="2" type="noConversion"/>
  </si>
  <si>
    <t>条刻线</t>
    <phoneticPr fontId="2" type="noConversion"/>
  </si>
  <si>
    <t>各光计算</t>
    <phoneticPr fontId="2" type="noConversion"/>
  </si>
  <si>
    <t>预测值</t>
    <phoneticPr fontId="2" type="noConversion"/>
  </si>
  <si>
    <t>约定真值</t>
    <phoneticPr fontId="2" type="noConversion"/>
  </si>
  <si>
    <t>绝对误差</t>
    <phoneticPr fontId="2" type="noConversion"/>
  </si>
  <si>
    <t>相对误差</t>
    <phoneticPr fontId="2" type="noConversion"/>
  </si>
  <si>
    <t>光种类</t>
    <phoneticPr fontId="2" type="noConversion"/>
  </si>
  <si>
    <t>角色散率</t>
    <phoneticPr fontId="2" type="noConversion"/>
  </si>
  <si>
    <t>rad/nm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</si>
</sst>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2" formatCode="0.0000"/>
    <numFmt numFmtId="183" formatCode="0.00000"/>
    <numFmt numFmtId="184" formatCode="0.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topLeftCell="A10" zoomScale="175" zoomScaleNormal="175" workbookViewId="0">
      <selection activeCell="M11" sqref="M11"/>
    </sheetView>
  </sheetViews>
  <sheetFormatPr defaultRowHeight="13.8" x14ac:dyDescent="0.25"/>
  <cols>
    <col min="1" max="1" width="8.88671875" style="2"/>
    <col min="2" max="2" width="9.6640625" style="2" bestFit="1" customWidth="1"/>
    <col min="3" max="3" width="9.6640625" style="2" customWidth="1"/>
    <col min="4" max="16384" width="8.88671875" style="2"/>
  </cols>
  <sheetData>
    <row r="1" spans="2:16" x14ac:dyDescent="0.25">
      <c r="B1" s="1"/>
      <c r="C1" s="1"/>
    </row>
    <row r="2" spans="2:16" x14ac:dyDescent="0.25">
      <c r="B2" s="3"/>
      <c r="C2" s="3"/>
      <c r="D2" s="3" t="s">
        <v>0</v>
      </c>
      <c r="E2" s="3"/>
      <c r="F2" s="3"/>
      <c r="G2" s="3"/>
      <c r="H2" s="3" t="s">
        <v>3</v>
      </c>
      <c r="I2" s="3"/>
      <c r="J2" s="3"/>
      <c r="K2" s="3"/>
    </row>
    <row r="3" spans="2:16" ht="16.2" x14ac:dyDescent="0.25">
      <c r="B3" s="3"/>
      <c r="C3" s="3"/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s="3"/>
      <c r="L3" s="3" t="s">
        <v>13</v>
      </c>
      <c r="M3" s="3"/>
      <c r="N3" s="3"/>
      <c r="O3" s="3" t="s">
        <v>12</v>
      </c>
      <c r="P3" s="3"/>
    </row>
    <row r="4" spans="2:16" x14ac:dyDescent="0.25">
      <c r="B4" s="3"/>
      <c r="C4" s="3"/>
      <c r="D4" s="2" t="s">
        <v>1</v>
      </c>
      <c r="E4" s="2" t="s">
        <v>2</v>
      </c>
      <c r="F4" s="2" t="s">
        <v>1</v>
      </c>
      <c r="G4" s="2" t="s">
        <v>2</v>
      </c>
      <c r="H4" s="2" t="s">
        <v>1</v>
      </c>
      <c r="I4" s="2" t="s">
        <v>2</v>
      </c>
      <c r="J4" s="2" t="s">
        <v>1</v>
      </c>
      <c r="K4" s="2" t="s">
        <v>2</v>
      </c>
      <c r="L4" s="2" t="s">
        <v>1</v>
      </c>
      <c r="M4" s="2" t="s">
        <v>2</v>
      </c>
      <c r="N4" s="2" t="s">
        <v>14</v>
      </c>
      <c r="O4" s="2" t="s">
        <v>14</v>
      </c>
      <c r="P4" s="2" t="s">
        <v>15</v>
      </c>
    </row>
    <row r="5" spans="2:16" x14ac:dyDescent="0.25">
      <c r="B5" s="3" t="s">
        <v>8</v>
      </c>
      <c r="C5" s="2">
        <v>1</v>
      </c>
      <c r="D5" s="2">
        <v>110</v>
      </c>
      <c r="E5" s="2">
        <v>18</v>
      </c>
      <c r="F5" s="2">
        <v>290</v>
      </c>
      <c r="G5" s="2">
        <v>21</v>
      </c>
      <c r="H5" s="2">
        <v>69</v>
      </c>
      <c r="I5" s="2">
        <v>45</v>
      </c>
      <c r="J5" s="2">
        <v>249</v>
      </c>
      <c r="K5" s="2">
        <v>48</v>
      </c>
      <c r="L5" s="2">
        <f>((D5-H5)+(F5-J5))/4</f>
        <v>20.5</v>
      </c>
      <c r="M5" s="2">
        <f>((E5-I5)+(G5-K5))/4</f>
        <v>-13.5</v>
      </c>
      <c r="N5" s="2">
        <f>ABS(L5+M5/60)</f>
        <v>20.274999999999999</v>
      </c>
      <c r="O5" s="3">
        <f>AVERAGE(N5:N7)</f>
        <v>20.288888888888888</v>
      </c>
      <c r="P5" s="8">
        <f>RADIANS(O5)</f>
        <v>0.35410791268240505</v>
      </c>
    </row>
    <row r="6" spans="2:16" x14ac:dyDescent="0.25">
      <c r="B6" s="3"/>
      <c r="C6" s="2">
        <v>2</v>
      </c>
      <c r="D6" s="2">
        <v>110</v>
      </c>
      <c r="E6" s="2">
        <v>20</v>
      </c>
      <c r="F6" s="2">
        <v>290</v>
      </c>
      <c r="G6" s="2">
        <v>25</v>
      </c>
      <c r="H6" s="2">
        <v>69</v>
      </c>
      <c r="I6" s="2">
        <v>44</v>
      </c>
      <c r="J6" s="2">
        <v>249</v>
      </c>
      <c r="K6" s="2">
        <v>45</v>
      </c>
      <c r="L6" s="2">
        <f t="shared" ref="L6:L16" si="0">((D6-H6)+(F6-J6))/4</f>
        <v>20.5</v>
      </c>
      <c r="M6" s="2">
        <f t="shared" ref="M6:M16" si="1">((E6-I6)+(G6-K6))/4</f>
        <v>-11</v>
      </c>
      <c r="N6" s="2">
        <f t="shared" ref="N6:N16" si="2">ABS(L6+M6/60)</f>
        <v>20.316666666666666</v>
      </c>
      <c r="O6" s="3"/>
      <c r="P6" s="8"/>
    </row>
    <row r="7" spans="2:16" x14ac:dyDescent="0.25">
      <c r="B7" s="3"/>
      <c r="C7" s="2">
        <v>3</v>
      </c>
      <c r="D7" s="2">
        <v>110</v>
      </c>
      <c r="E7" s="2">
        <v>17</v>
      </c>
      <c r="F7" s="2">
        <v>290</v>
      </c>
      <c r="G7" s="2">
        <v>21</v>
      </c>
      <c r="H7" s="2">
        <v>69</v>
      </c>
      <c r="I7" s="2">
        <v>45</v>
      </c>
      <c r="J7" s="2">
        <v>249</v>
      </c>
      <c r="K7" s="2">
        <v>47</v>
      </c>
      <c r="L7" s="2">
        <f t="shared" si="0"/>
        <v>20.5</v>
      </c>
      <c r="M7" s="2">
        <f t="shared" si="1"/>
        <v>-13.5</v>
      </c>
      <c r="N7" s="2">
        <f t="shared" si="2"/>
        <v>20.274999999999999</v>
      </c>
      <c r="O7" s="3"/>
      <c r="P7" s="8"/>
    </row>
    <row r="8" spans="2:16" x14ac:dyDescent="0.25">
      <c r="B8" s="3" t="s">
        <v>9</v>
      </c>
      <c r="C8" s="2">
        <v>1</v>
      </c>
      <c r="D8" s="2">
        <v>110</v>
      </c>
      <c r="E8" s="2">
        <v>10</v>
      </c>
      <c r="F8" s="2">
        <v>290</v>
      </c>
      <c r="G8" s="2">
        <v>15</v>
      </c>
      <c r="H8" s="2">
        <v>69</v>
      </c>
      <c r="I8" s="2">
        <v>50</v>
      </c>
      <c r="J8" s="2">
        <v>249</v>
      </c>
      <c r="K8" s="2">
        <v>55</v>
      </c>
      <c r="L8" s="2">
        <f t="shared" si="0"/>
        <v>20.5</v>
      </c>
      <c r="M8" s="2">
        <f t="shared" si="1"/>
        <v>-20</v>
      </c>
      <c r="N8" s="2">
        <f t="shared" si="2"/>
        <v>20.166666666666668</v>
      </c>
      <c r="O8" s="3">
        <f>AVERAGE(N8:N10)</f>
        <v>20.183333333333334</v>
      </c>
      <c r="P8" s="8">
        <f t="shared" ref="P8" si="3">RADIANS(O8)</f>
        <v>0.35226562069418887</v>
      </c>
    </row>
    <row r="9" spans="2:16" x14ac:dyDescent="0.25">
      <c r="B9" s="3"/>
      <c r="C9" s="2">
        <v>2</v>
      </c>
      <c r="D9" s="2">
        <v>110</v>
      </c>
      <c r="E9" s="2">
        <v>10</v>
      </c>
      <c r="F9" s="2">
        <v>290</v>
      </c>
      <c r="G9" s="2">
        <v>17</v>
      </c>
      <c r="H9" s="2">
        <v>69</v>
      </c>
      <c r="I9" s="2">
        <v>47</v>
      </c>
      <c r="J9" s="2">
        <v>249</v>
      </c>
      <c r="K9" s="2">
        <v>50</v>
      </c>
      <c r="L9" s="2">
        <f t="shared" si="0"/>
        <v>20.5</v>
      </c>
      <c r="M9" s="2">
        <f t="shared" si="1"/>
        <v>-17.5</v>
      </c>
      <c r="N9" s="2">
        <f t="shared" si="2"/>
        <v>20.208333333333332</v>
      </c>
      <c r="O9" s="3"/>
      <c r="P9" s="8"/>
    </row>
    <row r="10" spans="2:16" x14ac:dyDescent="0.25">
      <c r="B10" s="3"/>
      <c r="C10" s="2">
        <v>3</v>
      </c>
      <c r="D10" s="2">
        <v>110</v>
      </c>
      <c r="E10" s="2">
        <v>9</v>
      </c>
      <c r="F10" s="2">
        <v>290</v>
      </c>
      <c r="G10" s="2">
        <v>14</v>
      </c>
      <c r="H10" s="2">
        <v>69</v>
      </c>
      <c r="I10" s="2">
        <v>48</v>
      </c>
      <c r="J10" s="2">
        <v>249</v>
      </c>
      <c r="K10" s="2">
        <v>53</v>
      </c>
      <c r="L10" s="2">
        <f t="shared" si="0"/>
        <v>20.5</v>
      </c>
      <c r="M10" s="2">
        <f t="shared" si="1"/>
        <v>-19.5</v>
      </c>
      <c r="N10" s="2">
        <f t="shared" si="2"/>
        <v>20.175000000000001</v>
      </c>
      <c r="O10" s="3"/>
      <c r="P10" s="8"/>
    </row>
    <row r="11" spans="2:16" x14ac:dyDescent="0.25">
      <c r="B11" s="3" t="s">
        <v>10</v>
      </c>
      <c r="C11" s="2">
        <v>1</v>
      </c>
      <c r="D11" s="2">
        <v>109</v>
      </c>
      <c r="E11" s="2">
        <v>5</v>
      </c>
      <c r="F11" s="2">
        <v>289</v>
      </c>
      <c r="G11" s="2">
        <v>10</v>
      </c>
      <c r="H11" s="2">
        <v>70</v>
      </c>
      <c r="I11" s="2">
        <v>59</v>
      </c>
      <c r="J11" s="2">
        <v>251</v>
      </c>
      <c r="K11" s="2">
        <v>3</v>
      </c>
      <c r="L11" s="2">
        <f t="shared" si="0"/>
        <v>19.25</v>
      </c>
      <c r="M11" s="2">
        <f t="shared" si="1"/>
        <v>-11.75</v>
      </c>
      <c r="N11" s="2">
        <f t="shared" si="2"/>
        <v>19.054166666666667</v>
      </c>
      <c r="O11" s="3">
        <f>AVERAGE(N11:N13)</f>
        <v>19.051388888888891</v>
      </c>
      <c r="P11" s="8">
        <f t="shared" ref="P11" si="4">RADIANS(O11)</f>
        <v>0.33250946318897528</v>
      </c>
    </row>
    <row r="12" spans="2:16" x14ac:dyDescent="0.25">
      <c r="B12" s="3"/>
      <c r="C12" s="2">
        <v>2</v>
      </c>
      <c r="D12" s="2">
        <v>109</v>
      </c>
      <c r="E12" s="2">
        <v>7</v>
      </c>
      <c r="F12" s="2">
        <v>289</v>
      </c>
      <c r="G12" s="2">
        <v>11</v>
      </c>
      <c r="H12" s="2">
        <v>71</v>
      </c>
      <c r="I12" s="2">
        <v>2</v>
      </c>
      <c r="J12" s="2">
        <v>251</v>
      </c>
      <c r="K12" s="2">
        <v>4</v>
      </c>
      <c r="L12" s="2">
        <f t="shared" si="0"/>
        <v>19</v>
      </c>
      <c r="M12" s="2">
        <f t="shared" si="1"/>
        <v>3</v>
      </c>
      <c r="N12" s="2">
        <f t="shared" si="2"/>
        <v>19.05</v>
      </c>
      <c r="O12" s="3"/>
      <c r="P12" s="8"/>
    </row>
    <row r="13" spans="2:16" x14ac:dyDescent="0.25">
      <c r="B13" s="3"/>
      <c r="C13" s="2">
        <v>3</v>
      </c>
      <c r="D13" s="2">
        <v>109</v>
      </c>
      <c r="E13" s="2">
        <v>6</v>
      </c>
      <c r="F13" s="2">
        <v>289</v>
      </c>
      <c r="G13" s="2">
        <v>10</v>
      </c>
      <c r="H13" s="2">
        <v>71</v>
      </c>
      <c r="I13" s="2">
        <v>1</v>
      </c>
      <c r="J13" s="2">
        <v>251</v>
      </c>
      <c r="K13" s="2">
        <v>3</v>
      </c>
      <c r="L13" s="2">
        <f t="shared" si="0"/>
        <v>19</v>
      </c>
      <c r="M13" s="2">
        <f t="shared" si="1"/>
        <v>3</v>
      </c>
      <c r="N13" s="2">
        <f t="shared" si="2"/>
        <v>19.05</v>
      </c>
      <c r="O13" s="3"/>
      <c r="P13" s="8"/>
    </row>
    <row r="14" spans="2:16" x14ac:dyDescent="0.25">
      <c r="B14" s="3" t="s">
        <v>11</v>
      </c>
      <c r="C14" s="2">
        <v>1</v>
      </c>
      <c r="D14" s="2">
        <v>105</v>
      </c>
      <c r="E14" s="2">
        <v>8</v>
      </c>
      <c r="F14" s="2">
        <v>285</v>
      </c>
      <c r="G14" s="2">
        <v>14</v>
      </c>
      <c r="H14" s="2">
        <v>74</v>
      </c>
      <c r="I14" s="2">
        <v>59</v>
      </c>
      <c r="J14" s="2">
        <v>255</v>
      </c>
      <c r="K14" s="2">
        <v>3</v>
      </c>
      <c r="L14" s="2">
        <f t="shared" si="0"/>
        <v>15.25</v>
      </c>
      <c r="M14" s="2">
        <f t="shared" si="1"/>
        <v>-10</v>
      </c>
      <c r="N14" s="2">
        <f t="shared" si="2"/>
        <v>15.083333333333334</v>
      </c>
      <c r="O14" s="3">
        <f>AVERAGE(N14:N16)</f>
        <v>15.080555555555556</v>
      </c>
      <c r="P14" s="8">
        <f t="shared" ref="P14" si="5">RADIANS(O14)</f>
        <v>0.26320534747436708</v>
      </c>
    </row>
    <row r="15" spans="2:16" x14ac:dyDescent="0.25">
      <c r="B15" s="3"/>
      <c r="C15" s="2">
        <v>2</v>
      </c>
      <c r="D15" s="2">
        <v>105</v>
      </c>
      <c r="E15" s="2">
        <v>9</v>
      </c>
      <c r="F15" s="2">
        <v>285</v>
      </c>
      <c r="G15" s="2">
        <v>14</v>
      </c>
      <c r="H15" s="2">
        <v>74</v>
      </c>
      <c r="I15" s="2">
        <v>59</v>
      </c>
      <c r="J15" s="2">
        <v>255</v>
      </c>
      <c r="K15" s="2">
        <v>4</v>
      </c>
      <c r="L15" s="2">
        <f t="shared" si="0"/>
        <v>15.25</v>
      </c>
      <c r="M15" s="2">
        <f t="shared" si="1"/>
        <v>-10</v>
      </c>
      <c r="N15" s="2">
        <f t="shared" si="2"/>
        <v>15.083333333333334</v>
      </c>
      <c r="O15" s="3"/>
      <c r="P15" s="8"/>
    </row>
    <row r="16" spans="2:16" x14ac:dyDescent="0.25">
      <c r="B16" s="3"/>
      <c r="C16" s="2">
        <v>3</v>
      </c>
      <c r="D16" s="2">
        <v>105</v>
      </c>
      <c r="E16" s="2">
        <v>6</v>
      </c>
      <c r="F16" s="2">
        <v>285</v>
      </c>
      <c r="G16" s="2">
        <v>13</v>
      </c>
      <c r="H16" s="2">
        <v>74</v>
      </c>
      <c r="I16" s="2">
        <v>58</v>
      </c>
      <c r="J16" s="2">
        <v>255</v>
      </c>
      <c r="K16" s="2">
        <v>3</v>
      </c>
      <c r="L16" s="2">
        <f t="shared" si="0"/>
        <v>15.25</v>
      </c>
      <c r="M16" s="2">
        <f t="shared" si="1"/>
        <v>-10.5</v>
      </c>
      <c r="N16" s="2">
        <f t="shared" si="2"/>
        <v>15.074999999999999</v>
      </c>
      <c r="O16" s="3"/>
      <c r="P16" s="8"/>
    </row>
    <row r="18" spans="2:6" x14ac:dyDescent="0.25">
      <c r="B18" s="5" t="s">
        <v>16</v>
      </c>
      <c r="C18" s="10">
        <f>2*541.6/SIN(P11)/POWER(10,3)</f>
        <v>3.3184641302387878</v>
      </c>
      <c r="D18" s="6" t="s">
        <v>18</v>
      </c>
    </row>
    <row r="19" spans="2:6" x14ac:dyDescent="0.25">
      <c r="B19" s="5" t="s">
        <v>17</v>
      </c>
      <c r="C19" s="2">
        <f>POWER(10,3)/C18</f>
        <v>301.34422454282867</v>
      </c>
      <c r="D19" s="6" t="s">
        <v>19</v>
      </c>
    </row>
    <row r="20" spans="2:6" x14ac:dyDescent="0.25">
      <c r="B20" s="5"/>
      <c r="D20" s="6"/>
    </row>
    <row r="21" spans="2:6" x14ac:dyDescent="0.25">
      <c r="B21" s="3" t="s">
        <v>20</v>
      </c>
      <c r="C21" s="3"/>
      <c r="D21" s="3"/>
      <c r="E21" s="3"/>
      <c r="F21" s="3"/>
    </row>
    <row r="22" spans="2:6" x14ac:dyDescent="0.25">
      <c r="B22" s="2" t="s">
        <v>25</v>
      </c>
      <c r="C22" s="2" t="s">
        <v>21</v>
      </c>
      <c r="D22" s="2" t="s">
        <v>22</v>
      </c>
      <c r="E22" s="2" t="s">
        <v>23</v>
      </c>
      <c r="F22" s="2" t="s">
        <v>24</v>
      </c>
    </row>
    <row r="23" spans="2:6" x14ac:dyDescent="0.25">
      <c r="B23" s="4" t="s">
        <v>8</v>
      </c>
      <c r="C23" s="11">
        <f>$C$18*POWER(10,3)*SIN(P5)/2</f>
        <v>575.34496475267417</v>
      </c>
      <c r="D23" s="2">
        <v>579.1</v>
      </c>
      <c r="E23" s="11">
        <f>ABS(D23-C23)</f>
        <v>3.7550352473258499</v>
      </c>
      <c r="F23" s="7">
        <f>E23/D23</f>
        <v>6.4842604857983941E-3</v>
      </c>
    </row>
    <row r="24" spans="2:6" x14ac:dyDescent="0.25">
      <c r="B24" s="4" t="s">
        <v>9</v>
      </c>
      <c r="C24" s="11">
        <f>$C$18*POWER(10,3)*SIN(P8)/2</f>
        <v>572.47685493677761</v>
      </c>
      <c r="D24" s="2">
        <v>577</v>
      </c>
      <c r="E24" s="11">
        <f>ABS(D24-C24)</f>
        <v>4.5231450632223869</v>
      </c>
      <c r="F24" s="7">
        <f>E24/D24</f>
        <v>7.8390728998654884E-3</v>
      </c>
    </row>
    <row r="25" spans="2:6" x14ac:dyDescent="0.25">
      <c r="B25" s="4" t="s">
        <v>11</v>
      </c>
      <c r="C25" s="11">
        <f>$C$18*POWER(10,3)*SIN(P14)/2</f>
        <v>431.69375819985947</v>
      </c>
      <c r="D25" s="2">
        <v>435.8</v>
      </c>
      <c r="E25" s="11">
        <f>ABS(D25-C25)</f>
        <v>4.1062418001405376</v>
      </c>
      <c r="F25" s="7">
        <f>E25/D25</f>
        <v>9.4223079397442351E-3</v>
      </c>
    </row>
    <row r="27" spans="2:6" x14ac:dyDescent="0.25">
      <c r="B27" s="2" t="s">
        <v>26</v>
      </c>
      <c r="C27" s="9">
        <f>(P5-P8)/2.1</f>
        <v>8.7728189915055777E-4</v>
      </c>
      <c r="D27" s="6" t="s">
        <v>27</v>
      </c>
    </row>
    <row r="28" spans="2:6" x14ac:dyDescent="0.25">
      <c r="B28" s="4"/>
    </row>
    <row r="29" spans="2:6" x14ac:dyDescent="0.25">
      <c r="B29" s="4"/>
    </row>
  </sheetData>
  <mergeCells count="22">
    <mergeCell ref="P14:P16"/>
    <mergeCell ref="B21:F21"/>
    <mergeCell ref="L3:N3"/>
    <mergeCell ref="O5:O7"/>
    <mergeCell ref="O8:O10"/>
    <mergeCell ref="O11:O13"/>
    <mergeCell ref="O14:O16"/>
    <mergeCell ref="O3:P3"/>
    <mergeCell ref="P5:P7"/>
    <mergeCell ref="P8:P10"/>
    <mergeCell ref="P11:P13"/>
    <mergeCell ref="B5:B7"/>
    <mergeCell ref="B8:B10"/>
    <mergeCell ref="B11:B13"/>
    <mergeCell ref="B14:B16"/>
    <mergeCell ref="B2:C4"/>
    <mergeCell ref="D3:E3"/>
    <mergeCell ref="F3:G3"/>
    <mergeCell ref="D2:G2"/>
    <mergeCell ref="H2:K2"/>
    <mergeCell ref="H3:I3"/>
    <mergeCell ref="J3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cp:lastModifiedBy>nuo lao</cp:lastModifiedBy>
  <dcterms:created xsi:type="dcterms:W3CDTF">2015-06-05T18:19:34Z</dcterms:created>
  <dcterms:modified xsi:type="dcterms:W3CDTF">2024-11-16T08:20:56Z</dcterms:modified>
</cp:coreProperties>
</file>