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polybox/Home Office/Zymo base paper/Raw data dryad/Figure 2/"/>
    </mc:Choice>
  </mc:AlternateContent>
  <xr:revisionPtr revIDLastSave="0" documentId="8_{B67C2786-459A-EC43-B0E3-EA1F0D89F9A6}" xr6:coauthVersionLast="47" xr6:coauthVersionMax="47" xr10:uidLastSave="{00000000-0000-0000-0000-000000000000}"/>
  <bookViews>
    <workbookView xWindow="12480" yWindow="500" windowWidth="36740" windowHeight="20560" xr2:uid="{2733C469-A697-5C40-BC61-DCB159E9D15C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J59" i="1"/>
  <c r="J58" i="1"/>
  <c r="J57" i="1"/>
  <c r="J47" i="1"/>
  <c r="F47" i="1"/>
  <c r="D47" i="1"/>
  <c r="C47" i="1"/>
  <c r="B47" i="1"/>
  <c r="E47" i="1" s="1"/>
  <c r="J46" i="1"/>
  <c r="G46" i="1"/>
  <c r="I46" i="1" s="1"/>
  <c r="F46" i="1"/>
  <c r="H46" i="1" s="1"/>
  <c r="D46" i="1"/>
  <c r="C46" i="1"/>
  <c r="E46" i="1" s="1"/>
  <c r="B55" i="1" s="1"/>
  <c r="C55" i="1" s="1"/>
  <c r="B63" i="1" s="1"/>
  <c r="H59" i="1" s="1"/>
  <c r="B46" i="1"/>
  <c r="J45" i="1"/>
  <c r="G45" i="1"/>
  <c r="I45" i="1" s="1"/>
  <c r="F45" i="1"/>
  <c r="H45" i="1" s="1"/>
  <c r="E45" i="1"/>
  <c r="B54" i="1" s="1"/>
  <c r="C54" i="1" s="1"/>
  <c r="D45" i="1"/>
  <c r="C45" i="1"/>
  <c r="B45" i="1"/>
  <c r="J44" i="1"/>
  <c r="G44" i="1"/>
  <c r="I44" i="1" s="1"/>
  <c r="F44" i="1"/>
  <c r="H44" i="1" s="1"/>
  <c r="D44" i="1"/>
  <c r="C44" i="1"/>
  <c r="B44" i="1"/>
  <c r="E44" i="1" s="1"/>
  <c r="L25" i="1"/>
  <c r="M25" i="1" s="1"/>
  <c r="K25" i="1"/>
  <c r="D25" i="1"/>
  <c r="C25" i="1"/>
  <c r="B25" i="1"/>
  <c r="F25" i="1" s="1"/>
  <c r="G25" i="1" s="1"/>
  <c r="L24" i="1"/>
  <c r="M24" i="1" s="1"/>
  <c r="K24" i="1"/>
  <c r="F24" i="1"/>
  <c r="G24" i="1" s="1"/>
  <c r="D24" i="1"/>
  <c r="C24" i="1"/>
  <c r="B24" i="1"/>
  <c r="E24" i="1" s="1"/>
  <c r="L23" i="1"/>
  <c r="M23" i="1" s="1"/>
  <c r="K23" i="1"/>
  <c r="D23" i="1"/>
  <c r="C23" i="1"/>
  <c r="B23" i="1"/>
  <c r="F23" i="1" s="1"/>
  <c r="G23" i="1" s="1"/>
  <c r="M22" i="1"/>
  <c r="L22" i="1"/>
  <c r="K22" i="1"/>
  <c r="D22" i="1"/>
  <c r="C22" i="1"/>
  <c r="B22" i="1"/>
  <c r="F22" i="1" s="1"/>
  <c r="G22" i="1" s="1"/>
  <c r="G17" i="1"/>
  <c r="H17" i="1" s="1"/>
  <c r="F17" i="1"/>
  <c r="G16" i="1"/>
  <c r="H16" i="1" s="1"/>
  <c r="F16" i="1"/>
  <c r="G15" i="1"/>
  <c r="H15" i="1" s="1"/>
  <c r="F15" i="1"/>
  <c r="H14" i="1"/>
  <c r="G14" i="1"/>
  <c r="F14" i="1"/>
  <c r="G13" i="1"/>
  <c r="H13" i="1" s="1"/>
  <c r="F13" i="1"/>
  <c r="H12" i="1"/>
  <c r="G12" i="1"/>
  <c r="F12" i="1"/>
  <c r="H11" i="1"/>
  <c r="G11" i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H4" i="1"/>
  <c r="G4" i="1"/>
  <c r="F4" i="1"/>
  <c r="H3" i="1"/>
  <c r="G3" i="1"/>
  <c r="F3" i="1"/>
  <c r="G2" i="1"/>
  <c r="H2" i="1" s="1"/>
  <c r="F2" i="1"/>
  <c r="H47" i="1" l="1"/>
  <c r="B56" i="1" s="1"/>
  <c r="C56" i="1" s="1"/>
  <c r="B64" i="1" s="1"/>
  <c r="H57" i="1" s="1"/>
  <c r="B53" i="1"/>
  <c r="C53" i="1" s="1"/>
  <c r="B61" i="1" s="1"/>
  <c r="H60" i="1" s="1"/>
  <c r="B62" i="1"/>
  <c r="H58" i="1" s="1"/>
  <c r="E22" i="1"/>
  <c r="E23" i="1"/>
  <c r="G47" i="1"/>
  <c r="I47" i="1" s="1"/>
  <c r="E25" i="1"/>
</calcChain>
</file>

<file path=xl/sharedStrings.xml><?xml version="1.0" encoding="utf-8"?>
<sst xmlns="http://schemas.openxmlformats.org/spreadsheetml/2006/main" count="116" uniqueCount="39">
  <si>
    <t>Strain</t>
  </si>
  <si>
    <t>Dilution</t>
  </si>
  <si>
    <t>Rep 1</t>
  </si>
  <si>
    <t>Rep 2</t>
  </si>
  <si>
    <t>Rep 3</t>
  </si>
  <si>
    <t>Average</t>
  </si>
  <si>
    <t>stdev</t>
  </si>
  <si>
    <t>confidence interval</t>
  </si>
  <si>
    <t>1A5</t>
  </si>
  <si>
    <t>100x</t>
  </si>
  <si>
    <t>1000x</t>
  </si>
  <si>
    <t>10000x</t>
  </si>
  <si>
    <t>100000x</t>
  </si>
  <si>
    <t>1E4</t>
  </si>
  <si>
    <t>3D7</t>
  </si>
  <si>
    <t>3D1</t>
  </si>
  <si>
    <t>average</t>
  </si>
  <si>
    <t>conf</t>
  </si>
  <si>
    <t>stdev/SQRT(Count)</t>
  </si>
  <si>
    <t>Count -1</t>
  </si>
  <si>
    <t>Stdev</t>
  </si>
  <si>
    <t>Count</t>
  </si>
  <si>
    <t>St.error</t>
  </si>
  <si>
    <t>Degrees of freedom</t>
  </si>
  <si>
    <t>Hypothesized mean</t>
  </si>
  <si>
    <t>(Mean values - hypothesized mean)/SEM</t>
  </si>
  <si>
    <t>t-statistic</t>
  </si>
  <si>
    <t>Absolute value</t>
  </si>
  <si>
    <t>Correction for multiple testing</t>
  </si>
  <si>
    <t>=FDR*rank/k</t>
  </si>
  <si>
    <t>p-value</t>
  </si>
  <si>
    <t>rank</t>
  </si>
  <si>
    <t>adj alpha</t>
  </si>
  <si>
    <t>BH sig</t>
  </si>
  <si>
    <t>no</t>
  </si>
  <si>
    <t>k</t>
  </si>
  <si>
    <t>FDR</t>
  </si>
  <si>
    <t>Average of all Strains per replicate</t>
  </si>
  <si>
    <t>Average of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</si>
</sst>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483A-1FA5-0A42-B543-A3A37F625BFE}">
  <dimension ref="A1:M64"/>
  <sheetViews>
    <sheetView tabSelected="1" zoomScale="70" zoomScaleNormal="70" workbookViewId="0">
      <selection activeCell="A34" sqref="A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-0.1096</v>
      </c>
      <c r="D2">
        <v>6.9000000000000006E-2</v>
      </c>
      <c r="E2">
        <v>0.14990000000000001</v>
      </c>
      <c r="F2">
        <f>AVERAGE(C2:E2)</f>
        <v>3.6433333333333338E-2</v>
      </c>
      <c r="G2">
        <f>STDEV(C2:E2)</f>
        <v>0.13277990560824079</v>
      </c>
      <c r="H2">
        <f>CONFIDENCE(0.05,G2,3)</f>
        <v>0.15025184695826593</v>
      </c>
    </row>
    <row r="3" spans="1:8" x14ac:dyDescent="0.2">
      <c r="A3" t="s">
        <v>8</v>
      </c>
      <c r="B3" t="s">
        <v>10</v>
      </c>
      <c r="C3">
        <v>9.7799999999999998E-2</v>
      </c>
      <c r="D3">
        <v>0.2858</v>
      </c>
      <c r="E3">
        <v>4.9099999999999998E-2</v>
      </c>
      <c r="F3">
        <f t="shared" ref="F3:F17" si="0">AVERAGE(C3:E3)</f>
        <v>0.14423333333333332</v>
      </c>
      <c r="G3">
        <f t="shared" ref="G3:G17" si="1">STDEV(C3:E3)</f>
        <v>0.12499505323545144</v>
      </c>
      <c r="H3">
        <f t="shared" ref="H3:H17" si="2">CONFIDENCE(0.05,G3,3)</f>
        <v>0.14144261907132846</v>
      </c>
    </row>
    <row r="4" spans="1:8" x14ac:dyDescent="0.2">
      <c r="A4" t="s">
        <v>8</v>
      </c>
      <c r="B4" t="s">
        <v>11</v>
      </c>
      <c r="C4">
        <v>-0.14319999999999999</v>
      </c>
      <c r="D4">
        <v>2.8E-3</v>
      </c>
      <c r="E4">
        <v>3.8199999999999998E-2</v>
      </c>
      <c r="F4">
        <f t="shared" si="0"/>
        <v>-3.4066666666666669E-2</v>
      </c>
      <c r="G4">
        <f t="shared" si="1"/>
        <v>9.6155360398333126E-2</v>
      </c>
      <c r="H4">
        <f t="shared" si="2"/>
        <v>0.10880803408170663</v>
      </c>
    </row>
    <row r="5" spans="1:8" x14ac:dyDescent="0.2">
      <c r="A5" t="s">
        <v>8</v>
      </c>
      <c r="B5" t="s">
        <v>12</v>
      </c>
      <c r="C5">
        <v>-0.1973</v>
      </c>
      <c r="D5">
        <v>0.15110000000000001</v>
      </c>
      <c r="E5">
        <v>-0.10970000000000001</v>
      </c>
      <c r="F5">
        <f t="shared" si="0"/>
        <v>-5.1966666666666661E-2</v>
      </c>
      <c r="G5">
        <f t="shared" si="1"/>
        <v>0.18123325669791771</v>
      </c>
      <c r="H5">
        <f t="shared" si="2"/>
        <v>0.20508096781952842</v>
      </c>
    </row>
    <row r="6" spans="1:8" x14ac:dyDescent="0.2">
      <c r="A6" s="1" t="s">
        <v>13</v>
      </c>
      <c r="B6" t="s">
        <v>9</v>
      </c>
      <c r="C6">
        <v>-0.15759999999999999</v>
      </c>
      <c r="D6">
        <v>6.5199999999999994E-2</v>
      </c>
      <c r="E6">
        <v>9.7500000000000003E-2</v>
      </c>
      <c r="F6">
        <f t="shared" si="0"/>
        <v>1.7000000000000025E-3</v>
      </c>
      <c r="G6">
        <f t="shared" si="1"/>
        <v>0.13889992800574089</v>
      </c>
      <c r="H6">
        <f t="shared" si="2"/>
        <v>0.15717717699550368</v>
      </c>
    </row>
    <row r="7" spans="1:8" x14ac:dyDescent="0.2">
      <c r="A7" s="1" t="s">
        <v>13</v>
      </c>
      <c r="B7" t="s">
        <v>10</v>
      </c>
      <c r="C7">
        <v>-2.41E-2</v>
      </c>
      <c r="D7">
        <v>9.5899999999999999E-2</v>
      </c>
      <c r="E7">
        <v>-1.4200000000000001E-2</v>
      </c>
      <c r="F7">
        <f t="shared" si="0"/>
        <v>1.9199999999999998E-2</v>
      </c>
      <c r="G7">
        <f t="shared" si="1"/>
        <v>6.6608332812043869E-2</v>
      </c>
      <c r="H7">
        <f t="shared" si="2"/>
        <v>7.5373039180706605E-2</v>
      </c>
    </row>
    <row r="8" spans="1:8" x14ac:dyDescent="0.2">
      <c r="A8" s="1" t="s">
        <v>13</v>
      </c>
      <c r="B8" t="s">
        <v>11</v>
      </c>
      <c r="C8">
        <v>0.1237</v>
      </c>
      <c r="D8">
        <v>0.2011</v>
      </c>
      <c r="E8">
        <v>0.1176</v>
      </c>
      <c r="F8">
        <f t="shared" si="0"/>
        <v>0.14746666666666666</v>
      </c>
      <c r="G8">
        <f t="shared" si="1"/>
        <v>4.6547860674077589E-2</v>
      </c>
      <c r="H8">
        <f t="shared" si="2"/>
        <v>5.2672895090551446E-2</v>
      </c>
    </row>
    <row r="9" spans="1:8" x14ac:dyDescent="0.2">
      <c r="A9" s="1" t="s">
        <v>13</v>
      </c>
      <c r="B9" t="s">
        <v>12</v>
      </c>
      <c r="C9">
        <v>-0.45610000000000001</v>
      </c>
      <c r="D9">
        <v>-3.4599999999999999E-2</v>
      </c>
      <c r="E9">
        <v>-0.20680000000000001</v>
      </c>
      <c r="F9">
        <f t="shared" si="0"/>
        <v>-0.23250000000000001</v>
      </c>
      <c r="G9">
        <f t="shared" si="1"/>
        <v>0.21192199036437914</v>
      </c>
      <c r="H9">
        <f t="shared" si="2"/>
        <v>0.23980790103335933</v>
      </c>
    </row>
    <row r="10" spans="1:8" x14ac:dyDescent="0.2">
      <c r="A10" s="1" t="s">
        <v>14</v>
      </c>
      <c r="B10" t="s">
        <v>9</v>
      </c>
      <c r="C10">
        <v>-0.19400000000000001</v>
      </c>
      <c r="D10">
        <v>5.6399999999999999E-2</v>
      </c>
      <c r="E10">
        <v>2.7699999999999999E-2</v>
      </c>
      <c r="F10">
        <f t="shared" si="0"/>
        <v>-3.663333333333333E-2</v>
      </c>
      <c r="G10">
        <f t="shared" si="1"/>
        <v>0.13703694149145818</v>
      </c>
      <c r="H10">
        <f t="shared" si="2"/>
        <v>0.15506904803316507</v>
      </c>
    </row>
    <row r="11" spans="1:8" x14ac:dyDescent="0.2">
      <c r="A11" s="1" t="s">
        <v>14</v>
      </c>
      <c r="B11" t="s">
        <v>10</v>
      </c>
      <c r="C11">
        <v>9.7000000000000003E-2</v>
      </c>
      <c r="D11">
        <v>0.24010000000000001</v>
      </c>
      <c r="E11">
        <v>0.1148</v>
      </c>
      <c r="F11">
        <f t="shared" si="0"/>
        <v>0.15063333333333334</v>
      </c>
      <c r="G11">
        <f t="shared" si="1"/>
        <v>7.7989892507512343E-2</v>
      </c>
      <c r="H11">
        <f t="shared" si="2"/>
        <v>8.8252249763635063E-2</v>
      </c>
    </row>
    <row r="12" spans="1:8" x14ac:dyDescent="0.2">
      <c r="A12" s="1" t="s">
        <v>14</v>
      </c>
      <c r="B12" t="s">
        <v>11</v>
      </c>
      <c r="C12">
        <v>-0.1085</v>
      </c>
      <c r="D12">
        <v>9.6600000000000005E-2</v>
      </c>
      <c r="E12">
        <v>0.14610000000000001</v>
      </c>
      <c r="F12">
        <f t="shared" si="0"/>
        <v>4.473333333333334E-2</v>
      </c>
      <c r="G12">
        <f t="shared" si="1"/>
        <v>0.13499223434454788</v>
      </c>
      <c r="H12">
        <f t="shared" si="2"/>
        <v>0.15275528659535781</v>
      </c>
    </row>
    <row r="13" spans="1:8" x14ac:dyDescent="0.2">
      <c r="A13" s="1" t="s">
        <v>14</v>
      </c>
      <c r="B13" t="s">
        <v>12</v>
      </c>
      <c r="C13">
        <v>-0.37</v>
      </c>
      <c r="D13">
        <v>-3.8100000000000002E-2</v>
      </c>
      <c r="E13">
        <v>-0.57230000000000003</v>
      </c>
      <c r="F13">
        <f t="shared" si="0"/>
        <v>-0.32680000000000003</v>
      </c>
      <c r="G13">
        <f t="shared" si="1"/>
        <v>0.269707415545068</v>
      </c>
      <c r="H13">
        <f t="shared" si="2"/>
        <v>0.30519706380535278</v>
      </c>
    </row>
    <row r="14" spans="1:8" x14ac:dyDescent="0.2">
      <c r="A14" s="1" t="s">
        <v>15</v>
      </c>
      <c r="B14" t="s">
        <v>9</v>
      </c>
      <c r="C14">
        <v>-0.218</v>
      </c>
      <c r="D14">
        <v>5.3E-3</v>
      </c>
      <c r="E14">
        <v>3.5299999999999998E-2</v>
      </c>
      <c r="F14">
        <f t="shared" si="0"/>
        <v>-5.9133333333333336E-2</v>
      </c>
      <c r="G14">
        <f t="shared" si="1"/>
        <v>0.13839784439554445</v>
      </c>
      <c r="H14">
        <f t="shared" si="2"/>
        <v>0.15660902634489193</v>
      </c>
    </row>
    <row r="15" spans="1:8" x14ac:dyDescent="0.2">
      <c r="A15" s="1" t="s">
        <v>15</v>
      </c>
      <c r="B15" t="s">
        <v>10</v>
      </c>
      <c r="C15">
        <v>-2.41E-2</v>
      </c>
      <c r="D15">
        <v>0.1234</v>
      </c>
      <c r="E15">
        <v>0.13780000000000001</v>
      </c>
      <c r="F15">
        <f t="shared" si="0"/>
        <v>7.903333333333333E-2</v>
      </c>
      <c r="G15">
        <f t="shared" si="1"/>
        <v>8.9605821983470085E-2</v>
      </c>
      <c r="H15">
        <f t="shared" si="2"/>
        <v>0.10139666984666375</v>
      </c>
    </row>
    <row r="16" spans="1:8" x14ac:dyDescent="0.2">
      <c r="A16" s="1" t="s">
        <v>15</v>
      </c>
      <c r="B16" t="s">
        <v>11</v>
      </c>
      <c r="C16">
        <v>4.7800000000000002E-2</v>
      </c>
      <c r="D16">
        <v>0.13270000000000001</v>
      </c>
      <c r="E16">
        <v>4.3900000000000002E-2</v>
      </c>
      <c r="F16">
        <f t="shared" si="0"/>
        <v>7.4800000000000005E-2</v>
      </c>
      <c r="G16">
        <f t="shared" si="1"/>
        <v>5.0180773210463776E-2</v>
      </c>
      <c r="H16">
        <f t="shared" si="2"/>
        <v>5.6783847089872538E-2</v>
      </c>
    </row>
    <row r="17" spans="1:13" x14ac:dyDescent="0.2">
      <c r="A17" s="1" t="s">
        <v>15</v>
      </c>
      <c r="B17" t="s">
        <v>12</v>
      </c>
      <c r="C17">
        <v>-0.1154</v>
      </c>
      <c r="D17">
        <v>-0.37519999999999998</v>
      </c>
      <c r="E17">
        <v>-0.28460000000000002</v>
      </c>
      <c r="F17">
        <f t="shared" si="0"/>
        <v>-0.25840000000000002</v>
      </c>
      <c r="G17">
        <f t="shared" si="1"/>
        <v>0.13186675092683525</v>
      </c>
      <c r="H17">
        <f t="shared" si="2"/>
        <v>0.14921853414778252</v>
      </c>
    </row>
    <row r="20" spans="1:13" x14ac:dyDescent="0.2">
      <c r="A20" s="1" t="s">
        <v>37</v>
      </c>
      <c r="J20" t="s">
        <v>38</v>
      </c>
    </row>
    <row r="21" spans="1:13" x14ac:dyDescent="0.2">
      <c r="A21" t="s">
        <v>1</v>
      </c>
      <c r="B21" t="s">
        <v>2</v>
      </c>
      <c r="C21" t="s">
        <v>3</v>
      </c>
      <c r="D21" t="s">
        <v>4</v>
      </c>
      <c r="E21" t="s">
        <v>16</v>
      </c>
      <c r="F21" t="s">
        <v>6</v>
      </c>
      <c r="G21" t="s">
        <v>17</v>
      </c>
      <c r="J21" t="s">
        <v>1</v>
      </c>
      <c r="K21" t="s">
        <v>5</v>
      </c>
      <c r="L21" t="s">
        <v>6</v>
      </c>
      <c r="M21" t="s">
        <v>17</v>
      </c>
    </row>
    <row r="22" spans="1:13" x14ac:dyDescent="0.2">
      <c r="A22" t="s">
        <v>9</v>
      </c>
      <c r="B22">
        <f>AVERAGE(C2,C6,C10,C14)</f>
        <v>-0.16980000000000001</v>
      </c>
      <c r="C22">
        <f>AVERAGE(D2,D6,D10,D14)</f>
        <v>4.8974999999999998E-2</v>
      </c>
      <c r="D22">
        <f>AVERAGE(E2,E6,E10,E14)</f>
        <v>7.7600000000000002E-2</v>
      </c>
      <c r="E22">
        <f>AVERAGE(B22:D22)</f>
        <v>-1.4408333333333337E-2</v>
      </c>
      <c r="F22">
        <f>STDEV(B22:D22)</f>
        <v>0.13533209230752818</v>
      </c>
      <c r="G22">
        <f>CONFIDENCE(0.05,F22,3)</f>
        <v>0.15313986501787849</v>
      </c>
      <c r="J22" t="s">
        <v>9</v>
      </c>
      <c r="K22">
        <f>AVERAGE(C2,D2,E2,C6,D6,E6,C10,D10,E10,C14,D14,E14)</f>
        <v>-1.4408333333333334E-2</v>
      </c>
      <c r="L22">
        <f>STDEV(C2,D2,E2,C6,D6,E6,C10,D10,E10,C14,D14,E14)</f>
        <v>0.12274491256506748</v>
      </c>
      <c r="M22">
        <f>CONFIDENCE(0.05,L22,12)</f>
        <v>6.9448195994528686E-2</v>
      </c>
    </row>
    <row r="23" spans="1:13" x14ac:dyDescent="0.2">
      <c r="A23" t="s">
        <v>10</v>
      </c>
      <c r="B23">
        <f t="shared" ref="B23:D25" si="3">AVERAGE(C3,C7,C11,C15)</f>
        <v>3.6650000000000002E-2</v>
      </c>
      <c r="C23">
        <f t="shared" si="3"/>
        <v>0.18629999999999999</v>
      </c>
      <c r="D23">
        <f t="shared" si="3"/>
        <v>7.1874999999999994E-2</v>
      </c>
      <c r="E23">
        <f t="shared" ref="E23:E25" si="4">AVERAGE(B23:D23)</f>
        <v>9.8275000000000001E-2</v>
      </c>
      <c r="F23">
        <f t="shared" ref="F23:F25" si="5">STDEV(B23:D23)</f>
        <v>7.8240019331541566E-2</v>
      </c>
      <c r="G23">
        <f t="shared" ref="G23:G25" si="6">CONFIDENCE(0.05,F23,3)</f>
        <v>8.8535289709416307E-2</v>
      </c>
      <c r="J23" t="s">
        <v>10</v>
      </c>
      <c r="K23">
        <f t="shared" ref="K23:K25" si="7">AVERAGE(C3,D3,E3,C7,D7,E7,C11,D11,E11,C15,D15,E15)</f>
        <v>9.8274999999999987E-2</v>
      </c>
      <c r="L23">
        <f t="shared" ref="L23:L25" si="8">STDEV(C3,D3,E3,C7,D7,E7,C11,D11,E11,C15,D15,E15)</f>
        <v>9.6659713569163516E-2</v>
      </c>
      <c r="M23">
        <f t="shared" ref="M23:M25" si="9">CONFIDENCE(0.05,L23,12)</f>
        <v>5.468937646737719E-2</v>
      </c>
    </row>
    <row r="24" spans="1:13" x14ac:dyDescent="0.2">
      <c r="A24" t="s">
        <v>11</v>
      </c>
      <c r="B24">
        <f t="shared" si="3"/>
        <v>-2.0049999999999998E-2</v>
      </c>
      <c r="C24">
        <f t="shared" si="3"/>
        <v>0.10830000000000001</v>
      </c>
      <c r="D24">
        <f t="shared" si="3"/>
        <v>8.6449999999999999E-2</v>
      </c>
      <c r="E24">
        <f t="shared" si="4"/>
        <v>5.8233333333333338E-2</v>
      </c>
      <c r="F24">
        <f t="shared" si="5"/>
        <v>6.866997767098322E-2</v>
      </c>
      <c r="G24">
        <f t="shared" si="6"/>
        <v>7.7705967091813863E-2</v>
      </c>
      <c r="J24" t="s">
        <v>11</v>
      </c>
      <c r="K24">
        <f t="shared" si="7"/>
        <v>5.8233333333333338E-2</v>
      </c>
      <c r="L24">
        <f t="shared" si="8"/>
        <v>0.10230208682962909</v>
      </c>
      <c r="M24">
        <f t="shared" si="9"/>
        <v>5.7881791011315034E-2</v>
      </c>
    </row>
    <row r="25" spans="1:13" x14ac:dyDescent="0.2">
      <c r="A25" t="s">
        <v>12</v>
      </c>
      <c r="B25">
        <f t="shared" si="3"/>
        <v>-0.28470000000000001</v>
      </c>
      <c r="C25">
        <f t="shared" si="3"/>
        <v>-7.4199999999999988E-2</v>
      </c>
      <c r="D25">
        <f t="shared" si="3"/>
        <v>-0.29335</v>
      </c>
      <c r="E25">
        <f t="shared" si="4"/>
        <v>-0.21741666666666667</v>
      </c>
      <c r="F25">
        <f t="shared" si="5"/>
        <v>0.12410465677537381</v>
      </c>
      <c r="G25">
        <f t="shared" si="6"/>
        <v>0.14043505913943269</v>
      </c>
      <c r="J25" t="s">
        <v>12</v>
      </c>
      <c r="K25">
        <f t="shared" si="7"/>
        <v>-0.21741666666666667</v>
      </c>
      <c r="L25">
        <f t="shared" si="8"/>
        <v>0.20438630461738747</v>
      </c>
      <c r="M25">
        <f t="shared" si="9"/>
        <v>0.1156403132727912</v>
      </c>
    </row>
    <row r="33" spans="1:10" x14ac:dyDescent="0.2">
      <c r="A33" t="s">
        <v>38</v>
      </c>
    </row>
    <row r="34" spans="1:10" x14ac:dyDescent="0.2">
      <c r="A34" t="s">
        <v>1</v>
      </c>
      <c r="B34" t="s">
        <v>2</v>
      </c>
      <c r="C34" t="s">
        <v>3</v>
      </c>
      <c r="D34" t="s">
        <v>4</v>
      </c>
    </row>
    <row r="35" spans="1:10" x14ac:dyDescent="0.2">
      <c r="A35" t="s">
        <v>9</v>
      </c>
      <c r="B35">
        <v>-0.16980000000000001</v>
      </c>
      <c r="C35">
        <v>4.8974999999999998E-2</v>
      </c>
      <c r="D35">
        <v>7.7600000000000002E-2</v>
      </c>
    </row>
    <row r="36" spans="1:10" x14ac:dyDescent="0.2">
      <c r="A36" t="s">
        <v>10</v>
      </c>
      <c r="B36">
        <v>3.6650000000000002E-2</v>
      </c>
      <c r="C36">
        <v>0.18629999999999999</v>
      </c>
      <c r="D36">
        <v>7.1874999999999994E-2</v>
      </c>
    </row>
    <row r="37" spans="1:10" x14ac:dyDescent="0.2">
      <c r="A37" t="s">
        <v>11</v>
      </c>
      <c r="B37">
        <v>-2.0049999999999998E-2</v>
      </c>
      <c r="C37">
        <v>0.10830000000000001</v>
      </c>
      <c r="D37">
        <v>8.6449999999999999E-2</v>
      </c>
    </row>
    <row r="38" spans="1:10" x14ac:dyDescent="0.2">
      <c r="A38" t="s">
        <v>12</v>
      </c>
      <c r="B38">
        <v>-0.28470000000000001</v>
      </c>
      <c r="C38">
        <v>-7.4199999999999988E-2</v>
      </c>
      <c r="D38">
        <v>-0.29335</v>
      </c>
    </row>
    <row r="42" spans="1:10" x14ac:dyDescent="0.2">
      <c r="H42" t="s">
        <v>18</v>
      </c>
      <c r="I42" t="s">
        <v>19</v>
      </c>
    </row>
    <row r="43" spans="1:10" x14ac:dyDescent="0.2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20</v>
      </c>
      <c r="G43" t="s">
        <v>21</v>
      </c>
      <c r="H43" t="s">
        <v>22</v>
      </c>
      <c r="I43" t="s">
        <v>23</v>
      </c>
      <c r="J43" t="s">
        <v>24</v>
      </c>
    </row>
    <row r="44" spans="1:10" x14ac:dyDescent="0.2">
      <c r="A44" t="s">
        <v>9</v>
      </c>
      <c r="B44">
        <f>B35</f>
        <v>-0.16980000000000001</v>
      </c>
      <c r="C44">
        <f t="shared" ref="C44:D44" si="10">C35</f>
        <v>4.8974999999999998E-2</v>
      </c>
      <c r="D44">
        <f t="shared" si="10"/>
        <v>7.7600000000000002E-2</v>
      </c>
      <c r="E44">
        <f>AVERAGE(B44:D44)</f>
        <v>-1.4408333333333337E-2</v>
      </c>
      <c r="F44">
        <f>STDEV(B44:D44)</f>
        <v>0.13533209230752818</v>
      </c>
      <c r="G44">
        <f>COUNT(B44:D44)</f>
        <v>3</v>
      </c>
      <c r="H44">
        <f>F44/SQRT(G44)</f>
        <v>7.8134019923746689E-2</v>
      </c>
      <c r="I44">
        <f>G44-1</f>
        <v>2</v>
      </c>
      <c r="J44">
        <f>ASIN(SQRT(0))</f>
        <v>0</v>
      </c>
    </row>
    <row r="45" spans="1:10" x14ac:dyDescent="0.2">
      <c r="A45" t="s">
        <v>10</v>
      </c>
      <c r="B45">
        <f t="shared" ref="B45:D47" si="11">B36</f>
        <v>3.6650000000000002E-2</v>
      </c>
      <c r="C45">
        <f t="shared" si="11"/>
        <v>0.18629999999999999</v>
      </c>
      <c r="D45">
        <f t="shared" si="11"/>
        <v>7.1874999999999994E-2</v>
      </c>
      <c r="E45">
        <f t="shared" ref="E45:E47" si="12">AVERAGE(B45:D45)</f>
        <v>9.8275000000000001E-2</v>
      </c>
      <c r="F45">
        <f t="shared" ref="F45:F47" si="13">STDEV(B45:D45)</f>
        <v>7.8240019331541566E-2</v>
      </c>
      <c r="G45">
        <f t="shared" ref="G45:G47" si="14">COUNT(B45:D45)</f>
        <v>3</v>
      </c>
      <c r="H45">
        <f t="shared" ref="H45:H46" si="15">F45/SQRT(G45)</f>
        <v>4.5171896222467048E-2</v>
      </c>
      <c r="I45">
        <f t="shared" ref="I45:I47" si="16">G45-1</f>
        <v>2</v>
      </c>
      <c r="J45">
        <f t="shared" ref="J45:J47" si="17">ASIN(SQRT(0))</f>
        <v>0</v>
      </c>
    </row>
    <row r="46" spans="1:10" x14ac:dyDescent="0.2">
      <c r="A46" t="s">
        <v>11</v>
      </c>
      <c r="B46">
        <f t="shared" si="11"/>
        <v>-2.0049999999999998E-2</v>
      </c>
      <c r="C46">
        <f t="shared" si="11"/>
        <v>0.10830000000000001</v>
      </c>
      <c r="D46">
        <f t="shared" si="11"/>
        <v>8.6449999999999999E-2</v>
      </c>
      <c r="E46">
        <f t="shared" si="12"/>
        <v>5.8233333333333338E-2</v>
      </c>
      <c r="F46">
        <f t="shared" si="13"/>
        <v>6.866997767098322E-2</v>
      </c>
      <c r="G46">
        <f t="shared" si="14"/>
        <v>3</v>
      </c>
      <c r="H46">
        <f t="shared" si="15"/>
        <v>3.9646630093587758E-2</v>
      </c>
      <c r="I46">
        <f t="shared" si="16"/>
        <v>2</v>
      </c>
      <c r="J46">
        <f t="shared" si="17"/>
        <v>0</v>
      </c>
    </row>
    <row r="47" spans="1:10" x14ac:dyDescent="0.2">
      <c r="A47" t="s">
        <v>12</v>
      </c>
      <c r="B47">
        <f t="shared" si="11"/>
        <v>-0.28470000000000001</v>
      </c>
      <c r="C47">
        <f t="shared" si="11"/>
        <v>-7.4199999999999988E-2</v>
      </c>
      <c r="D47">
        <f t="shared" si="11"/>
        <v>-0.29335</v>
      </c>
      <c r="E47">
        <f t="shared" si="12"/>
        <v>-0.21741666666666667</v>
      </c>
      <c r="F47">
        <f t="shared" si="13"/>
        <v>0.12410465677537381</v>
      </c>
      <c r="G47">
        <f t="shared" si="14"/>
        <v>3</v>
      </c>
      <c r="H47">
        <f>F47/SQRT(G47)</f>
        <v>7.1651856996948191E-2</v>
      </c>
      <c r="I47">
        <f t="shared" si="16"/>
        <v>2</v>
      </c>
      <c r="J47">
        <f t="shared" si="17"/>
        <v>0</v>
      </c>
    </row>
    <row r="49" spans="1:11" x14ac:dyDescent="0.2">
      <c r="A49" t="s">
        <v>25</v>
      </c>
    </row>
    <row r="50" spans="1:11" x14ac:dyDescent="0.2">
      <c r="A50" t="s">
        <v>26</v>
      </c>
    </row>
    <row r="52" spans="1:11" x14ac:dyDescent="0.2">
      <c r="A52" t="s">
        <v>1</v>
      </c>
      <c r="C52" t="s">
        <v>27</v>
      </c>
    </row>
    <row r="53" spans="1:11" x14ac:dyDescent="0.2">
      <c r="A53" t="s">
        <v>9</v>
      </c>
      <c r="B53">
        <f>(E44-J44)/H44</f>
        <v>-0.18440537613954661</v>
      </c>
      <c r="C53">
        <f>ABS(B53)</f>
        <v>0.18440537613954661</v>
      </c>
      <c r="G53" t="s">
        <v>28</v>
      </c>
    </row>
    <row r="54" spans="1:11" x14ac:dyDescent="0.2">
      <c r="A54" t="s">
        <v>10</v>
      </c>
      <c r="B54">
        <f t="shared" ref="B54:B55" si="18">(E45-J45)/H45</f>
        <v>2.1755783621746918</v>
      </c>
      <c r="C54">
        <f t="shared" ref="C54:C56" si="19">ABS(B54)</f>
        <v>2.1755783621746918</v>
      </c>
      <c r="J54" s="2" t="s">
        <v>29</v>
      </c>
    </row>
    <row r="55" spans="1:11" x14ac:dyDescent="0.2">
      <c r="A55" t="s">
        <v>11</v>
      </c>
      <c r="B55">
        <f t="shared" si="18"/>
        <v>1.4688091571937081</v>
      </c>
      <c r="C55">
        <f t="shared" si="19"/>
        <v>1.4688091571937081</v>
      </c>
    </row>
    <row r="56" spans="1:11" x14ac:dyDescent="0.2">
      <c r="A56" t="s">
        <v>12</v>
      </c>
      <c r="B56">
        <f>(E47-J47)/H47</f>
        <v>-3.0343479677843788</v>
      </c>
      <c r="C56">
        <f t="shared" si="19"/>
        <v>3.0343479677843788</v>
      </c>
      <c r="H56" s="3" t="s">
        <v>30</v>
      </c>
      <c r="I56" s="3" t="s">
        <v>31</v>
      </c>
      <c r="J56" s="3" t="s">
        <v>32</v>
      </c>
      <c r="K56" s="3" t="s">
        <v>33</v>
      </c>
    </row>
    <row r="57" spans="1:11" x14ac:dyDescent="0.2">
      <c r="G57" t="s">
        <v>12</v>
      </c>
      <c r="H57">
        <f>B64</f>
        <v>9.360915171955686E-2</v>
      </c>
      <c r="I57">
        <v>1</v>
      </c>
      <c r="J57">
        <f>H64*I57/H63</f>
        <v>1.2500000000000001E-2</v>
      </c>
      <c r="K57" t="s">
        <v>34</v>
      </c>
    </row>
    <row r="58" spans="1:11" x14ac:dyDescent="0.2">
      <c r="A58" t="s">
        <v>30</v>
      </c>
      <c r="G58" t="s">
        <v>10</v>
      </c>
      <c r="H58">
        <f>B62</f>
        <v>0.16157181488948213</v>
      </c>
      <c r="I58">
        <v>2</v>
      </c>
      <c r="J58">
        <f>H64*I58/H63</f>
        <v>2.5000000000000001E-2</v>
      </c>
      <c r="K58" t="s">
        <v>34</v>
      </c>
    </row>
    <row r="59" spans="1:11" x14ac:dyDescent="0.2">
      <c r="G59" t="s">
        <v>11</v>
      </c>
      <c r="H59">
        <f>B63</f>
        <v>0.27963194135494784</v>
      </c>
      <c r="I59">
        <v>3</v>
      </c>
      <c r="J59">
        <f>H64*I59/H63</f>
        <v>3.7500000000000006E-2</v>
      </c>
      <c r="K59" t="s">
        <v>34</v>
      </c>
    </row>
    <row r="60" spans="1:11" x14ac:dyDescent="0.2">
      <c r="A60" t="s">
        <v>1</v>
      </c>
      <c r="G60" t="s">
        <v>9</v>
      </c>
      <c r="H60" s="4">
        <f>B61</f>
        <v>0.87070029512460678</v>
      </c>
      <c r="I60" s="4">
        <v>4</v>
      </c>
      <c r="J60" s="4">
        <f>H64*I60/H63</f>
        <v>0.05</v>
      </c>
      <c r="K60" s="4" t="s">
        <v>34</v>
      </c>
    </row>
    <row r="61" spans="1:11" x14ac:dyDescent="0.2">
      <c r="A61" t="s">
        <v>9</v>
      </c>
      <c r="B61">
        <f>TDIST(C53,I44,2)</f>
        <v>0.87070029512460678</v>
      </c>
    </row>
    <row r="62" spans="1:11" x14ac:dyDescent="0.2">
      <c r="A62" t="s">
        <v>10</v>
      </c>
      <c r="B62">
        <f t="shared" ref="B62" si="20">TDIST(C54,I45,2)</f>
        <v>0.16157181488948213</v>
      </c>
    </row>
    <row r="63" spans="1:11" x14ac:dyDescent="0.2">
      <c r="A63" t="s">
        <v>11</v>
      </c>
      <c r="B63">
        <f>TDIST(C55,I46,2)</f>
        <v>0.27963194135494784</v>
      </c>
      <c r="G63" t="s">
        <v>35</v>
      </c>
      <c r="H63">
        <v>4</v>
      </c>
    </row>
    <row r="64" spans="1:11" x14ac:dyDescent="0.2">
      <c r="A64" t="s">
        <v>12</v>
      </c>
      <c r="B64">
        <f>TDIST(C56,I47,2)</f>
        <v>9.360915171955686E-2</v>
      </c>
      <c r="G64" t="s">
        <v>36</v>
      </c>
      <c r="H6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c9t6ouh7m2@ethz.ch</dc:creator>
  <cp:lastModifiedBy>c9t6ouh7m2@ethz.ch</cp:lastModifiedBy>
  <dcterms:created xsi:type="dcterms:W3CDTF">2022-08-22T11:39:33Z</dcterms:created>
  <dcterms:modified xsi:type="dcterms:W3CDTF">2022-08-22T11:42:05Z</dcterms:modified>
</cp:coreProperties>
</file>