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9"/>
  </bookViews>
  <sheets>
    <sheet name="8.17-8.30" sheetId="1" r:id="rId1"/>
    <sheet name="8.31-9.13" sheetId="5" r:id="rId2"/>
    <sheet name="9.28" sheetId="7" r:id="rId3"/>
    <sheet name="9月上" sheetId="4" r:id="rId4"/>
    <sheet name="8.31-9.13综合" sheetId="2" r:id="rId5"/>
    <sheet name="9.14-9.27" sheetId="8" r:id="rId6"/>
    <sheet name="单井任务数" sheetId="3" r:id="rId7"/>
    <sheet name="Sheet1" sheetId="6" r:id="rId8"/>
    <sheet name="10月份情况" sheetId="9" r:id="rId9"/>
    <sheet name="1-10月" sheetId="10" r:id="rId10"/>
  </sheets>
  <calcPr calcId="144525"/>
</workbook>
</file>

<file path=xl/sharedStrings.xml><?xml version="1.0" encoding="utf-8"?>
<sst xmlns="http://schemas.openxmlformats.org/spreadsheetml/2006/main" count="355" uniqueCount="84">
  <si>
    <t>上游企业统计</t>
  </si>
  <si>
    <t>统计时间：2023.09.20</t>
  </si>
  <si>
    <t>单位</t>
  </si>
  <si>
    <t>气井</t>
  </si>
  <si>
    <t>生产气井</t>
  </si>
  <si>
    <t>站库</t>
  </si>
  <si>
    <t>增压机</t>
  </si>
  <si>
    <t>管线</t>
  </si>
  <si>
    <t>模型实例</t>
  </si>
  <si>
    <t>启用模型实例</t>
  </si>
  <si>
    <t>任务数量</t>
  </si>
  <si>
    <t>已完成</t>
  </si>
  <si>
    <t>完成率</t>
  </si>
  <si>
    <t>站场巡检</t>
  </si>
  <si>
    <t>油水拉运</t>
  </si>
  <si>
    <t>泡沫排水</t>
  </si>
  <si>
    <t>管线巡检</t>
  </si>
  <si>
    <t>西南</t>
  </si>
  <si>
    <t>一厂</t>
  </si>
  <si>
    <t>二厂</t>
  </si>
  <si>
    <t>三厂</t>
  </si>
  <si>
    <t>四厂</t>
  </si>
  <si>
    <t>龙星</t>
  </si>
  <si>
    <t>新联</t>
  </si>
  <si>
    <t>油销</t>
  </si>
  <si>
    <t>华北</t>
  </si>
  <si>
    <t>江汉</t>
  </si>
  <si>
    <t>涪陵</t>
  </si>
  <si>
    <t>东北</t>
  </si>
  <si>
    <t>四平采油厂</t>
  </si>
  <si>
    <t>松原采油厂</t>
  </si>
  <si>
    <t>松原采气厂</t>
  </si>
  <si>
    <t>油气销售中心</t>
  </si>
  <si>
    <t>中原</t>
  </si>
  <si>
    <t>通南巴项目部</t>
  </si>
  <si>
    <t>华东</t>
  </si>
  <si>
    <t>重庆页岩气有限公司</t>
  </si>
  <si>
    <t>临汾煤层气分公司</t>
  </si>
  <si>
    <t>总计</t>
  </si>
  <si>
    <t>统计时间：2023.09.28</t>
  </si>
  <si>
    <t>20230817-20230830</t>
  </si>
  <si>
    <t>西南一厂</t>
  </si>
  <si>
    <t>西南二厂</t>
  </si>
  <si>
    <t>西南三厂</t>
  </si>
  <si>
    <t>西南四厂</t>
  </si>
  <si>
    <t>西南龙星</t>
  </si>
  <si>
    <t>西南新联</t>
  </si>
  <si>
    <t>西南油销</t>
  </si>
  <si>
    <t>华北一厂</t>
  </si>
  <si>
    <t>华北二厂</t>
  </si>
  <si>
    <t>江汉一厂</t>
  </si>
  <si>
    <t>江汉涪陵</t>
  </si>
  <si>
    <t>东北松油</t>
  </si>
  <si>
    <t>中原通南巴</t>
  </si>
  <si>
    <t>华东重庆</t>
  </si>
  <si>
    <t>华东临汾</t>
  </si>
  <si>
    <t>20230831-20230913</t>
  </si>
  <si>
    <t>电子巡检</t>
  </si>
  <si>
    <t>开关井作业</t>
  </si>
  <si>
    <t>调峰计划数</t>
  </si>
  <si>
    <t>节流装置清洗</t>
  </si>
  <si>
    <t>气井产量劈分作业</t>
  </si>
  <si>
    <t>轮井计量</t>
  </si>
  <si>
    <t>2023.08.31-09.13</t>
  </si>
  <si>
    <t>井站应用率</t>
  </si>
  <si>
    <t>管线应用率</t>
  </si>
  <si>
    <t>PCS应用率</t>
  </si>
  <si>
    <t>东北松原采油厂</t>
  </si>
  <si>
    <t>中原通南巴项目部</t>
  </si>
  <si>
    <t>华东重庆页岩气有限公司</t>
  </si>
  <si>
    <t>华东临汾煤层气分公司</t>
  </si>
  <si>
    <t>合计</t>
  </si>
  <si>
    <t>2023.09.14-09.27</t>
  </si>
  <si>
    <t>单井任务率</t>
  </si>
  <si>
    <r>
      <rPr>
        <sz val="10.5"/>
        <color rgb="FF000000"/>
        <rFont val="Helvetica"/>
        <charset val="134"/>
      </rPr>
      <t>采气一厂</t>
    </r>
  </si>
  <si>
    <r>
      <rPr>
        <sz val="10.5"/>
        <color rgb="FF000000"/>
        <rFont val="Helvetica"/>
        <charset val="134"/>
      </rPr>
      <t>采气二厂</t>
    </r>
  </si>
  <si>
    <r>
      <rPr>
        <sz val="10.5"/>
        <color rgb="FF000000"/>
        <rFont val="Helvetica"/>
        <charset val="134"/>
      </rPr>
      <t>采气三厂</t>
    </r>
  </si>
  <si>
    <r>
      <rPr>
        <sz val="10.5"/>
        <color rgb="FF000000"/>
        <rFont val="Helvetica"/>
        <charset val="134"/>
      </rPr>
      <t>采气四厂</t>
    </r>
  </si>
  <si>
    <r>
      <rPr>
        <sz val="10.5"/>
        <color rgb="FF000000"/>
        <rFont val="Helvetica"/>
        <charset val="134"/>
      </rPr>
      <t>龙星公司</t>
    </r>
  </si>
  <si>
    <r>
      <rPr>
        <sz val="10.5"/>
        <color rgb="FF000000"/>
        <rFont val="Helvetica"/>
        <charset val="134"/>
      </rPr>
      <t>新场联益公司</t>
    </r>
  </si>
  <si>
    <r>
      <rPr>
        <sz val="10.5"/>
        <color rgb="FF000000"/>
        <rFont val="Helvetica"/>
        <charset val="134"/>
      </rPr>
      <t>油气销售中心</t>
    </r>
  </si>
  <si>
    <t>2023.10.1-10.31上游企业运行情况</t>
  </si>
  <si>
    <t>甲醇加注</t>
  </si>
  <si>
    <t>采气日数据上报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</si>
</sst>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000000"/>
      <name val="Helvetica"/>
      <charset val="134"/>
    </font>
    <font>
      <sz val="12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6FAFF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11" applyNumberFormat="0" applyAlignment="0" applyProtection="0">
      <alignment vertical="center"/>
    </xf>
    <xf numFmtId="0" fontId="13" fillId="10" borderId="12" applyNumberFormat="0" applyAlignment="0" applyProtection="0">
      <alignment vertical="center"/>
    </xf>
    <xf numFmtId="0" fontId="14" fillId="10" borderId="11" applyNumberFormat="0" applyAlignment="0" applyProtection="0">
      <alignment vertical="center"/>
    </xf>
    <xf numFmtId="0" fontId="15" fillId="11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176" fontId="1" fillId="0" borderId="3" xfId="0" applyNumberFormat="1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>
      <alignment vertical="center"/>
    </xf>
    <xf numFmtId="176" fontId="1" fillId="0" borderId="7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176" fontId="0" fillId="0" borderId="0" xfId="0" applyNumberFormat="1" applyBorder="1">
      <alignment vertical="center"/>
    </xf>
    <xf numFmtId="0" fontId="1" fillId="0" borderId="7" xfId="0" applyFont="1" applyBorder="1">
      <alignment vertical="center"/>
    </xf>
    <xf numFmtId="0" fontId="0" fillId="0" borderId="0" xfId="0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>
      <alignment vertical="center"/>
    </xf>
    <xf numFmtId="0" fontId="0" fillId="0" borderId="1" xfId="0" applyBorder="1" applyAlignment="1">
      <alignment horizontal="right" vertical="center"/>
    </xf>
    <xf numFmtId="0" fontId="1" fillId="7" borderId="1" xfId="0" applyFont="1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176" fontId="1" fillId="6" borderId="1" xfId="0" applyNumberFormat="1" applyFont="1" applyFill="1" applyBorder="1">
      <alignment vertical="center"/>
    </xf>
    <xf numFmtId="176" fontId="1" fillId="7" borderId="1" xfId="0" applyNumberFormat="1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workbookViewId="0">
      <selection activeCell="A20" sqref="A20:O20"/>
    </sheetView>
  </sheetViews>
  <sheetFormatPr defaultColWidth="9" defaultRowHeight="13.5"/>
  <cols>
    <col min="1" max="1" width="17.5" customWidth="1"/>
    <col min="8" max="8" width="12.75" customWidth="1"/>
    <col min="9" max="15" width="15.625" customWidth="1"/>
  </cols>
  <sheetData>
    <row r="1" ht="29" customHeight="1" spans="1:17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ht="30" customHeight="1" spans="1:17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8"/>
      <c r="Q2" s="38"/>
    </row>
    <row r="3" spans="1:17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9"/>
      <c r="Q3" s="39"/>
    </row>
    <row r="4" spans="1:17">
      <c r="A4" s="35" t="s">
        <v>17</v>
      </c>
      <c r="B4" s="35">
        <f>SUM(B5:B11)</f>
        <v>3474</v>
      </c>
      <c r="C4" s="35">
        <f>SUM(C5:C11)</f>
        <v>2142</v>
      </c>
      <c r="D4" s="35">
        <f>SUM(D5:D11)</f>
        <v>912</v>
      </c>
      <c r="E4" s="35">
        <f>SUM(E5:E11)</f>
        <v>57</v>
      </c>
      <c r="F4" s="35">
        <f>SUM(F5:F11)</f>
        <v>1297</v>
      </c>
      <c r="G4" s="35">
        <v>16367</v>
      </c>
      <c r="H4" s="35">
        <v>7215</v>
      </c>
      <c r="I4" s="35">
        <f>SUM(I5:I11)</f>
        <v>53309</v>
      </c>
      <c r="J4" s="35">
        <f t="shared" ref="J4:O4" si="0">SUM(J5:J11)</f>
        <v>52361</v>
      </c>
      <c r="K4" s="40">
        <f>AVERAGE(K5:K11)</f>
        <v>99.7685714285714</v>
      </c>
      <c r="L4" s="35">
        <f t="shared" si="0"/>
        <v>26226</v>
      </c>
      <c r="M4" s="35">
        <f t="shared" si="0"/>
        <v>919</v>
      </c>
      <c r="N4" s="35">
        <f t="shared" si="0"/>
        <v>4699</v>
      </c>
      <c r="O4" s="35">
        <f t="shared" si="0"/>
        <v>3426</v>
      </c>
      <c r="P4" s="39"/>
      <c r="Q4" s="39"/>
    </row>
    <row r="5" spans="1:17">
      <c r="A5" s="36" t="s">
        <v>18</v>
      </c>
      <c r="B5" s="4">
        <v>1409</v>
      </c>
      <c r="C5" s="4">
        <v>983</v>
      </c>
      <c r="D5" s="4">
        <v>514</v>
      </c>
      <c r="E5" s="4">
        <v>24</v>
      </c>
      <c r="F5" s="4">
        <v>696</v>
      </c>
      <c r="G5" s="4"/>
      <c r="H5" s="4"/>
      <c r="I5" s="4">
        <v>6467</v>
      </c>
      <c r="J5" s="4">
        <v>6184</v>
      </c>
      <c r="K5" s="4">
        <v>100</v>
      </c>
      <c r="L5" s="4">
        <v>2693</v>
      </c>
      <c r="M5" s="4">
        <v>10</v>
      </c>
      <c r="N5" s="4">
        <v>2277</v>
      </c>
      <c r="O5" s="4">
        <v>570</v>
      </c>
      <c r="P5" s="39"/>
      <c r="Q5" s="39"/>
    </row>
    <row r="6" spans="1:17">
      <c r="A6" s="36" t="s">
        <v>19</v>
      </c>
      <c r="B6" s="4">
        <v>195</v>
      </c>
      <c r="C6" s="4">
        <v>68</v>
      </c>
      <c r="D6" s="4">
        <v>57</v>
      </c>
      <c r="E6" s="4">
        <v>1</v>
      </c>
      <c r="F6" s="4">
        <v>123</v>
      </c>
      <c r="G6" s="4"/>
      <c r="H6" s="4"/>
      <c r="I6" s="4">
        <v>3693</v>
      </c>
      <c r="J6" s="4">
        <v>3643</v>
      </c>
      <c r="K6" s="4">
        <v>99.73</v>
      </c>
      <c r="L6" s="4">
        <v>2074</v>
      </c>
      <c r="M6" s="4">
        <v>1</v>
      </c>
      <c r="N6" s="4">
        <v>2</v>
      </c>
      <c r="O6" s="4">
        <v>796</v>
      </c>
      <c r="P6" s="39"/>
      <c r="Q6" s="39"/>
    </row>
    <row r="7" spans="1:17">
      <c r="A7" s="36" t="s">
        <v>20</v>
      </c>
      <c r="B7" s="4">
        <v>808</v>
      </c>
      <c r="C7" s="4">
        <v>324</v>
      </c>
      <c r="D7" s="4">
        <v>138</v>
      </c>
      <c r="E7" s="4">
        <v>7</v>
      </c>
      <c r="F7" s="4">
        <v>212</v>
      </c>
      <c r="G7" s="4"/>
      <c r="H7" s="4"/>
      <c r="I7" s="4">
        <v>13480</v>
      </c>
      <c r="J7" s="4">
        <v>13076</v>
      </c>
      <c r="K7" s="4">
        <v>99.58</v>
      </c>
      <c r="L7" s="4">
        <v>7170</v>
      </c>
      <c r="M7" s="4">
        <v>718</v>
      </c>
      <c r="N7" s="4">
        <v>444</v>
      </c>
      <c r="O7" s="4">
        <v>152</v>
      </c>
      <c r="P7" s="39"/>
      <c r="Q7" s="39"/>
    </row>
    <row r="8" spans="1:17">
      <c r="A8" s="36" t="s">
        <v>21</v>
      </c>
      <c r="B8" s="4">
        <v>367</v>
      </c>
      <c r="C8" s="4">
        <v>223</v>
      </c>
      <c r="D8" s="4">
        <v>60</v>
      </c>
      <c r="E8" s="4">
        <v>5</v>
      </c>
      <c r="F8" s="4">
        <v>9</v>
      </c>
      <c r="G8" s="4"/>
      <c r="H8" s="4"/>
      <c r="I8" s="4">
        <v>12484</v>
      </c>
      <c r="J8" s="4">
        <v>12331</v>
      </c>
      <c r="K8" s="4">
        <v>99.28</v>
      </c>
      <c r="L8" s="4">
        <v>7890</v>
      </c>
      <c r="M8" s="4">
        <v>7</v>
      </c>
      <c r="N8" s="4">
        <v>1252</v>
      </c>
      <c r="O8" s="4">
        <v>30</v>
      </c>
      <c r="P8" s="39"/>
      <c r="Q8" s="39"/>
    </row>
    <row r="9" spans="1:17">
      <c r="A9" s="36" t="s">
        <v>22</v>
      </c>
      <c r="B9" s="4">
        <v>288</v>
      </c>
      <c r="C9" s="4">
        <v>202</v>
      </c>
      <c r="D9" s="4">
        <v>54</v>
      </c>
      <c r="E9" s="4">
        <v>2</v>
      </c>
      <c r="F9" s="4">
        <v>45</v>
      </c>
      <c r="G9" s="4"/>
      <c r="H9" s="4"/>
      <c r="I9" s="4">
        <v>4681</v>
      </c>
      <c r="J9" s="4">
        <v>4672</v>
      </c>
      <c r="K9" s="4">
        <v>99.89</v>
      </c>
      <c r="L9" s="4">
        <v>1608</v>
      </c>
      <c r="M9" s="4">
        <v>3</v>
      </c>
      <c r="N9" s="4">
        <v>48</v>
      </c>
      <c r="O9" s="4">
        <v>85</v>
      </c>
      <c r="P9" s="39"/>
      <c r="Q9" s="39"/>
    </row>
    <row r="10" spans="1:17">
      <c r="A10" s="36" t="s">
        <v>23</v>
      </c>
      <c r="B10" s="4">
        <v>407</v>
      </c>
      <c r="C10" s="4">
        <v>342</v>
      </c>
      <c r="D10" s="4">
        <v>64</v>
      </c>
      <c r="E10" s="4">
        <v>15</v>
      </c>
      <c r="F10" s="4">
        <v>168</v>
      </c>
      <c r="G10" s="4"/>
      <c r="H10" s="4"/>
      <c r="I10" s="4">
        <v>8299</v>
      </c>
      <c r="J10" s="4">
        <v>8265</v>
      </c>
      <c r="K10" s="4">
        <v>99.95</v>
      </c>
      <c r="L10" s="4">
        <v>2186</v>
      </c>
      <c r="M10" s="4">
        <v>180</v>
      </c>
      <c r="N10" s="4">
        <v>676</v>
      </c>
      <c r="O10" s="4">
        <v>236</v>
      </c>
      <c r="P10" s="39"/>
      <c r="Q10" s="39"/>
    </row>
    <row r="11" spans="1:17">
      <c r="A11" s="36" t="s">
        <v>24</v>
      </c>
      <c r="B11" s="4">
        <v>0</v>
      </c>
      <c r="C11" s="4">
        <v>0</v>
      </c>
      <c r="D11" s="4">
        <v>25</v>
      </c>
      <c r="E11" s="4">
        <v>3</v>
      </c>
      <c r="F11" s="4">
        <v>44</v>
      </c>
      <c r="G11" s="4"/>
      <c r="H11" s="4"/>
      <c r="I11" s="4">
        <v>4205</v>
      </c>
      <c r="J11" s="4">
        <v>4190</v>
      </c>
      <c r="K11" s="4">
        <v>99.95</v>
      </c>
      <c r="L11" s="4">
        <v>2605</v>
      </c>
      <c r="M11" s="4">
        <v>0</v>
      </c>
      <c r="N11" s="4">
        <v>0</v>
      </c>
      <c r="O11" s="4">
        <v>1557</v>
      </c>
      <c r="P11" s="39"/>
      <c r="Q11" s="39"/>
    </row>
    <row r="12" spans="1:17">
      <c r="A12" s="35" t="s">
        <v>25</v>
      </c>
      <c r="B12" s="35">
        <f>SUM(B13:B14)</f>
        <v>2677</v>
      </c>
      <c r="C12" s="35">
        <f>SUM(C13:C14)</f>
        <v>2556</v>
      </c>
      <c r="D12" s="35">
        <f>SUM(D13:D14)</f>
        <v>884</v>
      </c>
      <c r="E12" s="35">
        <f>SUM(E13:E14)</f>
        <v>108</v>
      </c>
      <c r="F12" s="35">
        <f>SUM(F13:F14)</f>
        <v>2404</v>
      </c>
      <c r="G12" s="35">
        <v>108</v>
      </c>
      <c r="H12" s="35">
        <v>0</v>
      </c>
      <c r="I12" s="35">
        <f>SUM(I13:I14)</f>
        <v>10146</v>
      </c>
      <c r="J12" s="35">
        <f t="shared" ref="J12:O12" si="1">SUM(J13:J14)</f>
        <v>8728</v>
      </c>
      <c r="K12" s="40">
        <f>AVERAGE(K13:K14)</f>
        <v>88.905</v>
      </c>
      <c r="L12" s="35">
        <f t="shared" si="1"/>
        <v>1402</v>
      </c>
      <c r="M12" s="35">
        <f t="shared" si="1"/>
        <v>75</v>
      </c>
      <c r="N12" s="35">
        <f t="shared" si="1"/>
        <v>3658</v>
      </c>
      <c r="O12" s="35">
        <f t="shared" si="1"/>
        <v>0</v>
      </c>
      <c r="P12" s="39"/>
      <c r="Q12" s="39"/>
    </row>
    <row r="13" spans="1:17">
      <c r="A13" s="36" t="s">
        <v>18</v>
      </c>
      <c r="B13" s="4">
        <v>1946</v>
      </c>
      <c r="C13" s="4">
        <v>1871</v>
      </c>
      <c r="D13" s="4">
        <v>177</v>
      </c>
      <c r="E13" s="4">
        <v>68</v>
      </c>
      <c r="F13" s="4">
        <v>1941</v>
      </c>
      <c r="G13" s="4"/>
      <c r="H13" s="4"/>
      <c r="I13" s="4">
        <v>6292</v>
      </c>
      <c r="J13" s="4">
        <v>4966</v>
      </c>
      <c r="K13" s="4">
        <v>78.99</v>
      </c>
      <c r="L13" s="4">
        <v>161</v>
      </c>
      <c r="M13" s="4">
        <v>6</v>
      </c>
      <c r="N13" s="4">
        <v>1307</v>
      </c>
      <c r="O13" s="4">
        <v>0</v>
      </c>
      <c r="P13" s="39"/>
      <c r="Q13" s="39"/>
    </row>
    <row r="14" spans="1:17">
      <c r="A14" s="36" t="s">
        <v>19</v>
      </c>
      <c r="B14" s="4">
        <v>731</v>
      </c>
      <c r="C14" s="4">
        <v>685</v>
      </c>
      <c r="D14" s="4">
        <v>707</v>
      </c>
      <c r="E14" s="4">
        <v>40</v>
      </c>
      <c r="F14" s="4">
        <v>463</v>
      </c>
      <c r="G14" s="4"/>
      <c r="H14" s="4"/>
      <c r="I14" s="4">
        <v>3854</v>
      </c>
      <c r="J14" s="4">
        <v>3762</v>
      </c>
      <c r="K14" s="4">
        <v>98.82</v>
      </c>
      <c r="L14" s="4">
        <v>1241</v>
      </c>
      <c r="M14" s="4">
        <v>69</v>
      </c>
      <c r="N14" s="4">
        <v>2351</v>
      </c>
      <c r="O14" s="4">
        <v>0</v>
      </c>
      <c r="P14" s="39"/>
      <c r="Q14" s="39"/>
    </row>
    <row r="15" spans="1:17">
      <c r="A15" s="35" t="s">
        <v>26</v>
      </c>
      <c r="B15" s="35">
        <f>SUM(B16:B17)</f>
        <v>1047</v>
      </c>
      <c r="C15" s="35">
        <f>SUM(C16:C17)</f>
        <v>842</v>
      </c>
      <c r="D15" s="35">
        <f>SUM(D16:D17)</f>
        <v>145</v>
      </c>
      <c r="E15" s="35">
        <f>SUM(E16:E17)</f>
        <v>14</v>
      </c>
      <c r="F15" s="35">
        <f>SUM(F16:F17)</f>
        <v>164</v>
      </c>
      <c r="G15" s="35">
        <v>0</v>
      </c>
      <c r="H15" s="35">
        <v>0</v>
      </c>
      <c r="I15" s="35">
        <f>SUM(I16:I17)</f>
        <v>3187</v>
      </c>
      <c r="J15" s="35">
        <f t="shared" ref="J15:O15" si="2">SUM(J16:J17)</f>
        <v>2806</v>
      </c>
      <c r="K15" s="40">
        <f>AVERAGE(K16:K17)</f>
        <v>70.565</v>
      </c>
      <c r="L15" s="35">
        <f t="shared" si="2"/>
        <v>2773</v>
      </c>
      <c r="M15" s="35">
        <f t="shared" si="2"/>
        <v>0</v>
      </c>
      <c r="N15" s="35">
        <f t="shared" si="2"/>
        <v>26</v>
      </c>
      <c r="O15" s="35">
        <f t="shared" si="2"/>
        <v>7</v>
      </c>
      <c r="P15" s="39"/>
      <c r="Q15" s="39"/>
    </row>
    <row r="16" spans="1:17">
      <c r="A16" s="36" t="s">
        <v>18</v>
      </c>
      <c r="B16" s="4">
        <v>191</v>
      </c>
      <c r="C16" s="4">
        <v>48</v>
      </c>
      <c r="D16" s="4">
        <v>20</v>
      </c>
      <c r="E16" s="4">
        <v>3</v>
      </c>
      <c r="F16" s="4">
        <v>71</v>
      </c>
      <c r="G16" s="4"/>
      <c r="H16" s="4"/>
      <c r="I16" s="4">
        <v>524</v>
      </c>
      <c r="J16" s="4">
        <v>233</v>
      </c>
      <c r="K16" s="4">
        <v>44.47</v>
      </c>
      <c r="L16" s="4">
        <v>207</v>
      </c>
      <c r="M16" s="4">
        <v>0</v>
      </c>
      <c r="N16" s="4">
        <v>26</v>
      </c>
      <c r="O16" s="4">
        <v>0</v>
      </c>
      <c r="P16" s="39"/>
      <c r="Q16" s="39"/>
    </row>
    <row r="17" spans="1:17">
      <c r="A17" s="36" t="s">
        <v>27</v>
      </c>
      <c r="B17" s="4">
        <v>856</v>
      </c>
      <c r="C17" s="4">
        <v>794</v>
      </c>
      <c r="D17" s="4">
        <v>125</v>
      </c>
      <c r="E17" s="4">
        <v>11</v>
      </c>
      <c r="F17" s="4">
        <v>93</v>
      </c>
      <c r="G17" s="4"/>
      <c r="H17" s="4"/>
      <c r="I17" s="4">
        <v>2663</v>
      </c>
      <c r="J17" s="4">
        <v>2573</v>
      </c>
      <c r="K17" s="4">
        <v>96.66</v>
      </c>
      <c r="L17" s="4">
        <v>2566</v>
      </c>
      <c r="M17" s="4">
        <v>0</v>
      </c>
      <c r="N17" s="4">
        <v>0</v>
      </c>
      <c r="O17" s="4">
        <v>7</v>
      </c>
      <c r="P17" s="39"/>
      <c r="Q17" s="39"/>
    </row>
    <row r="18" spans="1:17">
      <c r="A18" s="35" t="s">
        <v>28</v>
      </c>
      <c r="B18" s="35">
        <f>SUM(B19:B22)</f>
        <v>1596</v>
      </c>
      <c r="C18" s="35">
        <f>SUM(C19:C22)</f>
        <v>1366</v>
      </c>
      <c r="D18" s="35">
        <f>SUM(D19:D22)</f>
        <v>222</v>
      </c>
      <c r="E18" s="35">
        <f>SUM(E19:E22)</f>
        <v>0</v>
      </c>
      <c r="F18" s="35">
        <f>SUM(F19:F22)</f>
        <v>460</v>
      </c>
      <c r="G18" s="35">
        <v>35</v>
      </c>
      <c r="H18" s="35">
        <v>0</v>
      </c>
      <c r="I18" s="35">
        <f>SUM(I19:I22)</f>
        <v>494</v>
      </c>
      <c r="J18" s="35">
        <f>SUM(J19:J22)</f>
        <v>368</v>
      </c>
      <c r="K18" s="40">
        <f>AVERAGE(K19:K22)</f>
        <v>74.9</v>
      </c>
      <c r="L18" s="35">
        <f>SUM(L19:L22)</f>
        <v>123</v>
      </c>
      <c r="M18" s="35">
        <f>SUM(M19:M22)</f>
        <v>0</v>
      </c>
      <c r="N18" s="35">
        <f>SUM(N19:N22)</f>
        <v>221</v>
      </c>
      <c r="O18" s="35">
        <f>SUM(O19:O22)</f>
        <v>0</v>
      </c>
      <c r="P18" s="39"/>
      <c r="Q18" s="39"/>
    </row>
    <row r="19" spans="1:17">
      <c r="A19" s="36" t="s">
        <v>29</v>
      </c>
      <c r="B19" s="4">
        <v>715</v>
      </c>
      <c r="C19" s="4">
        <v>549</v>
      </c>
      <c r="D19" s="4">
        <v>52</v>
      </c>
      <c r="E19" s="4">
        <v>0</v>
      </c>
      <c r="F19" s="4">
        <v>103</v>
      </c>
      <c r="G19" s="4"/>
      <c r="H19" s="4"/>
      <c r="I19" s="4"/>
      <c r="J19" s="4"/>
      <c r="K19" s="4"/>
      <c r="L19" s="4"/>
      <c r="M19" s="4"/>
      <c r="N19" s="4"/>
      <c r="O19" s="4"/>
      <c r="P19" s="39"/>
      <c r="Q19" s="39"/>
    </row>
    <row r="20" spans="1:17">
      <c r="A20" s="36" t="s">
        <v>30</v>
      </c>
      <c r="B20" s="4">
        <v>137</v>
      </c>
      <c r="C20" s="4">
        <v>127</v>
      </c>
      <c r="D20" s="4">
        <v>115</v>
      </c>
      <c r="E20" s="4">
        <v>0</v>
      </c>
      <c r="F20" s="4">
        <v>182</v>
      </c>
      <c r="G20" s="4"/>
      <c r="H20" s="4"/>
      <c r="I20" s="4">
        <v>494</v>
      </c>
      <c r="J20" s="4">
        <v>368</v>
      </c>
      <c r="K20" s="4">
        <v>74.9</v>
      </c>
      <c r="L20" s="4">
        <v>123</v>
      </c>
      <c r="M20" s="4">
        <v>0</v>
      </c>
      <c r="N20" s="4">
        <v>221</v>
      </c>
      <c r="O20" s="4">
        <v>0</v>
      </c>
      <c r="P20" s="39"/>
      <c r="Q20" s="39"/>
    </row>
    <row r="21" spans="1:17">
      <c r="A21" s="36" t="s">
        <v>31</v>
      </c>
      <c r="B21" s="4">
        <v>744</v>
      </c>
      <c r="C21" s="4">
        <v>690</v>
      </c>
      <c r="D21" s="4">
        <v>48</v>
      </c>
      <c r="E21" s="4">
        <v>0</v>
      </c>
      <c r="F21" s="4">
        <v>166</v>
      </c>
      <c r="G21" s="4"/>
      <c r="H21" s="4"/>
      <c r="I21" s="4"/>
      <c r="J21" s="4"/>
      <c r="K21" s="4"/>
      <c r="L21" s="4"/>
      <c r="M21" s="4"/>
      <c r="N21" s="4"/>
      <c r="O21" s="4"/>
      <c r="P21" s="39"/>
      <c r="Q21" s="39"/>
    </row>
    <row r="22" spans="1:17">
      <c r="A22" s="36" t="s">
        <v>32</v>
      </c>
      <c r="B22" s="4">
        <v>0</v>
      </c>
      <c r="C22" s="4">
        <v>0</v>
      </c>
      <c r="D22" s="4">
        <v>7</v>
      </c>
      <c r="E22" s="4">
        <v>0</v>
      </c>
      <c r="F22" s="4">
        <v>9</v>
      </c>
      <c r="G22" s="4"/>
      <c r="H22" s="4"/>
      <c r="I22" s="4"/>
      <c r="J22" s="4"/>
      <c r="K22" s="4"/>
      <c r="L22" s="4"/>
      <c r="M22" s="4"/>
      <c r="N22" s="4"/>
      <c r="O22" s="4"/>
      <c r="P22" s="39"/>
      <c r="Q22" s="39"/>
    </row>
    <row r="23" spans="1:17">
      <c r="A23" s="35" t="s">
        <v>33</v>
      </c>
      <c r="B23" s="35">
        <v>22</v>
      </c>
      <c r="C23" s="35">
        <v>22</v>
      </c>
      <c r="D23" s="35">
        <v>13</v>
      </c>
      <c r="E23" s="35">
        <v>0</v>
      </c>
      <c r="F23" s="35">
        <v>12</v>
      </c>
      <c r="G23" s="35">
        <v>0</v>
      </c>
      <c r="H23" s="35">
        <v>0</v>
      </c>
      <c r="I23" s="35">
        <f>SUM(I24)</f>
        <v>172</v>
      </c>
      <c r="J23" s="35">
        <f t="shared" ref="J23:O23" si="3">SUM(J24)</f>
        <v>8</v>
      </c>
      <c r="K23" s="40">
        <f>AVERAGE(K24)</f>
        <v>5.81</v>
      </c>
      <c r="L23" s="35">
        <f t="shared" si="3"/>
        <v>4</v>
      </c>
      <c r="M23" s="35">
        <f t="shared" si="3"/>
        <v>1</v>
      </c>
      <c r="N23" s="35">
        <f t="shared" si="3"/>
        <v>1</v>
      </c>
      <c r="O23" s="35">
        <f t="shared" si="3"/>
        <v>2</v>
      </c>
      <c r="P23" s="39"/>
      <c r="Q23" s="39"/>
    </row>
    <row r="24" spans="1:17">
      <c r="A24" s="36" t="s">
        <v>34</v>
      </c>
      <c r="B24" s="4">
        <v>22</v>
      </c>
      <c r="C24" s="4">
        <v>22</v>
      </c>
      <c r="D24" s="4">
        <v>13</v>
      </c>
      <c r="E24" s="4">
        <v>0</v>
      </c>
      <c r="F24" s="4">
        <v>12</v>
      </c>
      <c r="G24" s="4"/>
      <c r="H24" s="4"/>
      <c r="I24" s="4">
        <v>172</v>
      </c>
      <c r="J24" s="4">
        <v>8</v>
      </c>
      <c r="K24" s="4">
        <v>5.81</v>
      </c>
      <c r="L24" s="4">
        <v>4</v>
      </c>
      <c r="M24" s="4">
        <v>1</v>
      </c>
      <c r="N24" s="4">
        <v>1</v>
      </c>
      <c r="O24" s="4">
        <v>2</v>
      </c>
      <c r="P24" s="39"/>
      <c r="Q24" s="39"/>
    </row>
    <row r="25" spans="1:17">
      <c r="A25" s="35" t="s">
        <v>35</v>
      </c>
      <c r="B25" s="35">
        <f>SUM(B26:B27)</f>
        <v>1303</v>
      </c>
      <c r="C25" s="35">
        <f>SUM(C26:C27)</f>
        <v>1271</v>
      </c>
      <c r="D25" s="35">
        <f>SUM(D26:D27)</f>
        <v>52</v>
      </c>
      <c r="E25" s="35">
        <f>SUM(E26:E27)</f>
        <v>37</v>
      </c>
      <c r="F25" s="35">
        <f>SUM(F26:F27)</f>
        <v>432</v>
      </c>
      <c r="G25" s="35">
        <v>2</v>
      </c>
      <c r="H25" s="35">
        <v>2</v>
      </c>
      <c r="I25" s="35">
        <f>SUM(I26:I27)</f>
        <v>609</v>
      </c>
      <c r="J25" s="35">
        <f t="shared" ref="J25:O25" si="4">SUM(J26:J27)</f>
        <v>25</v>
      </c>
      <c r="K25" s="40">
        <f>AVERAGE(K26:K27)</f>
        <v>5.59</v>
      </c>
      <c r="L25" s="35">
        <f t="shared" si="4"/>
        <v>9</v>
      </c>
      <c r="M25" s="35">
        <f t="shared" si="4"/>
        <v>2</v>
      </c>
      <c r="N25" s="35">
        <f t="shared" si="4"/>
        <v>6</v>
      </c>
      <c r="O25" s="35">
        <f t="shared" si="4"/>
        <v>2</v>
      </c>
      <c r="P25" s="39"/>
      <c r="Q25" s="39"/>
    </row>
    <row r="26" spans="1:17">
      <c r="A26" s="36" t="s">
        <v>36</v>
      </c>
      <c r="B26" s="4">
        <v>238</v>
      </c>
      <c r="C26" s="4">
        <v>206</v>
      </c>
      <c r="D26" s="4">
        <v>48</v>
      </c>
      <c r="E26" s="4">
        <v>18</v>
      </c>
      <c r="F26" s="4">
        <v>54</v>
      </c>
      <c r="G26" s="4"/>
      <c r="H26" s="4"/>
      <c r="I26" s="4">
        <v>595</v>
      </c>
      <c r="J26" s="4">
        <v>24</v>
      </c>
      <c r="K26" s="4">
        <v>4.04</v>
      </c>
      <c r="L26" s="4">
        <v>8</v>
      </c>
      <c r="M26" s="4">
        <v>2</v>
      </c>
      <c r="N26" s="4">
        <v>6</v>
      </c>
      <c r="O26" s="4">
        <v>2</v>
      </c>
      <c r="P26" s="39"/>
      <c r="Q26" s="39"/>
    </row>
    <row r="27" spans="1:17">
      <c r="A27" s="36" t="s">
        <v>37</v>
      </c>
      <c r="B27" s="4">
        <v>1065</v>
      </c>
      <c r="C27" s="4">
        <v>1065</v>
      </c>
      <c r="D27" s="4">
        <v>4</v>
      </c>
      <c r="E27" s="4">
        <v>19</v>
      </c>
      <c r="F27" s="4">
        <v>378</v>
      </c>
      <c r="G27" s="4"/>
      <c r="H27" s="4"/>
      <c r="I27" s="4">
        <v>14</v>
      </c>
      <c r="J27" s="4">
        <v>1</v>
      </c>
      <c r="K27" s="4">
        <v>7.14</v>
      </c>
      <c r="L27" s="4">
        <v>1</v>
      </c>
      <c r="M27" s="4">
        <v>0</v>
      </c>
      <c r="N27" s="4">
        <v>0</v>
      </c>
      <c r="O27" s="4">
        <v>0</v>
      </c>
      <c r="P27" s="39"/>
      <c r="Q27" s="39"/>
    </row>
    <row r="28" spans="1:17">
      <c r="A28" s="37" t="s">
        <v>38</v>
      </c>
      <c r="B28" s="37">
        <f>SUM(B4,B12,B15,B18,B23,B25)</f>
        <v>10119</v>
      </c>
      <c r="C28" s="37">
        <f t="shared" ref="C28:H28" si="5">SUM(C4,C12,C15,C18,C23,C25)</f>
        <v>8199</v>
      </c>
      <c r="D28" s="37">
        <f t="shared" si="5"/>
        <v>2228</v>
      </c>
      <c r="E28" s="37">
        <f t="shared" si="5"/>
        <v>216</v>
      </c>
      <c r="F28" s="37">
        <f t="shared" si="5"/>
        <v>4769</v>
      </c>
      <c r="G28" s="37">
        <f t="shared" si="5"/>
        <v>16512</v>
      </c>
      <c r="H28" s="37">
        <f t="shared" si="5"/>
        <v>7217</v>
      </c>
      <c r="I28" s="37">
        <f t="shared" ref="I28:O28" si="6">SUM(I4,I12,I15,I18,I23,I25)</f>
        <v>67917</v>
      </c>
      <c r="J28" s="37">
        <f t="shared" si="6"/>
        <v>64296</v>
      </c>
      <c r="K28" s="41">
        <f>AVERAGE(K5:K11,K13:K14,K16:K17,K20,K24,K26:K27)</f>
        <v>73.9473333333333</v>
      </c>
      <c r="L28" s="37">
        <f t="shared" si="6"/>
        <v>30537</v>
      </c>
      <c r="M28" s="37">
        <f t="shared" si="6"/>
        <v>997</v>
      </c>
      <c r="N28" s="37">
        <f t="shared" si="6"/>
        <v>8611</v>
      </c>
      <c r="O28" s="37">
        <f t="shared" si="6"/>
        <v>3437</v>
      </c>
      <c r="P28" s="39"/>
      <c r="Q28" s="39"/>
    </row>
    <row r="29" spans="10:17">
      <c r="J29" s="39"/>
      <c r="K29" s="39"/>
      <c r="L29" s="39"/>
      <c r="M29" s="39"/>
      <c r="N29" s="39"/>
      <c r="O29" s="39"/>
      <c r="P29" s="39"/>
      <c r="Q29" s="39"/>
    </row>
  </sheetData>
  <mergeCells count="2">
    <mergeCell ref="A1:Q1"/>
    <mergeCell ref="A2:O2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tabSelected="1" workbookViewId="0">
      <selection activeCell="AD15" sqref="AD15"/>
    </sheetView>
  </sheetViews>
  <sheetFormatPr defaultColWidth="9" defaultRowHeight="13.5"/>
  <cols>
    <col min="1" max="1" width="23.375" customWidth="1"/>
    <col min="2" max="8" width="9" hidden="1" customWidth="1"/>
    <col min="11" max="11" width="8.125" customWidth="1"/>
    <col min="18" max="18" width="10.875" customWidth="1"/>
    <col min="19" max="19" width="10.875" hidden="1" customWidth="1"/>
    <col min="20" max="20" width="12.875" customWidth="1"/>
    <col min="21" max="21" width="17.125" hidden="1" customWidth="1"/>
    <col min="23" max="23" width="15" customWidth="1"/>
    <col min="24" max="26" width="9" hidden="1" customWidth="1"/>
  </cols>
  <sheetData>
    <row r="1" customFormat="1" ht="25" customHeight="1" spans="1:5">
      <c r="A1" s="1" t="s">
        <v>81</v>
      </c>
      <c r="B1" s="1"/>
      <c r="C1" s="1"/>
      <c r="D1" s="1"/>
      <c r="E1" s="1"/>
    </row>
    <row r="2" ht="25" customHeight="1" spans="1:26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82</v>
      </c>
      <c r="Q2" s="2" t="s">
        <v>57</v>
      </c>
      <c r="R2" s="2" t="s">
        <v>58</v>
      </c>
      <c r="S2" s="2" t="s">
        <v>59</v>
      </c>
      <c r="T2" s="2" t="s">
        <v>60</v>
      </c>
      <c r="U2" s="2" t="s">
        <v>61</v>
      </c>
      <c r="V2" s="2" t="s">
        <v>62</v>
      </c>
      <c r="W2" s="2" t="s">
        <v>83</v>
      </c>
      <c r="X2" s="18" t="s">
        <v>64</v>
      </c>
      <c r="Y2" s="3" t="s">
        <v>65</v>
      </c>
      <c r="Z2" s="3" t="s">
        <v>66</v>
      </c>
    </row>
    <row r="3" ht="25" customHeight="1" spans="1:26">
      <c r="A3" s="3" t="s">
        <v>41</v>
      </c>
      <c r="B3" s="4">
        <v>1413</v>
      </c>
      <c r="C3" s="4">
        <v>986</v>
      </c>
      <c r="D3" s="4">
        <v>515</v>
      </c>
      <c r="E3" s="4">
        <v>24</v>
      </c>
      <c r="F3" s="4">
        <v>696</v>
      </c>
      <c r="G3" s="4"/>
      <c r="H3" s="4"/>
      <c r="I3" s="4">
        <v>141723</v>
      </c>
      <c r="J3" s="4">
        <v>135370</v>
      </c>
      <c r="K3" s="4">
        <v>99.97</v>
      </c>
      <c r="L3" s="4">
        <v>55179</v>
      </c>
      <c r="M3" s="4">
        <v>266</v>
      </c>
      <c r="N3" s="4">
        <v>50576</v>
      </c>
      <c r="O3" s="4">
        <v>13067</v>
      </c>
      <c r="P3" s="4">
        <v>0</v>
      </c>
      <c r="Q3" s="4">
        <v>0</v>
      </c>
      <c r="R3" s="4">
        <v>13977</v>
      </c>
      <c r="S3" s="4">
        <v>0</v>
      </c>
      <c r="T3" s="4">
        <v>1357</v>
      </c>
      <c r="U3" s="4">
        <v>0</v>
      </c>
      <c r="V3" s="4">
        <v>0</v>
      </c>
      <c r="W3" s="4">
        <v>0</v>
      </c>
      <c r="X3" s="19">
        <f t="shared" ref="X3:X8" si="0">(L3+M3+N3+Q3+R3+S3+T3+U3+V3)/C3</f>
        <v>123.078093306288</v>
      </c>
      <c r="Y3" s="21">
        <f t="shared" ref="Y3:Y17" si="1">O3/F3</f>
        <v>18.7744252873563</v>
      </c>
      <c r="Z3" s="21">
        <f t="shared" ref="Z3:Z17" si="2">X3*0.8+Y3*0.2</f>
        <v>102.217359702502</v>
      </c>
    </row>
    <row r="4" ht="25" customHeight="1" spans="1:26">
      <c r="A4" s="3" t="s">
        <v>42</v>
      </c>
      <c r="B4" s="4">
        <v>216</v>
      </c>
      <c r="C4" s="4">
        <v>68</v>
      </c>
      <c r="D4" s="4">
        <v>60</v>
      </c>
      <c r="E4" s="4">
        <v>1</v>
      </c>
      <c r="F4" s="4">
        <v>123</v>
      </c>
      <c r="G4" s="4"/>
      <c r="H4" s="4"/>
      <c r="I4" s="4">
        <v>77382</v>
      </c>
      <c r="J4" s="4">
        <v>76766</v>
      </c>
      <c r="K4" s="4">
        <v>99.88</v>
      </c>
      <c r="L4" s="4">
        <v>43439</v>
      </c>
      <c r="M4" s="4">
        <v>1321</v>
      </c>
      <c r="N4" s="4">
        <v>7</v>
      </c>
      <c r="O4" s="4">
        <v>14836</v>
      </c>
      <c r="P4" s="4">
        <v>0</v>
      </c>
      <c r="Q4" s="4">
        <v>0</v>
      </c>
      <c r="R4" s="4">
        <v>4</v>
      </c>
      <c r="S4" s="4">
        <v>0</v>
      </c>
      <c r="T4" s="4">
        <v>0</v>
      </c>
      <c r="U4" s="4">
        <v>0</v>
      </c>
      <c r="V4" s="4">
        <v>0</v>
      </c>
      <c r="W4" s="4">
        <v>17150</v>
      </c>
      <c r="X4" s="19">
        <f t="shared" si="0"/>
        <v>658.397058823529</v>
      </c>
      <c r="Y4" s="21">
        <f t="shared" si="1"/>
        <v>120.617886178862</v>
      </c>
      <c r="Z4" s="21">
        <f t="shared" si="2"/>
        <v>550.841224294596</v>
      </c>
    </row>
    <row r="5" ht="25" customHeight="1" spans="1:26">
      <c r="A5" s="3" t="s">
        <v>43</v>
      </c>
      <c r="B5" s="4">
        <v>813</v>
      </c>
      <c r="C5" s="4">
        <v>330</v>
      </c>
      <c r="D5" s="4">
        <v>142</v>
      </c>
      <c r="E5" s="4">
        <v>7</v>
      </c>
      <c r="F5" s="4">
        <v>212</v>
      </c>
      <c r="G5" s="4"/>
      <c r="H5" s="4"/>
      <c r="I5" s="4">
        <v>233297</v>
      </c>
      <c r="J5" s="4">
        <v>228517</v>
      </c>
      <c r="K5" s="4">
        <v>99.75</v>
      </c>
      <c r="L5" s="4">
        <v>107916</v>
      </c>
      <c r="M5" s="4">
        <v>11402</v>
      </c>
      <c r="N5" s="4">
        <v>8673</v>
      </c>
      <c r="O5" s="4">
        <v>2502</v>
      </c>
      <c r="P5" s="4">
        <v>0</v>
      </c>
      <c r="Q5" s="4">
        <v>0</v>
      </c>
      <c r="R5" s="4">
        <v>1851</v>
      </c>
      <c r="S5" s="4">
        <v>0</v>
      </c>
      <c r="T5" s="4">
        <v>680</v>
      </c>
      <c r="U5" s="4">
        <v>0</v>
      </c>
      <c r="V5" s="4">
        <v>0</v>
      </c>
      <c r="W5" s="4">
        <v>95377</v>
      </c>
      <c r="X5" s="19">
        <f t="shared" si="0"/>
        <v>395.521212121212</v>
      </c>
      <c r="Y5" s="21">
        <f t="shared" si="1"/>
        <v>11.8018867924528</v>
      </c>
      <c r="Z5" s="21">
        <f t="shared" si="2"/>
        <v>318.77734705546</v>
      </c>
    </row>
    <row r="6" ht="25" customHeight="1" spans="1:26">
      <c r="A6" s="3" t="s">
        <v>44</v>
      </c>
      <c r="B6" s="4">
        <v>380</v>
      </c>
      <c r="C6" s="4">
        <v>236</v>
      </c>
      <c r="D6" s="4">
        <v>60</v>
      </c>
      <c r="E6" s="4">
        <v>5</v>
      </c>
      <c r="F6" s="4">
        <v>9</v>
      </c>
      <c r="G6" s="4"/>
      <c r="H6" s="4"/>
      <c r="I6" s="4">
        <v>192299</v>
      </c>
      <c r="J6" s="4">
        <v>189227</v>
      </c>
      <c r="K6" s="4">
        <v>99.42</v>
      </c>
      <c r="L6" s="4">
        <v>106460</v>
      </c>
      <c r="M6" s="4">
        <v>23</v>
      </c>
      <c r="N6" s="4">
        <v>20855</v>
      </c>
      <c r="O6" s="4">
        <v>617</v>
      </c>
      <c r="P6" s="4">
        <v>0</v>
      </c>
      <c r="Q6" s="4">
        <v>0</v>
      </c>
      <c r="R6" s="4">
        <v>85</v>
      </c>
      <c r="S6" s="4">
        <v>0</v>
      </c>
      <c r="T6" s="4">
        <v>819</v>
      </c>
      <c r="U6" s="4">
        <v>0</v>
      </c>
      <c r="V6" s="4">
        <v>0</v>
      </c>
      <c r="W6" s="4">
        <v>59860</v>
      </c>
      <c r="X6" s="19">
        <f t="shared" si="0"/>
        <v>543.398305084746</v>
      </c>
      <c r="Y6" s="21">
        <f t="shared" si="1"/>
        <v>68.5555555555556</v>
      </c>
      <c r="Z6" s="21">
        <f t="shared" si="2"/>
        <v>448.429755178908</v>
      </c>
    </row>
    <row r="7" ht="25" customHeight="1" spans="1:26">
      <c r="A7" s="3" t="s">
        <v>45</v>
      </c>
      <c r="B7" s="4">
        <v>289</v>
      </c>
      <c r="C7" s="4">
        <v>203</v>
      </c>
      <c r="D7" s="4">
        <v>54</v>
      </c>
      <c r="E7" s="4">
        <v>2</v>
      </c>
      <c r="F7" s="4">
        <v>45</v>
      </c>
      <c r="G7" s="4"/>
      <c r="H7" s="4"/>
      <c r="I7" s="4">
        <v>99503</v>
      </c>
      <c r="J7" s="4">
        <v>99254</v>
      </c>
      <c r="K7" s="4">
        <v>99.87</v>
      </c>
      <c r="L7" s="4">
        <v>33640</v>
      </c>
      <c r="M7" s="4">
        <v>150</v>
      </c>
      <c r="N7" s="4">
        <v>692</v>
      </c>
      <c r="O7" s="4">
        <v>1245</v>
      </c>
      <c r="P7" s="4">
        <v>0</v>
      </c>
      <c r="Q7" s="4">
        <v>0</v>
      </c>
      <c r="R7" s="4">
        <v>5</v>
      </c>
      <c r="S7" s="4">
        <v>0</v>
      </c>
      <c r="T7" s="4">
        <v>0</v>
      </c>
      <c r="U7" s="4">
        <v>0</v>
      </c>
      <c r="V7" s="4">
        <v>0</v>
      </c>
      <c r="W7" s="4">
        <v>63521</v>
      </c>
      <c r="X7" s="19">
        <f t="shared" si="0"/>
        <v>169.886699507389</v>
      </c>
      <c r="Y7" s="21">
        <f t="shared" si="1"/>
        <v>27.6666666666667</v>
      </c>
      <c r="Z7" s="21">
        <f t="shared" si="2"/>
        <v>141.442692939245</v>
      </c>
    </row>
    <row r="8" ht="25" customHeight="1" spans="1:26">
      <c r="A8" s="3" t="s">
        <v>46</v>
      </c>
      <c r="B8" s="4">
        <v>407</v>
      </c>
      <c r="C8" s="4">
        <v>341</v>
      </c>
      <c r="D8" s="4">
        <v>62</v>
      </c>
      <c r="E8" s="4">
        <v>17</v>
      </c>
      <c r="F8" s="4">
        <v>168</v>
      </c>
      <c r="G8" s="4"/>
      <c r="H8" s="4"/>
      <c r="I8" s="4">
        <v>169485</v>
      </c>
      <c r="J8" s="4">
        <v>168451</v>
      </c>
      <c r="K8" s="4">
        <v>99.96</v>
      </c>
      <c r="L8" s="4">
        <v>48113</v>
      </c>
      <c r="M8" s="4">
        <v>3431</v>
      </c>
      <c r="N8" s="4">
        <v>14693</v>
      </c>
      <c r="O8" s="4">
        <v>4724</v>
      </c>
      <c r="P8" s="4">
        <v>0</v>
      </c>
      <c r="Q8" s="4">
        <v>0</v>
      </c>
      <c r="R8" s="4">
        <v>2213</v>
      </c>
      <c r="S8" s="4">
        <v>0</v>
      </c>
      <c r="T8" s="4">
        <v>42</v>
      </c>
      <c r="U8" s="4">
        <v>0</v>
      </c>
      <c r="V8" s="4">
        <v>0</v>
      </c>
      <c r="W8" s="4">
        <v>95089</v>
      </c>
      <c r="X8" s="19">
        <f t="shared" si="0"/>
        <v>200.856304985337</v>
      </c>
      <c r="Y8" s="21">
        <f t="shared" si="1"/>
        <v>28.1190476190476</v>
      </c>
      <c r="Z8" s="21">
        <f t="shared" si="2"/>
        <v>166.308853512079</v>
      </c>
    </row>
    <row r="9" ht="25" customHeight="1" spans="1:26">
      <c r="A9" s="5" t="s">
        <v>47</v>
      </c>
      <c r="B9" s="6">
        <v>0</v>
      </c>
      <c r="C9" s="6">
        <v>0</v>
      </c>
      <c r="D9" s="6">
        <v>26</v>
      </c>
      <c r="E9" s="6">
        <v>3</v>
      </c>
      <c r="F9" s="6">
        <v>44</v>
      </c>
      <c r="G9" s="6"/>
      <c r="H9" s="6"/>
      <c r="I9" s="6">
        <v>83976</v>
      </c>
      <c r="J9" s="6">
        <v>83638</v>
      </c>
      <c r="K9" s="6">
        <v>99.82</v>
      </c>
      <c r="L9" s="6">
        <v>54028</v>
      </c>
      <c r="M9" s="6">
        <v>0</v>
      </c>
      <c r="N9" s="6">
        <v>0</v>
      </c>
      <c r="O9" s="6">
        <v>29437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19">
        <v>0</v>
      </c>
      <c r="Y9" s="21">
        <f t="shared" si="1"/>
        <v>669.022727272727</v>
      </c>
      <c r="Z9" s="21">
        <f t="shared" si="2"/>
        <v>133.804545454545</v>
      </c>
    </row>
    <row r="10" ht="25" customHeight="1" spans="1:26">
      <c r="A10" s="7" t="s">
        <v>48</v>
      </c>
      <c r="B10" s="8">
        <v>1956</v>
      </c>
      <c r="C10" s="8">
        <v>1881</v>
      </c>
      <c r="D10" s="8">
        <v>177</v>
      </c>
      <c r="E10" s="8">
        <v>68</v>
      </c>
      <c r="F10" s="8">
        <v>1941</v>
      </c>
      <c r="G10" s="8">
        <v>4869</v>
      </c>
      <c r="H10" s="8"/>
      <c r="I10" s="8">
        <v>186572</v>
      </c>
      <c r="J10" s="8">
        <v>172070</v>
      </c>
      <c r="K10" s="8">
        <v>93.37</v>
      </c>
      <c r="L10" s="8">
        <v>4848</v>
      </c>
      <c r="M10" s="8">
        <v>400</v>
      </c>
      <c r="N10" s="8">
        <v>50232</v>
      </c>
      <c r="O10" s="8">
        <v>5</v>
      </c>
      <c r="P10" s="8">
        <v>28</v>
      </c>
      <c r="Q10" s="8">
        <v>0</v>
      </c>
      <c r="R10" s="8">
        <v>468</v>
      </c>
      <c r="S10" s="8">
        <v>0</v>
      </c>
      <c r="T10" s="8">
        <v>0</v>
      </c>
      <c r="U10" s="8">
        <v>0</v>
      </c>
      <c r="V10" s="8">
        <v>0</v>
      </c>
      <c r="W10" s="8">
        <v>116088</v>
      </c>
      <c r="X10" s="19">
        <f t="shared" ref="X10:X17" si="3">(L10+M10+N10+Q10+R10+S10+T10+U10+V10)/C10</f>
        <v>29.7437533227007</v>
      </c>
      <c r="Y10" s="21">
        <f t="shared" si="1"/>
        <v>0.00257599175682638</v>
      </c>
      <c r="Z10" s="21">
        <f t="shared" si="2"/>
        <v>23.7955178565119</v>
      </c>
    </row>
    <row r="11" ht="25" customHeight="1" spans="1:26">
      <c r="A11" s="5" t="s">
        <v>49</v>
      </c>
      <c r="B11" s="6">
        <v>745</v>
      </c>
      <c r="C11" s="6">
        <v>691</v>
      </c>
      <c r="D11" s="6">
        <v>719</v>
      </c>
      <c r="E11" s="6">
        <v>40</v>
      </c>
      <c r="F11" s="6">
        <v>463</v>
      </c>
      <c r="G11" s="6">
        <v>3514</v>
      </c>
      <c r="H11" s="6"/>
      <c r="I11" s="6">
        <v>97653</v>
      </c>
      <c r="J11" s="6">
        <v>86527</v>
      </c>
      <c r="K11" s="6">
        <v>89.51</v>
      </c>
      <c r="L11" s="6">
        <v>28010</v>
      </c>
      <c r="M11" s="6">
        <v>1467</v>
      </c>
      <c r="N11" s="6">
        <v>54109</v>
      </c>
      <c r="O11" s="6">
        <v>53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2888</v>
      </c>
      <c r="X11" s="19">
        <f t="shared" si="3"/>
        <v>120.963820549928</v>
      </c>
      <c r="Y11" s="21">
        <f t="shared" si="1"/>
        <v>0.114470842332613</v>
      </c>
      <c r="Z11" s="21">
        <f t="shared" si="2"/>
        <v>96.7939506084087</v>
      </c>
    </row>
    <row r="12" ht="25" customHeight="1" spans="1:26">
      <c r="A12" s="7" t="s">
        <v>50</v>
      </c>
      <c r="B12" s="8">
        <v>191</v>
      </c>
      <c r="C12" s="8">
        <v>45</v>
      </c>
      <c r="D12" s="8">
        <v>20</v>
      </c>
      <c r="E12" s="8">
        <v>3</v>
      </c>
      <c r="F12" s="8">
        <v>71</v>
      </c>
      <c r="G12" s="8">
        <v>389</v>
      </c>
      <c r="H12" s="8"/>
      <c r="I12" s="8">
        <v>10493</v>
      </c>
      <c r="J12" s="8">
        <v>8166</v>
      </c>
      <c r="K12" s="8">
        <v>79.31</v>
      </c>
      <c r="L12" s="8">
        <v>7882</v>
      </c>
      <c r="M12" s="8">
        <v>1</v>
      </c>
      <c r="N12" s="8">
        <v>277</v>
      </c>
      <c r="O12" s="8">
        <v>2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24</v>
      </c>
      <c r="W12" s="8">
        <v>193</v>
      </c>
      <c r="X12" s="19">
        <f t="shared" si="3"/>
        <v>181.866666666667</v>
      </c>
      <c r="Y12" s="21">
        <f t="shared" si="1"/>
        <v>0.028169014084507</v>
      </c>
      <c r="Z12" s="21">
        <f t="shared" si="2"/>
        <v>145.49896713615</v>
      </c>
    </row>
    <row r="13" ht="25" customHeight="1" spans="1:26">
      <c r="A13" s="5" t="s">
        <v>51</v>
      </c>
      <c r="B13" s="6">
        <v>861</v>
      </c>
      <c r="C13" s="6">
        <v>805</v>
      </c>
      <c r="D13" s="6">
        <v>126</v>
      </c>
      <c r="E13" s="6">
        <v>11</v>
      </c>
      <c r="F13" s="6">
        <v>93</v>
      </c>
      <c r="G13" s="6">
        <v>2312</v>
      </c>
      <c r="H13" s="6"/>
      <c r="I13" s="6">
        <v>20674</v>
      </c>
      <c r="J13" s="6">
        <v>18722</v>
      </c>
      <c r="K13" s="6">
        <v>91.46</v>
      </c>
      <c r="L13" s="6">
        <v>17715</v>
      </c>
      <c r="M13" s="6">
        <v>249</v>
      </c>
      <c r="N13" s="6">
        <v>0</v>
      </c>
      <c r="O13" s="6">
        <v>758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19">
        <f t="shared" si="3"/>
        <v>22.3155279503106</v>
      </c>
      <c r="Y13" s="21">
        <f t="shared" si="1"/>
        <v>8.1505376344086</v>
      </c>
      <c r="Z13" s="21">
        <f t="shared" si="2"/>
        <v>19.4825298871302</v>
      </c>
    </row>
    <row r="14" ht="25" customHeight="1" spans="1:26">
      <c r="A14" s="9" t="s">
        <v>67</v>
      </c>
      <c r="B14" s="10">
        <v>141</v>
      </c>
      <c r="C14" s="10">
        <v>131</v>
      </c>
      <c r="D14" s="10">
        <v>115</v>
      </c>
      <c r="E14" s="10">
        <v>0</v>
      </c>
      <c r="F14" s="10">
        <v>189</v>
      </c>
      <c r="G14" s="10">
        <v>848</v>
      </c>
      <c r="H14" s="10"/>
      <c r="I14" s="10">
        <v>5807</v>
      </c>
      <c r="J14" s="10">
        <v>2576</v>
      </c>
      <c r="K14" s="10">
        <v>45.21</v>
      </c>
      <c r="L14" s="10">
        <v>744</v>
      </c>
      <c r="M14" s="10">
        <v>4</v>
      </c>
      <c r="N14" s="10">
        <v>1568</v>
      </c>
      <c r="O14" s="10">
        <v>4</v>
      </c>
      <c r="P14" s="10">
        <v>0</v>
      </c>
      <c r="Q14" s="10">
        <v>0</v>
      </c>
      <c r="R14" s="10">
        <v>242</v>
      </c>
      <c r="S14" s="10">
        <v>0</v>
      </c>
      <c r="T14" s="10">
        <v>0</v>
      </c>
      <c r="U14" s="10">
        <v>0</v>
      </c>
      <c r="V14" s="10">
        <v>8</v>
      </c>
      <c r="W14" s="10">
        <v>6</v>
      </c>
      <c r="X14" s="19">
        <f t="shared" si="3"/>
        <v>19.587786259542</v>
      </c>
      <c r="Y14" s="21">
        <f t="shared" si="1"/>
        <v>0.0211640211640212</v>
      </c>
      <c r="Z14" s="21">
        <f t="shared" si="2"/>
        <v>15.6744618118664</v>
      </c>
    </row>
    <row r="15" ht="25" customHeight="1" spans="1:26">
      <c r="A15" s="11" t="s">
        <v>68</v>
      </c>
      <c r="B15" s="12">
        <v>22</v>
      </c>
      <c r="C15" s="12">
        <v>22</v>
      </c>
      <c r="D15" s="12">
        <v>13</v>
      </c>
      <c r="E15" s="12">
        <v>0</v>
      </c>
      <c r="F15" s="12">
        <v>12</v>
      </c>
      <c r="G15" s="12"/>
      <c r="H15" s="12"/>
      <c r="I15" s="12">
        <v>396</v>
      </c>
      <c r="J15" s="12">
        <v>182</v>
      </c>
      <c r="K15" s="12">
        <v>50</v>
      </c>
      <c r="L15" s="12">
        <v>149</v>
      </c>
      <c r="M15" s="12">
        <v>6</v>
      </c>
      <c r="N15" s="12">
        <v>7</v>
      </c>
      <c r="O15" s="12">
        <v>10</v>
      </c>
      <c r="P15" s="12">
        <v>0</v>
      </c>
      <c r="Q15" s="12">
        <v>0</v>
      </c>
      <c r="R15" s="12">
        <v>10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9">
        <f t="shared" si="3"/>
        <v>7.81818181818182</v>
      </c>
      <c r="Y15" s="21">
        <f t="shared" si="1"/>
        <v>0.833333333333333</v>
      </c>
      <c r="Z15" s="21">
        <f t="shared" si="2"/>
        <v>6.42121212121212</v>
      </c>
    </row>
    <row r="16" ht="25" customHeight="1" spans="1:26">
      <c r="A16" s="13" t="s">
        <v>69</v>
      </c>
      <c r="B16" s="14">
        <v>241</v>
      </c>
      <c r="C16" s="14">
        <v>209</v>
      </c>
      <c r="D16" s="14">
        <v>59</v>
      </c>
      <c r="E16" s="14">
        <v>18</v>
      </c>
      <c r="F16" s="14">
        <v>54</v>
      </c>
      <c r="G16" s="14">
        <v>751</v>
      </c>
      <c r="H16" s="14"/>
      <c r="I16" s="14">
        <v>4595</v>
      </c>
      <c r="J16" s="14">
        <v>101</v>
      </c>
      <c r="K16" s="14">
        <v>2.22</v>
      </c>
      <c r="L16" s="14">
        <v>81</v>
      </c>
      <c r="M16" s="14">
        <v>2</v>
      </c>
      <c r="N16" s="14">
        <v>6</v>
      </c>
      <c r="O16" s="14">
        <v>6</v>
      </c>
      <c r="P16" s="14">
        <v>0</v>
      </c>
      <c r="Q16" s="14">
        <v>0</v>
      </c>
      <c r="R16" s="14">
        <v>1</v>
      </c>
      <c r="S16" s="14">
        <v>0</v>
      </c>
      <c r="T16" s="14">
        <v>0</v>
      </c>
      <c r="U16" s="14">
        <v>0</v>
      </c>
      <c r="V16" s="14">
        <v>0</v>
      </c>
      <c r="W16" s="14">
        <v>4</v>
      </c>
      <c r="X16" s="19">
        <f t="shared" si="3"/>
        <v>0.430622009569378</v>
      </c>
      <c r="Y16" s="21">
        <f t="shared" si="1"/>
        <v>0.111111111111111</v>
      </c>
      <c r="Z16" s="21">
        <f t="shared" si="2"/>
        <v>0.366719829877725</v>
      </c>
    </row>
    <row r="17" ht="25" customHeight="1" spans="1:26">
      <c r="A17" s="5" t="s">
        <v>70</v>
      </c>
      <c r="B17" s="6">
        <v>1066</v>
      </c>
      <c r="C17" s="6">
        <v>1066</v>
      </c>
      <c r="D17" s="6">
        <v>4</v>
      </c>
      <c r="E17" s="6">
        <v>32</v>
      </c>
      <c r="F17" s="6">
        <v>378</v>
      </c>
      <c r="G17" s="6">
        <v>0</v>
      </c>
      <c r="H17" s="6"/>
      <c r="I17" s="6">
        <v>46</v>
      </c>
      <c r="J17" s="6">
        <v>1</v>
      </c>
      <c r="K17" s="6">
        <v>2.17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19">
        <f t="shared" si="3"/>
        <v>0.000938086303939962</v>
      </c>
      <c r="Y17" s="21">
        <f t="shared" si="1"/>
        <v>0</v>
      </c>
      <c r="Z17" s="21">
        <f t="shared" si="2"/>
        <v>0.00075046904315197</v>
      </c>
    </row>
    <row r="18" ht="25" customHeight="1" spans="1:26">
      <c r="A18" s="15" t="s">
        <v>71</v>
      </c>
      <c r="B18" s="16">
        <f t="shared" ref="B18:J18" si="4">SUM(B3:B17)</f>
        <v>8741</v>
      </c>
      <c r="C18" s="16">
        <f t="shared" si="4"/>
        <v>7014</v>
      </c>
      <c r="D18" s="16">
        <f t="shared" si="4"/>
        <v>2152</v>
      </c>
      <c r="E18" s="16">
        <f t="shared" si="4"/>
        <v>231</v>
      </c>
      <c r="F18" s="16">
        <f t="shared" si="4"/>
        <v>4498</v>
      </c>
      <c r="G18" s="16">
        <f t="shared" si="4"/>
        <v>12683</v>
      </c>
      <c r="H18" s="16">
        <f t="shared" si="4"/>
        <v>0</v>
      </c>
      <c r="I18" s="16">
        <f t="shared" si="4"/>
        <v>1323901</v>
      </c>
      <c r="J18" s="16">
        <f t="shared" si="4"/>
        <v>1269568</v>
      </c>
      <c r="K18" s="17">
        <f>AVERAGE(K3:K17)</f>
        <v>76.7946666666667</v>
      </c>
      <c r="L18" s="16">
        <f t="shared" ref="L18:W18" si="5">SUM(L3:L17)</f>
        <v>508205</v>
      </c>
      <c r="M18" s="16">
        <f t="shared" si="5"/>
        <v>18722</v>
      </c>
      <c r="N18" s="16">
        <f t="shared" si="5"/>
        <v>201695</v>
      </c>
      <c r="O18" s="16">
        <f t="shared" si="5"/>
        <v>67266</v>
      </c>
      <c r="P18" s="16">
        <f t="shared" si="5"/>
        <v>28</v>
      </c>
      <c r="Q18" s="16">
        <f t="shared" si="5"/>
        <v>0</v>
      </c>
      <c r="R18" s="16">
        <f t="shared" si="5"/>
        <v>18856</v>
      </c>
      <c r="S18" s="16">
        <f t="shared" si="5"/>
        <v>0</v>
      </c>
      <c r="T18" s="16">
        <f t="shared" si="5"/>
        <v>2898</v>
      </c>
      <c r="U18" s="16">
        <f t="shared" si="5"/>
        <v>0</v>
      </c>
      <c r="V18" s="16">
        <f t="shared" si="5"/>
        <v>32</v>
      </c>
      <c r="W18" s="16">
        <f t="shared" si="5"/>
        <v>450176</v>
      </c>
      <c r="X18" s="20"/>
      <c r="Y18" s="21"/>
      <c r="Z18" s="21"/>
    </row>
  </sheetData>
  <mergeCells count="1">
    <mergeCell ref="A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workbookViewId="0">
      <selection activeCell="K5" sqref="$A1:$XFD1048576"/>
    </sheetView>
  </sheetViews>
  <sheetFormatPr defaultColWidth="9" defaultRowHeight="13.5"/>
  <cols>
    <col min="1" max="1" width="17.5" customWidth="1"/>
    <col min="7" max="7" width="9" hidden="1" customWidth="1"/>
    <col min="8" max="8" width="12.75" hidden="1" customWidth="1"/>
    <col min="9" max="15" width="15.625" customWidth="1"/>
  </cols>
  <sheetData>
    <row r="1" ht="29" customHeight="1" spans="1:17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ht="30" customHeight="1" spans="1:17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8"/>
      <c r="Q2" s="38"/>
    </row>
    <row r="3" spans="1:17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9"/>
      <c r="Q3" s="39"/>
    </row>
    <row r="4" spans="1:17">
      <c r="A4" s="35" t="s">
        <v>17</v>
      </c>
      <c r="B4" s="35">
        <f t="shared" ref="B4:F4" si="0">SUM(B5:B11)</f>
        <v>3474</v>
      </c>
      <c r="C4" s="35">
        <f t="shared" si="0"/>
        <v>2142</v>
      </c>
      <c r="D4" s="35">
        <f t="shared" si="0"/>
        <v>912</v>
      </c>
      <c r="E4" s="35">
        <f t="shared" si="0"/>
        <v>57</v>
      </c>
      <c r="F4" s="35">
        <f t="shared" si="0"/>
        <v>1297</v>
      </c>
      <c r="G4" s="35">
        <v>16367</v>
      </c>
      <c r="H4" s="35">
        <v>7215</v>
      </c>
      <c r="I4" s="35">
        <f t="shared" ref="I4:O4" si="1">SUM(I5:I11)</f>
        <v>54257</v>
      </c>
      <c r="J4" s="35">
        <f t="shared" si="1"/>
        <v>52811</v>
      </c>
      <c r="K4" s="40">
        <f>AVERAGE(K5:K11)</f>
        <v>99.6771428571429</v>
      </c>
      <c r="L4" s="35">
        <f t="shared" si="1"/>
        <v>25999</v>
      </c>
      <c r="M4" s="35">
        <f t="shared" si="1"/>
        <v>1072</v>
      </c>
      <c r="N4" s="35">
        <f t="shared" si="1"/>
        <v>4825</v>
      </c>
      <c r="O4" s="35">
        <f t="shared" si="1"/>
        <v>3606</v>
      </c>
      <c r="P4" s="39"/>
      <c r="Q4" s="39"/>
    </row>
    <row r="5" spans="1:17">
      <c r="A5" s="36" t="s">
        <v>18</v>
      </c>
      <c r="B5" s="4">
        <v>1409</v>
      </c>
      <c r="C5" s="4">
        <v>983</v>
      </c>
      <c r="D5" s="4">
        <v>514</v>
      </c>
      <c r="E5" s="4">
        <v>24</v>
      </c>
      <c r="F5" s="4">
        <v>696</v>
      </c>
      <c r="G5" s="4"/>
      <c r="H5" s="4"/>
      <c r="I5" s="4">
        <v>6861</v>
      </c>
      <c r="J5" s="4">
        <v>6531</v>
      </c>
      <c r="K5" s="4">
        <v>99.73</v>
      </c>
      <c r="L5" s="4">
        <v>2686</v>
      </c>
      <c r="M5" s="4">
        <v>23</v>
      </c>
      <c r="N5" s="4">
        <v>2290</v>
      </c>
      <c r="O5" s="4">
        <v>643</v>
      </c>
      <c r="P5" s="39"/>
      <c r="Q5" s="39"/>
    </row>
    <row r="6" spans="1:17">
      <c r="A6" s="36" t="s">
        <v>19</v>
      </c>
      <c r="B6" s="4">
        <v>195</v>
      </c>
      <c r="C6" s="4">
        <v>68</v>
      </c>
      <c r="D6" s="4">
        <v>57</v>
      </c>
      <c r="E6" s="4">
        <v>1</v>
      </c>
      <c r="F6" s="4">
        <v>123</v>
      </c>
      <c r="G6" s="4"/>
      <c r="H6" s="4"/>
      <c r="I6" s="4">
        <v>3853</v>
      </c>
      <c r="J6" s="4">
        <v>3735</v>
      </c>
      <c r="K6" s="4">
        <v>99.92</v>
      </c>
      <c r="L6" s="4">
        <v>1998</v>
      </c>
      <c r="M6" s="4">
        <v>137</v>
      </c>
      <c r="N6" s="4">
        <v>0</v>
      </c>
      <c r="O6" s="4">
        <v>825</v>
      </c>
      <c r="P6" s="39"/>
      <c r="Q6" s="39"/>
    </row>
    <row r="7" spans="1:17">
      <c r="A7" s="36" t="s">
        <v>20</v>
      </c>
      <c r="B7" s="4">
        <v>808</v>
      </c>
      <c r="C7" s="4">
        <v>324</v>
      </c>
      <c r="D7" s="4">
        <v>138</v>
      </c>
      <c r="E7" s="4">
        <v>7</v>
      </c>
      <c r="F7" s="4">
        <v>212</v>
      </c>
      <c r="G7" s="4"/>
      <c r="H7" s="4"/>
      <c r="I7" s="4">
        <v>13933</v>
      </c>
      <c r="J7" s="4">
        <v>13494</v>
      </c>
      <c r="K7" s="4">
        <v>99.29</v>
      </c>
      <c r="L7" s="4">
        <v>7350</v>
      </c>
      <c r="M7" s="4">
        <v>739</v>
      </c>
      <c r="N7" s="4">
        <v>468</v>
      </c>
      <c r="O7" s="4">
        <v>177</v>
      </c>
      <c r="P7" s="39"/>
      <c r="Q7" s="39"/>
    </row>
    <row r="8" spans="1:17">
      <c r="A8" s="36" t="s">
        <v>21</v>
      </c>
      <c r="B8" s="4">
        <v>367</v>
      </c>
      <c r="C8" s="4">
        <v>223</v>
      </c>
      <c r="D8" s="4">
        <v>60</v>
      </c>
      <c r="E8" s="4">
        <v>5</v>
      </c>
      <c r="F8" s="4">
        <v>9</v>
      </c>
      <c r="G8" s="4"/>
      <c r="H8" s="4"/>
      <c r="I8" s="4">
        <v>12545</v>
      </c>
      <c r="J8" s="4">
        <v>12090</v>
      </c>
      <c r="K8" s="4">
        <v>99.07</v>
      </c>
      <c r="L8" s="4">
        <v>7589</v>
      </c>
      <c r="M8" s="4">
        <v>0</v>
      </c>
      <c r="N8" s="4">
        <v>1346</v>
      </c>
      <c r="O8" s="4">
        <v>30</v>
      </c>
      <c r="P8" s="39"/>
      <c r="Q8" s="39"/>
    </row>
    <row r="9" spans="1:17">
      <c r="A9" s="36" t="s">
        <v>22</v>
      </c>
      <c r="B9" s="4">
        <v>288</v>
      </c>
      <c r="C9" s="4">
        <v>202</v>
      </c>
      <c r="D9" s="4">
        <v>54</v>
      </c>
      <c r="E9" s="4">
        <v>2</v>
      </c>
      <c r="F9" s="4">
        <v>45</v>
      </c>
      <c r="G9" s="4"/>
      <c r="H9" s="4"/>
      <c r="I9" s="4">
        <v>4699</v>
      </c>
      <c r="J9" s="4">
        <v>4693</v>
      </c>
      <c r="K9" s="4">
        <v>99.91</v>
      </c>
      <c r="L9" s="4">
        <v>1609</v>
      </c>
      <c r="M9" s="4">
        <v>9</v>
      </c>
      <c r="N9" s="4">
        <v>30</v>
      </c>
      <c r="O9" s="4">
        <v>118</v>
      </c>
      <c r="P9" s="39"/>
      <c r="Q9" s="39"/>
    </row>
    <row r="10" spans="1:17">
      <c r="A10" s="36" t="s">
        <v>23</v>
      </c>
      <c r="B10" s="4">
        <v>407</v>
      </c>
      <c r="C10" s="4">
        <v>342</v>
      </c>
      <c r="D10" s="4">
        <v>64</v>
      </c>
      <c r="E10" s="4">
        <v>15</v>
      </c>
      <c r="F10" s="4">
        <v>168</v>
      </c>
      <c r="G10" s="4"/>
      <c r="H10" s="4"/>
      <c r="I10" s="4">
        <v>8120</v>
      </c>
      <c r="J10" s="4">
        <v>8058</v>
      </c>
      <c r="K10" s="4">
        <v>99.96</v>
      </c>
      <c r="L10" s="4">
        <v>2159</v>
      </c>
      <c r="M10" s="4">
        <v>164</v>
      </c>
      <c r="N10" s="4">
        <v>691</v>
      </c>
      <c r="O10" s="4">
        <v>236</v>
      </c>
      <c r="P10" s="39"/>
      <c r="Q10" s="39"/>
    </row>
    <row r="11" spans="1:17">
      <c r="A11" s="36" t="s">
        <v>24</v>
      </c>
      <c r="B11" s="4">
        <v>0</v>
      </c>
      <c r="C11" s="4">
        <v>0</v>
      </c>
      <c r="D11" s="4">
        <v>25</v>
      </c>
      <c r="E11" s="4">
        <v>3</v>
      </c>
      <c r="F11" s="4">
        <v>44</v>
      </c>
      <c r="G11" s="4"/>
      <c r="H11" s="4"/>
      <c r="I11" s="4">
        <v>4246</v>
      </c>
      <c r="J11" s="4">
        <v>4210</v>
      </c>
      <c r="K11" s="4">
        <v>99.86</v>
      </c>
      <c r="L11" s="4">
        <v>2608</v>
      </c>
      <c r="M11" s="4">
        <v>0</v>
      </c>
      <c r="N11" s="4">
        <v>0</v>
      </c>
      <c r="O11" s="4">
        <v>1577</v>
      </c>
      <c r="P11" s="39"/>
      <c r="Q11" s="39"/>
    </row>
    <row r="12" spans="1:17">
      <c r="A12" s="35" t="s">
        <v>25</v>
      </c>
      <c r="B12" s="35">
        <f t="shared" ref="B12:F12" si="2">SUM(B13:B14)</f>
        <v>2677</v>
      </c>
      <c r="C12" s="35">
        <f t="shared" si="2"/>
        <v>2556</v>
      </c>
      <c r="D12" s="35">
        <f t="shared" si="2"/>
        <v>884</v>
      </c>
      <c r="E12" s="35">
        <f t="shared" si="2"/>
        <v>108</v>
      </c>
      <c r="F12" s="35">
        <f t="shared" si="2"/>
        <v>2404</v>
      </c>
      <c r="G12" s="35">
        <v>108</v>
      </c>
      <c r="H12" s="35">
        <v>0</v>
      </c>
      <c r="I12" s="35">
        <f t="shared" ref="I12:O12" si="3">SUM(I13:I14)</f>
        <v>9883</v>
      </c>
      <c r="J12" s="35">
        <f t="shared" si="3"/>
        <v>9030</v>
      </c>
      <c r="K12" s="40">
        <f>AVERAGE(K13:K14)</f>
        <v>94.8</v>
      </c>
      <c r="L12" s="35">
        <f t="shared" si="3"/>
        <v>1431</v>
      </c>
      <c r="M12" s="35">
        <f t="shared" si="3"/>
        <v>34</v>
      </c>
      <c r="N12" s="35">
        <f t="shared" si="3"/>
        <v>3665</v>
      </c>
      <c r="O12" s="35">
        <f t="shared" si="3"/>
        <v>4</v>
      </c>
      <c r="P12" s="39"/>
      <c r="Q12" s="39"/>
    </row>
    <row r="13" spans="1:17">
      <c r="A13" s="36" t="s">
        <v>18</v>
      </c>
      <c r="B13" s="4">
        <v>1946</v>
      </c>
      <c r="C13" s="4">
        <v>1871</v>
      </c>
      <c r="D13" s="4">
        <v>177</v>
      </c>
      <c r="E13" s="4">
        <v>68</v>
      </c>
      <c r="F13" s="4">
        <v>1941</v>
      </c>
      <c r="G13" s="4"/>
      <c r="H13" s="4"/>
      <c r="I13" s="4">
        <v>6081</v>
      </c>
      <c r="J13" s="4">
        <v>5310</v>
      </c>
      <c r="K13" s="4">
        <v>90.43</v>
      </c>
      <c r="L13" s="4">
        <v>172</v>
      </c>
      <c r="M13" s="4">
        <v>10</v>
      </c>
      <c r="N13" s="4">
        <v>1326</v>
      </c>
      <c r="O13" s="4">
        <v>1</v>
      </c>
      <c r="P13" s="39"/>
      <c r="Q13" s="39"/>
    </row>
    <row r="14" spans="1:17">
      <c r="A14" s="36" t="s">
        <v>19</v>
      </c>
      <c r="B14" s="4">
        <v>731</v>
      </c>
      <c r="C14" s="4">
        <v>685</v>
      </c>
      <c r="D14" s="4">
        <v>707</v>
      </c>
      <c r="E14" s="4">
        <v>40</v>
      </c>
      <c r="F14" s="4">
        <v>463</v>
      </c>
      <c r="G14" s="4"/>
      <c r="H14" s="4"/>
      <c r="I14" s="4">
        <v>3802</v>
      </c>
      <c r="J14" s="4">
        <v>3720</v>
      </c>
      <c r="K14" s="4">
        <v>99.17</v>
      </c>
      <c r="L14" s="4">
        <v>1259</v>
      </c>
      <c r="M14" s="4">
        <v>24</v>
      </c>
      <c r="N14" s="4">
        <v>2339</v>
      </c>
      <c r="O14" s="4">
        <v>3</v>
      </c>
      <c r="P14" s="39"/>
      <c r="Q14" s="39"/>
    </row>
    <row r="15" spans="1:17">
      <c r="A15" s="35" t="s">
        <v>26</v>
      </c>
      <c r="B15" s="35">
        <f t="shared" ref="B15:F15" si="4">SUM(B16:B17)</f>
        <v>1047</v>
      </c>
      <c r="C15" s="35">
        <f t="shared" si="4"/>
        <v>842</v>
      </c>
      <c r="D15" s="35">
        <f t="shared" si="4"/>
        <v>145</v>
      </c>
      <c r="E15" s="35">
        <f t="shared" si="4"/>
        <v>14</v>
      </c>
      <c r="F15" s="35">
        <f t="shared" si="4"/>
        <v>164</v>
      </c>
      <c r="G15" s="35">
        <v>0</v>
      </c>
      <c r="H15" s="35">
        <v>0</v>
      </c>
      <c r="I15" s="35">
        <f t="shared" ref="I15:O15" si="5">SUM(I16:I17)</f>
        <v>3256</v>
      </c>
      <c r="J15" s="35">
        <f t="shared" si="5"/>
        <v>3062</v>
      </c>
      <c r="K15" s="40">
        <f>AVERAGE(K16:K17)</f>
        <v>89.115</v>
      </c>
      <c r="L15" s="35">
        <f t="shared" si="5"/>
        <v>2962</v>
      </c>
      <c r="M15" s="35">
        <f t="shared" si="5"/>
        <v>0</v>
      </c>
      <c r="N15" s="35">
        <f t="shared" si="5"/>
        <v>51</v>
      </c>
      <c r="O15" s="35">
        <f t="shared" si="5"/>
        <v>38</v>
      </c>
      <c r="P15" s="39"/>
      <c r="Q15" s="39"/>
    </row>
    <row r="16" spans="1:17">
      <c r="A16" s="36" t="s">
        <v>18</v>
      </c>
      <c r="B16" s="4">
        <v>191</v>
      </c>
      <c r="C16" s="4">
        <v>48</v>
      </c>
      <c r="D16" s="4">
        <v>20</v>
      </c>
      <c r="E16" s="4">
        <v>3</v>
      </c>
      <c r="F16" s="4">
        <v>71</v>
      </c>
      <c r="G16" s="4"/>
      <c r="H16" s="4"/>
      <c r="I16" s="4">
        <v>536</v>
      </c>
      <c r="J16" s="4">
        <v>436</v>
      </c>
      <c r="K16" s="4">
        <v>81.65</v>
      </c>
      <c r="L16" s="4">
        <v>374</v>
      </c>
      <c r="M16" s="4">
        <v>0</v>
      </c>
      <c r="N16" s="4">
        <v>51</v>
      </c>
      <c r="O16" s="4">
        <v>0</v>
      </c>
      <c r="P16" s="39"/>
      <c r="Q16" s="39"/>
    </row>
    <row r="17" spans="1:17">
      <c r="A17" s="36" t="s">
        <v>27</v>
      </c>
      <c r="B17" s="4">
        <v>856</v>
      </c>
      <c r="C17" s="4">
        <v>794</v>
      </c>
      <c r="D17" s="4">
        <v>125</v>
      </c>
      <c r="E17" s="4">
        <v>11</v>
      </c>
      <c r="F17" s="4">
        <v>93</v>
      </c>
      <c r="G17" s="4"/>
      <c r="H17" s="4"/>
      <c r="I17" s="4">
        <v>2720</v>
      </c>
      <c r="J17" s="4">
        <v>2626</v>
      </c>
      <c r="K17" s="4">
        <v>96.58</v>
      </c>
      <c r="L17" s="4">
        <v>2588</v>
      </c>
      <c r="M17" s="4">
        <v>0</v>
      </c>
      <c r="N17" s="4">
        <v>0</v>
      </c>
      <c r="O17" s="4">
        <v>38</v>
      </c>
      <c r="P17" s="39"/>
      <c r="Q17" s="39"/>
    </row>
    <row r="18" spans="1:17">
      <c r="A18" s="35" t="s">
        <v>28</v>
      </c>
      <c r="B18" s="35">
        <f t="shared" ref="B18:F18" si="6">SUM(B19:B22)</f>
        <v>1596</v>
      </c>
      <c r="C18" s="35">
        <f t="shared" si="6"/>
        <v>1366</v>
      </c>
      <c r="D18" s="35">
        <f t="shared" si="6"/>
        <v>222</v>
      </c>
      <c r="E18" s="35">
        <f t="shared" si="6"/>
        <v>0</v>
      </c>
      <c r="F18" s="35">
        <f t="shared" si="6"/>
        <v>460</v>
      </c>
      <c r="G18" s="35">
        <v>35</v>
      </c>
      <c r="H18" s="35">
        <v>0</v>
      </c>
      <c r="I18" s="35">
        <f t="shared" ref="I18:O18" si="7">SUM(I19:I22)</f>
        <v>484</v>
      </c>
      <c r="J18" s="35">
        <f t="shared" si="7"/>
        <v>377</v>
      </c>
      <c r="K18" s="40">
        <f>AVERAGE(K19:K22)</f>
        <v>78.05</v>
      </c>
      <c r="L18" s="35">
        <f t="shared" si="7"/>
        <v>84</v>
      </c>
      <c r="M18" s="35">
        <f t="shared" si="7"/>
        <v>0</v>
      </c>
      <c r="N18" s="35">
        <f t="shared" si="7"/>
        <v>229</v>
      </c>
      <c r="O18" s="35">
        <f t="shared" si="7"/>
        <v>0</v>
      </c>
      <c r="P18" s="39"/>
      <c r="Q18" s="39"/>
    </row>
    <row r="19" spans="1:17">
      <c r="A19" s="36" t="s">
        <v>29</v>
      </c>
      <c r="B19" s="4">
        <v>715</v>
      </c>
      <c r="C19" s="4">
        <v>549</v>
      </c>
      <c r="D19" s="4">
        <v>52</v>
      </c>
      <c r="E19" s="4">
        <v>0</v>
      </c>
      <c r="F19" s="4">
        <v>103</v>
      </c>
      <c r="G19" s="4"/>
      <c r="H19" s="4"/>
      <c r="I19" s="4"/>
      <c r="J19" s="4"/>
      <c r="K19" s="4"/>
      <c r="L19" s="4"/>
      <c r="M19" s="4"/>
      <c r="N19" s="4"/>
      <c r="O19" s="4"/>
      <c r="P19" s="39"/>
      <c r="Q19" s="39"/>
    </row>
    <row r="20" spans="1:17">
      <c r="A20" s="36" t="s">
        <v>30</v>
      </c>
      <c r="B20" s="4">
        <v>137</v>
      </c>
      <c r="C20" s="4">
        <v>127</v>
      </c>
      <c r="D20" s="4">
        <v>115</v>
      </c>
      <c r="E20" s="4">
        <v>0</v>
      </c>
      <c r="F20" s="4">
        <v>182</v>
      </c>
      <c r="G20" s="4"/>
      <c r="H20" s="4"/>
      <c r="I20" s="4">
        <v>484</v>
      </c>
      <c r="J20" s="4">
        <v>377</v>
      </c>
      <c r="K20" s="4">
        <v>78.05</v>
      </c>
      <c r="L20" s="4">
        <v>84</v>
      </c>
      <c r="M20" s="4">
        <v>0</v>
      </c>
      <c r="N20" s="4">
        <v>229</v>
      </c>
      <c r="O20" s="4">
        <v>0</v>
      </c>
      <c r="P20" s="39"/>
      <c r="Q20" s="39"/>
    </row>
    <row r="21" spans="1:17">
      <c r="A21" s="36" t="s">
        <v>31</v>
      </c>
      <c r="B21" s="4">
        <v>744</v>
      </c>
      <c r="C21" s="4">
        <v>690</v>
      </c>
      <c r="D21" s="4">
        <v>48</v>
      </c>
      <c r="E21" s="4">
        <v>0</v>
      </c>
      <c r="F21" s="4">
        <v>166</v>
      </c>
      <c r="G21" s="4"/>
      <c r="H21" s="4"/>
      <c r="I21" s="4"/>
      <c r="J21" s="4"/>
      <c r="K21" s="4"/>
      <c r="L21" s="4"/>
      <c r="M21" s="4"/>
      <c r="N21" s="4"/>
      <c r="O21" s="4"/>
      <c r="P21" s="39"/>
      <c r="Q21" s="39"/>
    </row>
    <row r="22" spans="1:17">
      <c r="A22" s="36" t="s">
        <v>32</v>
      </c>
      <c r="B22" s="4">
        <v>0</v>
      </c>
      <c r="C22" s="4">
        <v>0</v>
      </c>
      <c r="D22" s="4">
        <v>7</v>
      </c>
      <c r="E22" s="4">
        <v>0</v>
      </c>
      <c r="F22" s="4">
        <v>9</v>
      </c>
      <c r="G22" s="4"/>
      <c r="H22" s="4"/>
      <c r="I22" s="4"/>
      <c r="J22" s="4"/>
      <c r="K22" s="4"/>
      <c r="L22" s="4"/>
      <c r="M22" s="4"/>
      <c r="N22" s="4"/>
      <c r="O22" s="4"/>
      <c r="P22" s="39"/>
      <c r="Q22" s="39"/>
    </row>
    <row r="23" spans="1:17">
      <c r="A23" s="35" t="s">
        <v>33</v>
      </c>
      <c r="B23" s="35">
        <v>22</v>
      </c>
      <c r="C23" s="35">
        <v>22</v>
      </c>
      <c r="D23" s="35">
        <v>13</v>
      </c>
      <c r="E23" s="35">
        <v>0</v>
      </c>
      <c r="F23" s="35">
        <v>12</v>
      </c>
      <c r="G23" s="35">
        <v>0</v>
      </c>
      <c r="H23" s="35">
        <v>0</v>
      </c>
      <c r="I23" s="35">
        <f t="shared" ref="I23:O23" si="8">SUM(I24)</f>
        <v>39</v>
      </c>
      <c r="J23" s="35">
        <f t="shared" si="8"/>
        <v>12</v>
      </c>
      <c r="K23" s="40">
        <f>AVERAGE(K24)</f>
        <v>44.44</v>
      </c>
      <c r="L23" s="35">
        <f t="shared" si="8"/>
        <v>10</v>
      </c>
      <c r="M23" s="35">
        <f t="shared" si="8"/>
        <v>0</v>
      </c>
      <c r="N23" s="35">
        <f t="shared" si="8"/>
        <v>0</v>
      </c>
      <c r="O23" s="35">
        <f t="shared" si="8"/>
        <v>2</v>
      </c>
      <c r="P23" s="39"/>
      <c r="Q23" s="39"/>
    </row>
    <row r="24" spans="1:17">
      <c r="A24" s="36" t="s">
        <v>34</v>
      </c>
      <c r="B24" s="4">
        <v>22</v>
      </c>
      <c r="C24" s="4">
        <v>22</v>
      </c>
      <c r="D24" s="4">
        <v>13</v>
      </c>
      <c r="E24" s="4">
        <v>0</v>
      </c>
      <c r="F24" s="4">
        <v>12</v>
      </c>
      <c r="G24" s="4"/>
      <c r="H24" s="4"/>
      <c r="I24" s="4">
        <v>39</v>
      </c>
      <c r="J24" s="4">
        <v>12</v>
      </c>
      <c r="K24" s="4">
        <v>44.44</v>
      </c>
      <c r="L24" s="4">
        <v>10</v>
      </c>
      <c r="M24" s="4">
        <v>0</v>
      </c>
      <c r="N24" s="4">
        <v>0</v>
      </c>
      <c r="O24" s="4">
        <v>2</v>
      </c>
      <c r="P24" s="39"/>
      <c r="Q24" s="39"/>
    </row>
    <row r="25" spans="1:17">
      <c r="A25" s="35" t="s">
        <v>35</v>
      </c>
      <c r="B25" s="35">
        <f t="shared" ref="B25:F25" si="9">SUM(B26:B27)</f>
        <v>1303</v>
      </c>
      <c r="C25" s="35">
        <f t="shared" si="9"/>
        <v>1271</v>
      </c>
      <c r="D25" s="35">
        <f t="shared" si="9"/>
        <v>52</v>
      </c>
      <c r="E25" s="35">
        <f t="shared" si="9"/>
        <v>37</v>
      </c>
      <c r="F25" s="35">
        <f t="shared" si="9"/>
        <v>432</v>
      </c>
      <c r="G25" s="35">
        <v>2</v>
      </c>
      <c r="H25" s="35">
        <v>2</v>
      </c>
      <c r="I25" s="35">
        <f t="shared" ref="I25:O25" si="10">SUM(I26:I27)</f>
        <v>593</v>
      </c>
      <c r="J25" s="35">
        <f t="shared" si="10"/>
        <v>0</v>
      </c>
      <c r="K25" s="40">
        <f>AVERAGE(K26:K27)</f>
        <v>0</v>
      </c>
      <c r="L25" s="35">
        <f t="shared" si="10"/>
        <v>0</v>
      </c>
      <c r="M25" s="35">
        <f t="shared" si="10"/>
        <v>0</v>
      </c>
      <c r="N25" s="35">
        <f t="shared" si="10"/>
        <v>0</v>
      </c>
      <c r="O25" s="35">
        <f t="shared" si="10"/>
        <v>0</v>
      </c>
      <c r="P25" s="39"/>
      <c r="Q25" s="39"/>
    </row>
    <row r="26" spans="1:17">
      <c r="A26" s="36" t="s">
        <v>36</v>
      </c>
      <c r="B26" s="4">
        <v>238</v>
      </c>
      <c r="C26" s="4">
        <v>206</v>
      </c>
      <c r="D26" s="4">
        <v>48</v>
      </c>
      <c r="E26" s="4">
        <v>18</v>
      </c>
      <c r="F26" s="4">
        <v>54</v>
      </c>
      <c r="G26" s="4"/>
      <c r="H26" s="4"/>
      <c r="I26" s="4">
        <v>565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39"/>
      <c r="Q26" s="39"/>
    </row>
    <row r="27" spans="1:17">
      <c r="A27" s="36" t="s">
        <v>37</v>
      </c>
      <c r="B27" s="4">
        <v>1065</v>
      </c>
      <c r="C27" s="4">
        <v>1065</v>
      </c>
      <c r="D27" s="4">
        <v>4</v>
      </c>
      <c r="E27" s="4">
        <v>19</v>
      </c>
      <c r="F27" s="4">
        <v>378</v>
      </c>
      <c r="G27" s="4"/>
      <c r="H27" s="4"/>
      <c r="I27" s="4">
        <v>28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39"/>
      <c r="Q27" s="39"/>
    </row>
    <row r="28" spans="1:17">
      <c r="A28" s="37" t="s">
        <v>38</v>
      </c>
      <c r="B28" s="37">
        <f t="shared" ref="B28:J28" si="11">SUM(B4,B12,B15,B18,B23,B25)</f>
        <v>10119</v>
      </c>
      <c r="C28" s="37">
        <f t="shared" si="11"/>
        <v>8199</v>
      </c>
      <c r="D28" s="37">
        <f t="shared" si="11"/>
        <v>2228</v>
      </c>
      <c r="E28" s="37">
        <f t="shared" si="11"/>
        <v>216</v>
      </c>
      <c r="F28" s="37">
        <f t="shared" si="11"/>
        <v>4769</v>
      </c>
      <c r="G28" s="37">
        <f t="shared" si="11"/>
        <v>16512</v>
      </c>
      <c r="H28" s="37">
        <f t="shared" si="11"/>
        <v>7217</v>
      </c>
      <c r="I28" s="37">
        <f t="shared" si="11"/>
        <v>68512</v>
      </c>
      <c r="J28" s="37">
        <f t="shared" si="11"/>
        <v>65292</v>
      </c>
      <c r="K28" s="41">
        <f>AVERAGE(K5:K11,K13:K14,K16:K17,K20,K24,K26:K27)</f>
        <v>79.204</v>
      </c>
      <c r="L28" s="37">
        <f t="shared" ref="L28:O28" si="12">SUM(L4,L12,L15,L18,L23,L25)</f>
        <v>30486</v>
      </c>
      <c r="M28" s="37">
        <f t="shared" si="12"/>
        <v>1106</v>
      </c>
      <c r="N28" s="37">
        <f t="shared" si="12"/>
        <v>8770</v>
      </c>
      <c r="O28" s="37">
        <f t="shared" si="12"/>
        <v>3650</v>
      </c>
      <c r="P28" s="39"/>
      <c r="Q28" s="39"/>
    </row>
    <row r="29" spans="10:17">
      <c r="J29" s="39"/>
      <c r="K29" s="39"/>
      <c r="L29" s="39"/>
      <c r="M29" s="39"/>
      <c r="N29" s="39"/>
      <c r="O29" s="39"/>
      <c r="P29" s="39"/>
      <c r="Q29" s="39"/>
    </row>
  </sheetData>
  <mergeCells count="2">
    <mergeCell ref="A1:Q1"/>
    <mergeCell ref="A2:O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workbookViewId="0">
      <selection activeCell="I26" sqref="I16:O17 I20:O20 I24:O24 I26:O27"/>
    </sheetView>
  </sheetViews>
  <sheetFormatPr defaultColWidth="9" defaultRowHeight="13.5"/>
  <cols>
    <col min="1" max="1" width="17.5" customWidth="1"/>
    <col min="7" max="7" width="9" hidden="1" customWidth="1"/>
    <col min="8" max="8" width="12.75" hidden="1" customWidth="1"/>
    <col min="9" max="15" width="15.625" customWidth="1"/>
  </cols>
  <sheetData>
    <row r="1" ht="29" customHeight="1" spans="1:17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ht="31" customHeight="1" spans="1:17">
      <c r="A2" s="33" t="s">
        <v>39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8"/>
      <c r="Q2" s="38"/>
    </row>
    <row r="3" ht="26" customHeight="1" spans="1:17">
      <c r="A3" s="34" t="s">
        <v>2</v>
      </c>
      <c r="B3" s="34" t="s">
        <v>3</v>
      </c>
      <c r="C3" s="34" t="s">
        <v>4</v>
      </c>
      <c r="D3" s="34" t="s">
        <v>5</v>
      </c>
      <c r="E3" s="34" t="s">
        <v>6</v>
      </c>
      <c r="F3" s="34" t="s">
        <v>7</v>
      </c>
      <c r="G3" s="34" t="s">
        <v>8</v>
      </c>
      <c r="H3" s="34" t="s">
        <v>9</v>
      </c>
      <c r="I3" s="34" t="s">
        <v>10</v>
      </c>
      <c r="J3" s="34" t="s">
        <v>11</v>
      </c>
      <c r="K3" s="34" t="s">
        <v>12</v>
      </c>
      <c r="L3" s="34" t="s">
        <v>13</v>
      </c>
      <c r="M3" s="34" t="s">
        <v>14</v>
      </c>
      <c r="N3" s="34" t="s">
        <v>15</v>
      </c>
      <c r="O3" s="34" t="s">
        <v>16</v>
      </c>
      <c r="P3" s="39"/>
      <c r="Q3" s="39"/>
    </row>
    <row r="4" spans="1:17">
      <c r="A4" s="35" t="s">
        <v>17</v>
      </c>
      <c r="B4" s="35">
        <f t="shared" ref="B4:F4" si="0">SUM(B5:B11)</f>
        <v>3477</v>
      </c>
      <c r="C4" s="35">
        <f t="shared" si="0"/>
        <v>2143</v>
      </c>
      <c r="D4" s="35">
        <f t="shared" si="0"/>
        <v>911</v>
      </c>
      <c r="E4" s="35">
        <f t="shared" si="0"/>
        <v>59</v>
      </c>
      <c r="F4" s="35">
        <f t="shared" si="0"/>
        <v>1297</v>
      </c>
      <c r="G4" s="35">
        <v>16367</v>
      </c>
      <c r="H4" s="35">
        <v>7215</v>
      </c>
      <c r="I4" s="35">
        <f t="shared" ref="I4:O4" si="1">SUM(I5:I11)</f>
        <v>51455</v>
      </c>
      <c r="J4" s="35">
        <f t="shared" si="1"/>
        <v>50175</v>
      </c>
      <c r="K4" s="40">
        <f>AVERAGE(K5:K11)</f>
        <v>99.5171428571429</v>
      </c>
      <c r="L4" s="35">
        <f t="shared" si="1"/>
        <v>25929</v>
      </c>
      <c r="M4" s="35">
        <f t="shared" si="1"/>
        <v>1268</v>
      </c>
      <c r="N4" s="35">
        <f t="shared" si="1"/>
        <v>4833</v>
      </c>
      <c r="O4" s="35">
        <f t="shared" si="1"/>
        <v>3463</v>
      </c>
      <c r="P4" s="39"/>
      <c r="Q4" s="39"/>
    </row>
    <row r="5" spans="1:17">
      <c r="A5" s="36" t="s">
        <v>18</v>
      </c>
      <c r="B5" s="4">
        <v>1409</v>
      </c>
      <c r="C5" s="4">
        <v>983</v>
      </c>
      <c r="D5" s="4">
        <v>514</v>
      </c>
      <c r="E5" s="4">
        <v>24</v>
      </c>
      <c r="F5" s="4">
        <v>696</v>
      </c>
      <c r="G5" s="4"/>
      <c r="H5" s="4"/>
      <c r="I5" s="4">
        <v>7013</v>
      </c>
      <c r="J5" s="4">
        <v>6630</v>
      </c>
      <c r="K5" s="4">
        <v>99.79</v>
      </c>
      <c r="L5" s="4">
        <v>2699</v>
      </c>
      <c r="M5" s="4">
        <v>20</v>
      </c>
      <c r="N5" s="4">
        <v>2297</v>
      </c>
      <c r="O5" s="4">
        <v>662</v>
      </c>
      <c r="P5" s="39"/>
      <c r="Q5" s="39"/>
    </row>
    <row r="6" spans="1:17">
      <c r="A6" s="36" t="s">
        <v>19</v>
      </c>
      <c r="B6" s="4">
        <v>197</v>
      </c>
      <c r="C6" s="4">
        <v>68</v>
      </c>
      <c r="D6" s="4">
        <v>57</v>
      </c>
      <c r="E6" s="4">
        <v>1</v>
      </c>
      <c r="F6" s="4">
        <v>123</v>
      </c>
      <c r="G6" s="4"/>
      <c r="H6" s="4"/>
      <c r="I6" s="4">
        <v>4009</v>
      </c>
      <c r="J6" s="4">
        <v>3906</v>
      </c>
      <c r="K6" s="4">
        <v>99.92</v>
      </c>
      <c r="L6" s="4">
        <v>1997</v>
      </c>
      <c r="M6" s="4">
        <v>252</v>
      </c>
      <c r="N6" s="4">
        <v>0</v>
      </c>
      <c r="O6" s="4">
        <v>793</v>
      </c>
      <c r="P6" s="39"/>
      <c r="Q6" s="39"/>
    </row>
    <row r="7" spans="1:17">
      <c r="A7" s="36" t="s">
        <v>20</v>
      </c>
      <c r="B7" s="4">
        <v>808</v>
      </c>
      <c r="C7" s="4">
        <v>324</v>
      </c>
      <c r="D7" s="4">
        <v>139</v>
      </c>
      <c r="E7" s="4">
        <v>7</v>
      </c>
      <c r="F7" s="4">
        <v>212</v>
      </c>
      <c r="G7" s="4"/>
      <c r="H7" s="4"/>
      <c r="I7" s="4">
        <v>13664</v>
      </c>
      <c r="J7" s="4">
        <v>13273</v>
      </c>
      <c r="K7" s="4">
        <v>98.52</v>
      </c>
      <c r="L7" s="4">
        <v>7270</v>
      </c>
      <c r="M7" s="4">
        <v>833</v>
      </c>
      <c r="N7" s="4">
        <v>444</v>
      </c>
      <c r="O7" s="4">
        <v>68</v>
      </c>
      <c r="P7" s="39"/>
      <c r="Q7" s="39"/>
    </row>
    <row r="8" spans="1:17">
      <c r="A8" s="36" t="s">
        <v>21</v>
      </c>
      <c r="B8" s="4">
        <v>368</v>
      </c>
      <c r="C8" s="4">
        <v>224</v>
      </c>
      <c r="D8" s="4">
        <v>60</v>
      </c>
      <c r="E8" s="4">
        <v>5</v>
      </c>
      <c r="F8" s="4">
        <v>9</v>
      </c>
      <c r="G8" s="4"/>
      <c r="H8" s="4"/>
      <c r="I8" s="4">
        <v>12285</v>
      </c>
      <c r="J8" s="4">
        <v>11948</v>
      </c>
      <c r="K8" s="4">
        <v>98.68</v>
      </c>
      <c r="L8" s="4">
        <v>7485</v>
      </c>
      <c r="M8" s="4">
        <v>0</v>
      </c>
      <c r="N8" s="4">
        <v>1322</v>
      </c>
      <c r="O8" s="4">
        <v>20</v>
      </c>
      <c r="P8" s="39"/>
      <c r="Q8" s="39"/>
    </row>
    <row r="9" spans="1:17">
      <c r="A9" s="36" t="s">
        <v>22</v>
      </c>
      <c r="B9" s="4">
        <v>288</v>
      </c>
      <c r="C9" s="4">
        <v>202</v>
      </c>
      <c r="D9" s="4">
        <v>54</v>
      </c>
      <c r="E9" s="4">
        <v>2</v>
      </c>
      <c r="F9" s="4">
        <v>45</v>
      </c>
      <c r="G9" s="4"/>
      <c r="H9" s="4"/>
      <c r="I9" s="4">
        <v>4648</v>
      </c>
      <c r="J9" s="4">
        <v>4645</v>
      </c>
      <c r="K9" s="4">
        <v>99.94</v>
      </c>
      <c r="L9" s="4">
        <v>1598</v>
      </c>
      <c r="M9" s="4">
        <v>6</v>
      </c>
      <c r="N9" s="4">
        <v>25</v>
      </c>
      <c r="O9" s="4">
        <v>89</v>
      </c>
      <c r="P9" s="39"/>
      <c r="Q9" s="39"/>
    </row>
    <row r="10" spans="1:17">
      <c r="A10" s="36" t="s">
        <v>23</v>
      </c>
      <c r="B10" s="4">
        <v>407</v>
      </c>
      <c r="C10" s="4">
        <v>342</v>
      </c>
      <c r="D10" s="4">
        <v>62</v>
      </c>
      <c r="E10" s="4">
        <v>17</v>
      </c>
      <c r="F10" s="4">
        <v>168</v>
      </c>
      <c r="G10" s="4"/>
      <c r="H10" s="4"/>
      <c r="I10" s="4">
        <v>5518</v>
      </c>
      <c r="J10" s="4">
        <v>5476</v>
      </c>
      <c r="K10" s="4">
        <v>99.82</v>
      </c>
      <c r="L10" s="4">
        <v>2191</v>
      </c>
      <c r="M10" s="4">
        <v>157</v>
      </c>
      <c r="N10" s="4">
        <v>745</v>
      </c>
      <c r="O10" s="4">
        <v>237</v>
      </c>
      <c r="P10" s="39"/>
      <c r="Q10" s="39"/>
    </row>
    <row r="11" spans="1:17">
      <c r="A11" s="36" t="s">
        <v>24</v>
      </c>
      <c r="B11" s="4">
        <v>0</v>
      </c>
      <c r="C11" s="4">
        <v>0</v>
      </c>
      <c r="D11" s="4">
        <v>25</v>
      </c>
      <c r="E11" s="4">
        <v>3</v>
      </c>
      <c r="F11" s="4">
        <v>44</v>
      </c>
      <c r="G11" s="4"/>
      <c r="H11" s="4"/>
      <c r="I11" s="4">
        <v>4318</v>
      </c>
      <c r="J11" s="4">
        <v>4297</v>
      </c>
      <c r="K11" s="4">
        <v>99.95</v>
      </c>
      <c r="L11" s="4">
        <v>2689</v>
      </c>
      <c r="M11" s="4">
        <v>0</v>
      </c>
      <c r="N11" s="4">
        <v>0</v>
      </c>
      <c r="O11" s="4">
        <v>1594</v>
      </c>
      <c r="P11" s="39"/>
      <c r="Q11" s="39"/>
    </row>
    <row r="12" spans="1:17">
      <c r="A12" s="35" t="s">
        <v>25</v>
      </c>
      <c r="B12" s="35">
        <f t="shared" ref="B12:F12" si="2">SUM(B13:B14)</f>
        <v>2677</v>
      </c>
      <c r="C12" s="35">
        <f t="shared" si="2"/>
        <v>2556</v>
      </c>
      <c r="D12" s="35">
        <f t="shared" si="2"/>
        <v>884</v>
      </c>
      <c r="E12" s="35">
        <f t="shared" si="2"/>
        <v>108</v>
      </c>
      <c r="F12" s="35">
        <f t="shared" si="2"/>
        <v>2404</v>
      </c>
      <c r="G12" s="35">
        <v>108</v>
      </c>
      <c r="H12" s="35">
        <v>0</v>
      </c>
      <c r="I12" s="35">
        <f t="shared" ref="I12:O12" si="3">SUM(I13:I14)</f>
        <v>12566</v>
      </c>
      <c r="J12" s="35">
        <f t="shared" si="3"/>
        <v>11543</v>
      </c>
      <c r="K12" s="40">
        <f>AVERAGE(K13:K14)</f>
        <v>95.895</v>
      </c>
      <c r="L12" s="35">
        <f t="shared" si="3"/>
        <v>1913</v>
      </c>
      <c r="M12" s="35">
        <f t="shared" si="3"/>
        <v>83</v>
      </c>
      <c r="N12" s="35">
        <f t="shared" si="3"/>
        <v>5057</v>
      </c>
      <c r="O12" s="35">
        <f t="shared" si="3"/>
        <v>0</v>
      </c>
      <c r="P12" s="39"/>
      <c r="Q12" s="39"/>
    </row>
    <row r="13" spans="1:17">
      <c r="A13" s="36" t="s">
        <v>18</v>
      </c>
      <c r="B13" s="4">
        <v>1946</v>
      </c>
      <c r="C13" s="4">
        <v>1871</v>
      </c>
      <c r="D13" s="4">
        <v>177</v>
      </c>
      <c r="E13" s="4">
        <v>68</v>
      </c>
      <c r="F13" s="4">
        <v>1941</v>
      </c>
      <c r="G13" s="4"/>
      <c r="H13" s="4"/>
      <c r="I13" s="4">
        <v>8378</v>
      </c>
      <c r="J13" s="4">
        <v>7443</v>
      </c>
      <c r="K13" s="4">
        <v>93.21</v>
      </c>
      <c r="L13" s="4">
        <v>288</v>
      </c>
      <c r="M13" s="4">
        <v>38</v>
      </c>
      <c r="N13" s="4">
        <v>2719</v>
      </c>
      <c r="O13" s="4">
        <v>0</v>
      </c>
      <c r="P13" s="39"/>
      <c r="Q13" s="39"/>
    </row>
    <row r="14" spans="1:17">
      <c r="A14" s="36" t="s">
        <v>19</v>
      </c>
      <c r="B14" s="4">
        <v>731</v>
      </c>
      <c r="C14" s="4">
        <v>685</v>
      </c>
      <c r="D14" s="4">
        <v>707</v>
      </c>
      <c r="E14" s="4">
        <v>40</v>
      </c>
      <c r="F14" s="4">
        <v>463</v>
      </c>
      <c r="G14" s="4"/>
      <c r="H14" s="4"/>
      <c r="I14" s="4">
        <v>4188</v>
      </c>
      <c r="J14" s="4">
        <v>4100</v>
      </c>
      <c r="K14" s="4">
        <v>98.58</v>
      </c>
      <c r="L14" s="4">
        <v>1625</v>
      </c>
      <c r="M14" s="4">
        <v>45</v>
      </c>
      <c r="N14" s="4">
        <v>2338</v>
      </c>
      <c r="O14" s="4">
        <v>0</v>
      </c>
      <c r="P14" s="39"/>
      <c r="Q14" s="39"/>
    </row>
    <row r="15" spans="1:17">
      <c r="A15" s="35" t="s">
        <v>26</v>
      </c>
      <c r="B15" s="35">
        <f t="shared" ref="B15:F15" si="4">SUM(B16:B17)</f>
        <v>1047</v>
      </c>
      <c r="C15" s="35">
        <f t="shared" si="4"/>
        <v>844</v>
      </c>
      <c r="D15" s="35">
        <f t="shared" si="4"/>
        <v>145</v>
      </c>
      <c r="E15" s="35">
        <f t="shared" si="4"/>
        <v>14</v>
      </c>
      <c r="F15" s="35">
        <f t="shared" si="4"/>
        <v>164</v>
      </c>
      <c r="G15" s="35">
        <v>0</v>
      </c>
      <c r="H15" s="35">
        <v>0</v>
      </c>
      <c r="I15" s="35">
        <f t="shared" ref="I15:O15" si="5">SUM(I16:I17)</f>
        <v>3253</v>
      </c>
      <c r="J15" s="35">
        <f t="shared" si="5"/>
        <v>2929</v>
      </c>
      <c r="K15" s="40">
        <f>AVERAGE(K16:K17)</f>
        <v>75.315</v>
      </c>
      <c r="L15" s="35">
        <f t="shared" si="5"/>
        <v>2826</v>
      </c>
      <c r="M15" s="35">
        <f t="shared" si="5"/>
        <v>0</v>
      </c>
      <c r="N15" s="35">
        <f t="shared" si="5"/>
        <v>36</v>
      </c>
      <c r="O15" s="35">
        <f t="shared" si="5"/>
        <v>62</v>
      </c>
      <c r="P15" s="39"/>
      <c r="Q15" s="39"/>
    </row>
    <row r="16" spans="1:17">
      <c r="A16" s="36" t="s">
        <v>18</v>
      </c>
      <c r="B16" s="4">
        <v>191</v>
      </c>
      <c r="C16" s="4">
        <v>48</v>
      </c>
      <c r="D16" s="4">
        <v>20</v>
      </c>
      <c r="E16" s="4">
        <v>3</v>
      </c>
      <c r="F16" s="4">
        <v>71</v>
      </c>
      <c r="G16" s="4"/>
      <c r="H16" s="4"/>
      <c r="I16" s="4">
        <v>543</v>
      </c>
      <c r="J16" s="4">
        <v>283</v>
      </c>
      <c r="K16" s="4">
        <v>52.12</v>
      </c>
      <c r="L16" s="4">
        <v>242</v>
      </c>
      <c r="M16" s="4">
        <v>0</v>
      </c>
      <c r="N16" s="4">
        <v>36</v>
      </c>
      <c r="O16" s="4">
        <v>0</v>
      </c>
      <c r="P16" s="39"/>
      <c r="Q16" s="39"/>
    </row>
    <row r="17" spans="1:17">
      <c r="A17" s="36" t="s">
        <v>27</v>
      </c>
      <c r="B17" s="4">
        <v>856</v>
      </c>
      <c r="C17" s="4">
        <v>796</v>
      </c>
      <c r="D17" s="4">
        <v>125</v>
      </c>
      <c r="E17" s="4">
        <v>11</v>
      </c>
      <c r="F17" s="4">
        <v>93</v>
      </c>
      <c r="G17" s="4"/>
      <c r="H17" s="4"/>
      <c r="I17" s="4">
        <v>2710</v>
      </c>
      <c r="J17" s="4">
        <v>2646</v>
      </c>
      <c r="K17" s="4">
        <v>98.51</v>
      </c>
      <c r="L17" s="4">
        <v>2584</v>
      </c>
      <c r="M17" s="4">
        <v>0</v>
      </c>
      <c r="N17" s="4">
        <v>0</v>
      </c>
      <c r="O17" s="4">
        <v>62</v>
      </c>
      <c r="P17" s="39"/>
      <c r="Q17" s="39"/>
    </row>
    <row r="18" spans="1:17">
      <c r="A18" s="35" t="s">
        <v>28</v>
      </c>
      <c r="B18" s="35">
        <f t="shared" ref="B18:F18" si="6">SUM(B19:B22)</f>
        <v>1596</v>
      </c>
      <c r="C18" s="35">
        <f t="shared" si="6"/>
        <v>1366</v>
      </c>
      <c r="D18" s="35">
        <f t="shared" si="6"/>
        <v>223</v>
      </c>
      <c r="E18" s="35">
        <f t="shared" si="6"/>
        <v>0</v>
      </c>
      <c r="F18" s="35">
        <f t="shared" si="6"/>
        <v>470</v>
      </c>
      <c r="G18" s="35">
        <v>35</v>
      </c>
      <c r="H18" s="35">
        <v>0</v>
      </c>
      <c r="I18" s="35">
        <f t="shared" ref="I18:O18" si="7">SUM(I19:I22)</f>
        <v>404</v>
      </c>
      <c r="J18" s="35">
        <f t="shared" si="7"/>
        <v>337</v>
      </c>
      <c r="K18" s="40">
        <f>AVERAGE(K19:K22)</f>
        <v>83.42</v>
      </c>
      <c r="L18" s="35">
        <f t="shared" si="7"/>
        <v>83</v>
      </c>
      <c r="M18" s="35">
        <f t="shared" si="7"/>
        <v>0</v>
      </c>
      <c r="N18" s="35">
        <f t="shared" si="7"/>
        <v>222</v>
      </c>
      <c r="O18" s="35">
        <f t="shared" si="7"/>
        <v>0</v>
      </c>
      <c r="P18" s="39"/>
      <c r="Q18" s="39"/>
    </row>
    <row r="19" spans="1:17">
      <c r="A19" s="36" t="s">
        <v>29</v>
      </c>
      <c r="B19" s="4">
        <v>715</v>
      </c>
      <c r="C19" s="4">
        <v>549</v>
      </c>
      <c r="D19" s="4">
        <v>52</v>
      </c>
      <c r="E19" s="4">
        <v>0</v>
      </c>
      <c r="F19" s="4">
        <v>106</v>
      </c>
      <c r="G19" s="4"/>
      <c r="H19" s="4"/>
      <c r="I19" s="4"/>
      <c r="J19" s="4"/>
      <c r="K19" s="4"/>
      <c r="L19" s="4"/>
      <c r="M19" s="4"/>
      <c r="N19" s="4"/>
      <c r="O19" s="4"/>
      <c r="P19" s="39"/>
      <c r="Q19" s="39"/>
    </row>
    <row r="20" spans="1:17">
      <c r="A20" s="36" t="s">
        <v>30</v>
      </c>
      <c r="B20" s="4">
        <v>137</v>
      </c>
      <c r="C20" s="4">
        <v>127</v>
      </c>
      <c r="D20" s="4">
        <v>115</v>
      </c>
      <c r="E20" s="4">
        <v>0</v>
      </c>
      <c r="F20" s="4">
        <v>183</v>
      </c>
      <c r="G20" s="4"/>
      <c r="H20" s="4"/>
      <c r="I20" s="4">
        <v>404</v>
      </c>
      <c r="J20" s="4">
        <v>337</v>
      </c>
      <c r="K20" s="4">
        <v>83.42</v>
      </c>
      <c r="L20" s="4">
        <v>83</v>
      </c>
      <c r="M20" s="4">
        <v>0</v>
      </c>
      <c r="N20" s="4">
        <v>222</v>
      </c>
      <c r="O20" s="4">
        <v>0</v>
      </c>
      <c r="P20" s="39"/>
      <c r="Q20" s="39"/>
    </row>
    <row r="21" spans="1:17">
      <c r="A21" s="36" t="s">
        <v>31</v>
      </c>
      <c r="B21" s="4">
        <v>744</v>
      </c>
      <c r="C21" s="4">
        <v>690</v>
      </c>
      <c r="D21" s="4">
        <v>49</v>
      </c>
      <c r="E21" s="4">
        <v>0</v>
      </c>
      <c r="F21" s="4">
        <v>171</v>
      </c>
      <c r="G21" s="4"/>
      <c r="H21" s="4"/>
      <c r="I21" s="4"/>
      <c r="J21" s="4"/>
      <c r="K21" s="4"/>
      <c r="L21" s="4"/>
      <c r="M21" s="4"/>
      <c r="N21" s="4"/>
      <c r="O21" s="4"/>
      <c r="P21" s="39"/>
      <c r="Q21" s="39"/>
    </row>
    <row r="22" spans="1:17">
      <c r="A22" s="36" t="s">
        <v>32</v>
      </c>
      <c r="B22" s="4">
        <v>0</v>
      </c>
      <c r="C22" s="4">
        <v>0</v>
      </c>
      <c r="D22" s="4">
        <v>7</v>
      </c>
      <c r="E22" s="4">
        <v>0</v>
      </c>
      <c r="F22" s="4">
        <v>10</v>
      </c>
      <c r="G22" s="4"/>
      <c r="H22" s="4"/>
      <c r="I22" s="4"/>
      <c r="J22" s="4"/>
      <c r="K22" s="4"/>
      <c r="L22" s="4"/>
      <c r="M22" s="4"/>
      <c r="N22" s="4"/>
      <c r="O22" s="4"/>
      <c r="P22" s="39"/>
      <c r="Q22" s="39"/>
    </row>
    <row r="23" spans="1:17">
      <c r="A23" s="35" t="s">
        <v>33</v>
      </c>
      <c r="B23" s="35">
        <v>22</v>
      </c>
      <c r="C23" s="35">
        <v>22</v>
      </c>
      <c r="D23" s="35">
        <v>13</v>
      </c>
      <c r="E23" s="35">
        <v>0</v>
      </c>
      <c r="F23" s="35">
        <v>12</v>
      </c>
      <c r="G23" s="35">
        <v>0</v>
      </c>
      <c r="H23" s="35">
        <v>0</v>
      </c>
      <c r="I23" s="35">
        <f t="shared" ref="I23:O23" si="8">SUM(I24)</f>
        <v>67</v>
      </c>
      <c r="J23" s="35">
        <f t="shared" si="8"/>
        <v>56</v>
      </c>
      <c r="K23" s="40">
        <f>AVERAGE(K24)</f>
        <v>96.61</v>
      </c>
      <c r="L23" s="35">
        <f t="shared" si="8"/>
        <v>41</v>
      </c>
      <c r="M23" s="35">
        <f t="shared" si="8"/>
        <v>4</v>
      </c>
      <c r="N23" s="35">
        <f t="shared" si="8"/>
        <v>6</v>
      </c>
      <c r="O23" s="35">
        <f t="shared" si="8"/>
        <v>3</v>
      </c>
      <c r="P23" s="39"/>
      <c r="Q23" s="39"/>
    </row>
    <row r="24" spans="1:17">
      <c r="A24" s="36" t="s">
        <v>34</v>
      </c>
      <c r="B24" s="4">
        <v>22</v>
      </c>
      <c r="C24" s="4">
        <v>22</v>
      </c>
      <c r="D24" s="4">
        <v>13</v>
      </c>
      <c r="E24" s="4">
        <v>0</v>
      </c>
      <c r="F24" s="4">
        <v>12</v>
      </c>
      <c r="G24" s="4"/>
      <c r="H24" s="4"/>
      <c r="I24" s="4">
        <v>67</v>
      </c>
      <c r="J24" s="4">
        <v>56</v>
      </c>
      <c r="K24" s="4">
        <v>96.61</v>
      </c>
      <c r="L24" s="4">
        <v>41</v>
      </c>
      <c r="M24" s="4">
        <v>4</v>
      </c>
      <c r="N24" s="4">
        <v>6</v>
      </c>
      <c r="O24" s="4">
        <v>3</v>
      </c>
      <c r="P24" s="39"/>
      <c r="Q24" s="39"/>
    </row>
    <row r="25" spans="1:17">
      <c r="A25" s="35" t="s">
        <v>35</v>
      </c>
      <c r="B25" s="35">
        <f t="shared" ref="B25:F25" si="9">SUM(B26:B27)</f>
        <v>1303</v>
      </c>
      <c r="C25" s="35">
        <f t="shared" si="9"/>
        <v>1271</v>
      </c>
      <c r="D25" s="35">
        <f t="shared" si="9"/>
        <v>52</v>
      </c>
      <c r="E25" s="35">
        <f t="shared" si="9"/>
        <v>37</v>
      </c>
      <c r="F25" s="35">
        <f t="shared" si="9"/>
        <v>432</v>
      </c>
      <c r="G25" s="35">
        <v>2</v>
      </c>
      <c r="H25" s="35">
        <v>2</v>
      </c>
      <c r="I25" s="35">
        <f t="shared" ref="I25:O25" si="10">SUM(I26:I27)</f>
        <v>297</v>
      </c>
      <c r="J25" s="35">
        <f t="shared" si="10"/>
        <v>19</v>
      </c>
      <c r="K25" s="40">
        <f>AVERAGE(K26:K27)</f>
        <v>3.255</v>
      </c>
      <c r="L25" s="35">
        <f t="shared" si="10"/>
        <v>19</v>
      </c>
      <c r="M25" s="35">
        <f t="shared" si="10"/>
        <v>0</v>
      </c>
      <c r="N25" s="35">
        <f t="shared" si="10"/>
        <v>0</v>
      </c>
      <c r="O25" s="35">
        <f t="shared" si="10"/>
        <v>0</v>
      </c>
      <c r="P25" s="39"/>
      <c r="Q25" s="39"/>
    </row>
    <row r="26" spans="1:17">
      <c r="A26" s="36" t="s">
        <v>36</v>
      </c>
      <c r="B26" s="4">
        <v>238</v>
      </c>
      <c r="C26" s="4">
        <v>206</v>
      </c>
      <c r="D26" s="4">
        <v>48</v>
      </c>
      <c r="E26" s="4">
        <v>18</v>
      </c>
      <c r="F26" s="4">
        <v>54</v>
      </c>
      <c r="G26" s="4"/>
      <c r="H26" s="4"/>
      <c r="I26" s="4">
        <v>293</v>
      </c>
      <c r="J26" s="4">
        <v>19</v>
      </c>
      <c r="K26" s="4">
        <v>6.51</v>
      </c>
      <c r="L26" s="4">
        <v>19</v>
      </c>
      <c r="M26" s="4">
        <v>0</v>
      </c>
      <c r="N26" s="4">
        <v>0</v>
      </c>
      <c r="O26" s="4">
        <v>0</v>
      </c>
      <c r="P26" s="39"/>
      <c r="Q26" s="39"/>
    </row>
    <row r="27" spans="1:17">
      <c r="A27" s="36" t="s">
        <v>37</v>
      </c>
      <c r="B27" s="4">
        <v>1065</v>
      </c>
      <c r="C27" s="4">
        <v>1065</v>
      </c>
      <c r="D27" s="4">
        <v>4</v>
      </c>
      <c r="E27" s="4">
        <v>19</v>
      </c>
      <c r="F27" s="4">
        <v>378</v>
      </c>
      <c r="G27" s="4"/>
      <c r="H27" s="4"/>
      <c r="I27" s="4">
        <v>4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39"/>
      <c r="Q27" s="39"/>
    </row>
    <row r="28" spans="1:17">
      <c r="A28" s="37" t="s">
        <v>38</v>
      </c>
      <c r="B28" s="37">
        <f t="shared" ref="B28:J28" si="11">SUM(B4,B12,B15,B18,B23,B25)</f>
        <v>10122</v>
      </c>
      <c r="C28" s="37">
        <f t="shared" si="11"/>
        <v>8202</v>
      </c>
      <c r="D28" s="37">
        <f t="shared" si="11"/>
        <v>2228</v>
      </c>
      <c r="E28" s="37">
        <f t="shared" si="11"/>
        <v>218</v>
      </c>
      <c r="F28" s="37">
        <f t="shared" si="11"/>
        <v>4779</v>
      </c>
      <c r="G28" s="37">
        <f t="shared" si="11"/>
        <v>16512</v>
      </c>
      <c r="H28" s="37">
        <f t="shared" si="11"/>
        <v>7217</v>
      </c>
      <c r="I28" s="37">
        <f t="shared" si="11"/>
        <v>68042</v>
      </c>
      <c r="J28" s="37">
        <f t="shared" si="11"/>
        <v>65059</v>
      </c>
      <c r="K28" s="41">
        <f>AVERAGE(K4,K12,K15,K18,K23,K25)</f>
        <v>75.6686904761905</v>
      </c>
      <c r="L28" s="37">
        <f t="shared" ref="L28:O28" si="12">SUM(L4,L12,L15,L18,L23,L25)</f>
        <v>30811</v>
      </c>
      <c r="M28" s="37">
        <f t="shared" si="12"/>
        <v>1355</v>
      </c>
      <c r="N28" s="37">
        <f t="shared" si="12"/>
        <v>10154</v>
      </c>
      <c r="O28" s="37">
        <f t="shared" si="12"/>
        <v>3528</v>
      </c>
      <c r="P28" s="39"/>
      <c r="Q28" s="39"/>
    </row>
    <row r="29" spans="10:17">
      <c r="J29" s="39"/>
      <c r="K29" s="39"/>
      <c r="L29" s="39"/>
      <c r="M29" s="39"/>
      <c r="N29" s="39"/>
      <c r="O29" s="39"/>
      <c r="P29" s="39"/>
      <c r="Q29" s="39"/>
    </row>
  </sheetData>
  <mergeCells count="2">
    <mergeCell ref="A1:Q1"/>
    <mergeCell ref="A2:O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workbookViewId="0">
      <selection activeCell="M13" sqref="M12:M13"/>
    </sheetView>
  </sheetViews>
  <sheetFormatPr defaultColWidth="9" defaultRowHeight="13.5"/>
  <cols>
    <col min="4" max="4" width="8.625" customWidth="1"/>
  </cols>
  <sheetData>
    <row r="1" ht="50" customHeight="1" spans="1:8">
      <c r="A1" s="29" t="s">
        <v>40</v>
      </c>
      <c r="B1" s="29"/>
      <c r="C1" s="29"/>
      <c r="D1" s="29"/>
      <c r="E1" s="29"/>
      <c r="F1" s="29"/>
      <c r="G1" s="29"/>
      <c r="H1" s="29"/>
    </row>
    <row r="2" spans="1:8">
      <c r="A2" s="4"/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</row>
    <row r="3" spans="1:9">
      <c r="A3" s="4" t="s">
        <v>41</v>
      </c>
      <c r="B3" s="4">
        <v>6467</v>
      </c>
      <c r="C3" s="4">
        <v>6184</v>
      </c>
      <c r="D3" s="4">
        <v>100</v>
      </c>
      <c r="E3" s="4">
        <v>2693</v>
      </c>
      <c r="F3" s="4">
        <v>10</v>
      </c>
      <c r="G3" s="4">
        <v>2277</v>
      </c>
      <c r="H3" s="4">
        <v>570</v>
      </c>
      <c r="I3">
        <v>1</v>
      </c>
    </row>
    <row r="4" spans="1:9">
      <c r="A4" s="4" t="s">
        <v>42</v>
      </c>
      <c r="B4" s="4">
        <v>3693</v>
      </c>
      <c r="C4" s="4">
        <v>3643</v>
      </c>
      <c r="D4" s="4">
        <v>99.73</v>
      </c>
      <c r="E4" s="4">
        <v>2074</v>
      </c>
      <c r="F4" s="4">
        <v>1</v>
      </c>
      <c r="G4" s="4">
        <v>2</v>
      </c>
      <c r="H4" s="4">
        <v>796</v>
      </c>
      <c r="I4">
        <v>2</v>
      </c>
    </row>
    <row r="5" spans="1:9">
      <c r="A5" s="4" t="s">
        <v>43</v>
      </c>
      <c r="B5" s="4">
        <v>13480</v>
      </c>
      <c r="C5" s="4">
        <v>13076</v>
      </c>
      <c r="D5" s="4">
        <v>99.58</v>
      </c>
      <c r="E5" s="4">
        <v>7170</v>
      </c>
      <c r="F5" s="4">
        <v>718</v>
      </c>
      <c r="G5" s="4">
        <v>444</v>
      </c>
      <c r="H5" s="4">
        <v>152</v>
      </c>
      <c r="I5">
        <v>3</v>
      </c>
    </row>
    <row r="6" spans="1:9">
      <c r="A6" s="4" t="s">
        <v>44</v>
      </c>
      <c r="B6" s="4">
        <v>12484</v>
      </c>
      <c r="C6" s="4">
        <v>12331</v>
      </c>
      <c r="D6" s="4">
        <v>99.28</v>
      </c>
      <c r="E6" s="4">
        <v>7890</v>
      </c>
      <c r="F6" s="4">
        <v>7</v>
      </c>
      <c r="G6" s="4">
        <v>1252</v>
      </c>
      <c r="H6" s="4">
        <v>30</v>
      </c>
      <c r="I6">
        <v>4</v>
      </c>
    </row>
    <row r="7" spans="1:9">
      <c r="A7" s="4" t="s">
        <v>45</v>
      </c>
      <c r="B7" s="4">
        <v>4681</v>
      </c>
      <c r="C7" s="4">
        <v>4672</v>
      </c>
      <c r="D7" s="4">
        <v>99.89</v>
      </c>
      <c r="E7" s="4">
        <v>1608</v>
      </c>
      <c r="F7" s="4">
        <v>3</v>
      </c>
      <c r="G7" s="4">
        <v>48</v>
      </c>
      <c r="H7" s="4">
        <v>85</v>
      </c>
      <c r="I7">
        <v>5</v>
      </c>
    </row>
    <row r="8" spans="1:9">
      <c r="A8" s="4" t="s">
        <v>46</v>
      </c>
      <c r="B8" s="4">
        <v>8299</v>
      </c>
      <c r="C8" s="4">
        <v>8265</v>
      </c>
      <c r="D8" s="4">
        <v>99.95</v>
      </c>
      <c r="E8" s="4">
        <v>2186</v>
      </c>
      <c r="F8" s="4">
        <v>180</v>
      </c>
      <c r="G8" s="4">
        <v>676</v>
      </c>
      <c r="H8" s="4">
        <v>236</v>
      </c>
      <c r="I8">
        <v>6</v>
      </c>
    </row>
    <row r="9" spans="1:9">
      <c r="A9" s="4" t="s">
        <v>47</v>
      </c>
      <c r="B9" s="4">
        <v>4205</v>
      </c>
      <c r="C9" s="4">
        <v>4190</v>
      </c>
      <c r="D9" s="4">
        <v>99.95</v>
      </c>
      <c r="E9" s="4">
        <v>2605</v>
      </c>
      <c r="F9" s="4">
        <v>0</v>
      </c>
      <c r="G9" s="4">
        <v>0</v>
      </c>
      <c r="H9" s="4">
        <v>1557</v>
      </c>
      <c r="I9">
        <v>7</v>
      </c>
    </row>
    <row r="10" spans="1:9">
      <c r="A10" s="4" t="s">
        <v>48</v>
      </c>
      <c r="B10" s="4">
        <v>6292</v>
      </c>
      <c r="C10" s="4">
        <v>4966</v>
      </c>
      <c r="D10" s="4">
        <v>78.99</v>
      </c>
      <c r="E10" s="4">
        <v>161</v>
      </c>
      <c r="F10" s="4">
        <v>6</v>
      </c>
      <c r="G10" s="4">
        <v>1307</v>
      </c>
      <c r="H10" s="4">
        <v>0</v>
      </c>
      <c r="I10">
        <v>8</v>
      </c>
    </row>
    <row r="11" spans="1:9">
      <c r="A11" s="4" t="s">
        <v>49</v>
      </c>
      <c r="B11" s="4">
        <v>3854</v>
      </c>
      <c r="C11" s="4">
        <v>3762</v>
      </c>
      <c r="D11" s="4">
        <v>98.82</v>
      </c>
      <c r="E11" s="4">
        <v>1241</v>
      </c>
      <c r="F11" s="4">
        <v>69</v>
      </c>
      <c r="G11" s="4">
        <v>2351</v>
      </c>
      <c r="H11" s="4">
        <v>0</v>
      </c>
      <c r="I11">
        <v>9</v>
      </c>
    </row>
    <row r="12" spans="1:9">
      <c r="A12" s="4" t="s">
        <v>50</v>
      </c>
      <c r="B12" s="4">
        <v>524</v>
      </c>
      <c r="C12" s="4">
        <v>233</v>
      </c>
      <c r="D12" s="4">
        <v>44.47</v>
      </c>
      <c r="E12" s="4">
        <v>207</v>
      </c>
      <c r="F12" s="4">
        <v>0</v>
      </c>
      <c r="G12" s="4">
        <v>26</v>
      </c>
      <c r="H12" s="4">
        <v>0</v>
      </c>
      <c r="I12">
        <v>10</v>
      </c>
    </row>
    <row r="13" spans="1:9">
      <c r="A13" s="4" t="s">
        <v>51</v>
      </c>
      <c r="B13" s="4">
        <v>2663</v>
      </c>
      <c r="C13" s="4">
        <v>2573</v>
      </c>
      <c r="D13" s="4">
        <v>96.66</v>
      </c>
      <c r="E13" s="4">
        <v>2566</v>
      </c>
      <c r="F13" s="4">
        <v>0</v>
      </c>
      <c r="G13" s="4">
        <v>0</v>
      </c>
      <c r="H13" s="4">
        <v>7</v>
      </c>
      <c r="I13">
        <v>11</v>
      </c>
    </row>
    <row r="14" spans="1:9">
      <c r="A14" s="4" t="s">
        <v>52</v>
      </c>
      <c r="B14" s="4">
        <v>494</v>
      </c>
      <c r="C14" s="4">
        <v>368</v>
      </c>
      <c r="D14" s="4">
        <v>74.9</v>
      </c>
      <c r="E14" s="4">
        <v>123</v>
      </c>
      <c r="F14" s="4">
        <v>0</v>
      </c>
      <c r="G14" s="4">
        <v>221</v>
      </c>
      <c r="H14" s="4">
        <v>0</v>
      </c>
      <c r="I14">
        <v>12</v>
      </c>
    </row>
    <row r="15" spans="1:9">
      <c r="A15" s="4" t="s">
        <v>53</v>
      </c>
      <c r="B15" s="4">
        <v>172</v>
      </c>
      <c r="C15" s="4">
        <v>8</v>
      </c>
      <c r="D15" s="4">
        <v>5.81</v>
      </c>
      <c r="E15" s="4">
        <v>4</v>
      </c>
      <c r="F15" s="4">
        <v>1</v>
      </c>
      <c r="G15" s="4">
        <v>1</v>
      </c>
      <c r="H15" s="4">
        <v>2</v>
      </c>
      <c r="I15">
        <v>13</v>
      </c>
    </row>
    <row r="16" spans="1:9">
      <c r="A16" s="4" t="s">
        <v>54</v>
      </c>
      <c r="B16" s="4">
        <v>595</v>
      </c>
      <c r="C16" s="4">
        <v>24</v>
      </c>
      <c r="D16" s="4">
        <v>4.04</v>
      </c>
      <c r="E16" s="4">
        <v>8</v>
      </c>
      <c r="F16" s="4">
        <v>2</v>
      </c>
      <c r="G16" s="4">
        <v>6</v>
      </c>
      <c r="H16" s="4">
        <v>2</v>
      </c>
      <c r="I16">
        <v>14</v>
      </c>
    </row>
    <row r="17" spans="1:9">
      <c r="A17" s="4" t="s">
        <v>55</v>
      </c>
      <c r="B17" s="4">
        <v>14</v>
      </c>
      <c r="C17" s="4">
        <v>1</v>
      </c>
      <c r="D17" s="4">
        <v>7.14</v>
      </c>
      <c r="E17" s="4">
        <v>1</v>
      </c>
      <c r="F17" s="4">
        <v>0</v>
      </c>
      <c r="G17" s="4">
        <v>0</v>
      </c>
      <c r="H17" s="4">
        <v>0</v>
      </c>
      <c r="I17">
        <v>15</v>
      </c>
    </row>
    <row r="18" spans="1:8">
      <c r="A18" s="4" t="s">
        <v>38</v>
      </c>
      <c r="B18" s="4">
        <f>SUM(B3:B17)</f>
        <v>67917</v>
      </c>
      <c r="C18" s="4">
        <f>SUM(C3:C17)</f>
        <v>64296</v>
      </c>
      <c r="D18" s="21">
        <f>AVERAGE(D3:D17)</f>
        <v>73.9473333333333</v>
      </c>
      <c r="E18" s="4">
        <f>SUM(E3:E17)</f>
        <v>30537</v>
      </c>
      <c r="F18" s="4">
        <f>SUM(F3:F17)</f>
        <v>997</v>
      </c>
      <c r="G18" s="4">
        <f>SUM(G3:G17)</f>
        <v>8611</v>
      </c>
      <c r="H18" s="4">
        <f>SUM(H3:H17)</f>
        <v>3437</v>
      </c>
    </row>
  </sheetData>
  <mergeCells count="1">
    <mergeCell ref="A1:H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B2" sqref="B2:N17"/>
    </sheetView>
  </sheetViews>
  <sheetFormatPr defaultColWidth="9" defaultRowHeight="13.5"/>
  <cols>
    <col min="4" max="4" width="8.625" customWidth="1"/>
  </cols>
  <sheetData>
    <row r="1" ht="50" customHeight="1" spans="1:14">
      <c r="A1" s="29" t="s">
        <v>56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>
      <c r="A2" s="4"/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57</v>
      </c>
      <c r="J2" s="4" t="s">
        <v>58</v>
      </c>
      <c r="K2" s="4" t="s">
        <v>59</v>
      </c>
      <c r="L2" s="4" t="s">
        <v>60</v>
      </c>
      <c r="M2" s="4" t="s">
        <v>61</v>
      </c>
      <c r="N2" s="4" t="s">
        <v>62</v>
      </c>
    </row>
    <row r="3" spans="1:14">
      <c r="A3" s="4" t="s">
        <v>41</v>
      </c>
      <c r="B3" s="4">
        <v>6861</v>
      </c>
      <c r="C3" s="4">
        <v>6531</v>
      </c>
      <c r="D3" s="4">
        <v>99.73</v>
      </c>
      <c r="E3" s="4">
        <v>2686</v>
      </c>
      <c r="F3" s="4">
        <v>23</v>
      </c>
      <c r="G3" s="4">
        <v>2290</v>
      </c>
      <c r="H3" s="4">
        <v>643</v>
      </c>
      <c r="I3" s="4">
        <v>0</v>
      </c>
      <c r="J3" s="4">
        <v>637</v>
      </c>
      <c r="K3" s="4">
        <v>0</v>
      </c>
      <c r="L3" s="4">
        <v>181</v>
      </c>
      <c r="M3" s="4">
        <v>0</v>
      </c>
      <c r="N3" s="4">
        <v>0</v>
      </c>
    </row>
    <row r="4" spans="1:14">
      <c r="A4" s="4" t="s">
        <v>42</v>
      </c>
      <c r="B4" s="4">
        <v>3853</v>
      </c>
      <c r="C4" s="4">
        <v>3735</v>
      </c>
      <c r="D4" s="4">
        <v>99.92</v>
      </c>
      <c r="E4" s="4">
        <v>1998</v>
      </c>
      <c r="F4" s="4">
        <v>137</v>
      </c>
      <c r="G4" s="4">
        <v>0</v>
      </c>
      <c r="H4" s="4">
        <v>825</v>
      </c>
      <c r="I4" s="4">
        <v>0</v>
      </c>
      <c r="J4" s="4">
        <v>1</v>
      </c>
      <c r="K4" s="4">
        <v>0</v>
      </c>
      <c r="L4" s="4">
        <v>0</v>
      </c>
      <c r="M4" s="4">
        <v>0</v>
      </c>
      <c r="N4" s="4">
        <v>0</v>
      </c>
    </row>
    <row r="5" spans="1:14">
      <c r="A5" s="4" t="s">
        <v>43</v>
      </c>
      <c r="B5" s="4">
        <v>13933</v>
      </c>
      <c r="C5" s="4">
        <v>13494</v>
      </c>
      <c r="D5" s="4">
        <v>99.29</v>
      </c>
      <c r="E5" s="4">
        <v>7350</v>
      </c>
      <c r="F5" s="4">
        <v>739</v>
      </c>
      <c r="G5" s="4">
        <v>468</v>
      </c>
      <c r="H5" s="4">
        <v>177</v>
      </c>
      <c r="I5" s="4">
        <v>0</v>
      </c>
      <c r="J5" s="4">
        <v>106</v>
      </c>
      <c r="K5" s="4">
        <v>0</v>
      </c>
      <c r="L5" s="4">
        <v>188</v>
      </c>
      <c r="M5" s="4">
        <v>0</v>
      </c>
      <c r="N5" s="4">
        <v>0</v>
      </c>
    </row>
    <row r="6" spans="1:14">
      <c r="A6" s="4" t="s">
        <v>44</v>
      </c>
      <c r="B6" s="4">
        <v>12545</v>
      </c>
      <c r="C6" s="4">
        <v>12090</v>
      </c>
      <c r="D6" s="4">
        <v>99.07</v>
      </c>
      <c r="E6" s="4">
        <v>7589</v>
      </c>
      <c r="F6" s="4">
        <v>0</v>
      </c>
      <c r="G6" s="4">
        <v>1346</v>
      </c>
      <c r="H6" s="4">
        <v>30</v>
      </c>
      <c r="I6" s="4">
        <v>0</v>
      </c>
      <c r="J6" s="4">
        <v>5</v>
      </c>
      <c r="K6" s="4">
        <v>0</v>
      </c>
      <c r="L6" s="4">
        <v>110</v>
      </c>
      <c r="M6" s="4">
        <v>0</v>
      </c>
      <c r="N6" s="4">
        <v>0</v>
      </c>
    </row>
    <row r="7" spans="1:14">
      <c r="A7" s="4" t="s">
        <v>45</v>
      </c>
      <c r="B7" s="4">
        <v>4699</v>
      </c>
      <c r="C7" s="4">
        <v>4693</v>
      </c>
      <c r="D7" s="4">
        <v>99.91</v>
      </c>
      <c r="E7" s="4">
        <v>1609</v>
      </c>
      <c r="F7" s="4">
        <v>9</v>
      </c>
      <c r="G7" s="4">
        <v>30</v>
      </c>
      <c r="H7" s="4">
        <v>118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>
      <c r="A8" s="4" t="s">
        <v>46</v>
      </c>
      <c r="B8" s="4">
        <v>8120</v>
      </c>
      <c r="C8" s="4">
        <v>8058</v>
      </c>
      <c r="D8" s="4">
        <v>99.96</v>
      </c>
      <c r="E8" s="4">
        <v>2159</v>
      </c>
      <c r="F8" s="4">
        <v>164</v>
      </c>
      <c r="G8" s="4">
        <v>691</v>
      </c>
      <c r="H8" s="4">
        <v>236</v>
      </c>
      <c r="I8" s="4">
        <v>0</v>
      </c>
      <c r="J8" s="4">
        <v>104</v>
      </c>
      <c r="K8" s="4">
        <v>0</v>
      </c>
      <c r="L8" s="4">
        <v>0</v>
      </c>
      <c r="M8" s="4">
        <v>0</v>
      </c>
      <c r="N8" s="4">
        <v>0</v>
      </c>
    </row>
    <row r="9" spans="1:14">
      <c r="A9" s="4" t="s">
        <v>47</v>
      </c>
      <c r="B9" s="4">
        <v>4246</v>
      </c>
      <c r="C9" s="4">
        <v>4210</v>
      </c>
      <c r="D9" s="4">
        <v>99.86</v>
      </c>
      <c r="E9" s="4">
        <v>2608</v>
      </c>
      <c r="F9" s="4">
        <v>0</v>
      </c>
      <c r="G9" s="4">
        <v>0</v>
      </c>
      <c r="H9" s="4">
        <v>1577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>
      <c r="A10" s="4" t="s">
        <v>48</v>
      </c>
      <c r="B10" s="4">
        <v>6081</v>
      </c>
      <c r="C10" s="4">
        <v>5310</v>
      </c>
      <c r="D10" s="4">
        <v>90.43</v>
      </c>
      <c r="E10" s="4">
        <v>172</v>
      </c>
      <c r="F10" s="4">
        <v>10</v>
      </c>
      <c r="G10" s="4">
        <v>1326</v>
      </c>
      <c r="H10" s="4">
        <v>1</v>
      </c>
      <c r="I10" s="4">
        <v>0</v>
      </c>
      <c r="J10" s="4">
        <v>21</v>
      </c>
      <c r="K10" s="4">
        <v>0</v>
      </c>
      <c r="L10" s="4">
        <v>0</v>
      </c>
      <c r="M10" s="4">
        <v>0</v>
      </c>
      <c r="N10" s="4">
        <v>0</v>
      </c>
    </row>
    <row r="11" spans="1:14">
      <c r="A11" s="4" t="s">
        <v>49</v>
      </c>
      <c r="B11" s="4">
        <v>3802</v>
      </c>
      <c r="C11" s="4">
        <v>3720</v>
      </c>
      <c r="D11" s="4">
        <v>99.17</v>
      </c>
      <c r="E11" s="4">
        <v>1259</v>
      </c>
      <c r="F11" s="4">
        <v>24</v>
      </c>
      <c r="G11" s="4">
        <v>2339</v>
      </c>
      <c r="H11" s="4">
        <v>3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>
      <c r="A12" s="4" t="s">
        <v>50</v>
      </c>
      <c r="B12" s="4">
        <v>536</v>
      </c>
      <c r="C12" s="4">
        <v>436</v>
      </c>
      <c r="D12" s="4">
        <v>81.65</v>
      </c>
      <c r="E12" s="4">
        <v>374</v>
      </c>
      <c r="F12" s="4">
        <v>0</v>
      </c>
      <c r="G12" s="4">
        <v>51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3</v>
      </c>
    </row>
    <row r="13" spans="1:14">
      <c r="A13" s="4" t="s">
        <v>51</v>
      </c>
      <c r="B13" s="4">
        <v>2720</v>
      </c>
      <c r="C13" s="4">
        <v>2626</v>
      </c>
      <c r="D13" s="4">
        <v>96.58</v>
      </c>
      <c r="E13" s="4">
        <v>2588</v>
      </c>
      <c r="F13" s="4">
        <v>0</v>
      </c>
      <c r="G13" s="4">
        <v>0</v>
      </c>
      <c r="H13" s="4">
        <v>38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>
      <c r="A14" s="4" t="s">
        <v>52</v>
      </c>
      <c r="B14" s="4">
        <v>484</v>
      </c>
      <c r="C14" s="4">
        <v>377</v>
      </c>
      <c r="D14" s="4">
        <v>78.05</v>
      </c>
      <c r="E14" s="4">
        <v>84</v>
      </c>
      <c r="F14" s="4">
        <v>0</v>
      </c>
      <c r="G14" s="4">
        <v>229</v>
      </c>
      <c r="H14" s="4">
        <v>0</v>
      </c>
      <c r="I14" s="4">
        <v>0</v>
      </c>
      <c r="J14" s="4">
        <v>19</v>
      </c>
      <c r="K14" s="4">
        <v>0</v>
      </c>
      <c r="L14" s="4">
        <v>0</v>
      </c>
      <c r="M14" s="4">
        <v>0</v>
      </c>
      <c r="N14" s="4">
        <v>14</v>
      </c>
    </row>
    <row r="15" spans="1:14">
      <c r="A15" s="4" t="s">
        <v>53</v>
      </c>
      <c r="B15" s="4">
        <v>39</v>
      </c>
      <c r="C15" s="4">
        <v>12</v>
      </c>
      <c r="D15" s="4">
        <v>44.44</v>
      </c>
      <c r="E15" s="4">
        <v>10</v>
      </c>
      <c r="F15" s="4">
        <v>0</v>
      </c>
      <c r="G15" s="4">
        <v>0</v>
      </c>
      <c r="H15" s="4">
        <v>2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>
      <c r="A16" s="4" t="s">
        <v>54</v>
      </c>
      <c r="B16" s="4">
        <v>565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>
      <c r="A17" s="4" t="s">
        <v>55</v>
      </c>
      <c r="B17" s="4">
        <v>28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/>
      <c r="K17" s="4">
        <v>0</v>
      </c>
      <c r="L17" s="4">
        <v>0</v>
      </c>
      <c r="M17" s="4">
        <v>0</v>
      </c>
      <c r="N17" s="4">
        <v>0</v>
      </c>
    </row>
    <row r="18" spans="1:14">
      <c r="A18" s="4" t="s">
        <v>38</v>
      </c>
      <c r="B18" s="4">
        <f>SUM(B3:B17)</f>
        <v>68512</v>
      </c>
      <c r="C18" s="4">
        <f>SUM(C3:C17)</f>
        <v>65292</v>
      </c>
      <c r="D18" s="21">
        <f>AVERAGE(D3:D17)</f>
        <v>79.204</v>
      </c>
      <c r="E18" s="4">
        <f t="shared" ref="E18:N18" si="0">SUM(E3:E17)</f>
        <v>30486</v>
      </c>
      <c r="F18" s="4">
        <f t="shared" si="0"/>
        <v>1106</v>
      </c>
      <c r="G18" s="4">
        <f t="shared" si="0"/>
        <v>8770</v>
      </c>
      <c r="H18" s="4">
        <f t="shared" si="0"/>
        <v>3650</v>
      </c>
      <c r="I18" s="4">
        <f t="shared" si="0"/>
        <v>0</v>
      </c>
      <c r="J18" s="4">
        <f t="shared" si="0"/>
        <v>893</v>
      </c>
      <c r="K18" s="4">
        <f t="shared" si="0"/>
        <v>0</v>
      </c>
      <c r="L18" s="4">
        <f t="shared" si="0"/>
        <v>479</v>
      </c>
      <c r="M18" s="4">
        <f t="shared" si="0"/>
        <v>0</v>
      </c>
      <c r="N18" s="4">
        <f t="shared" si="0"/>
        <v>17</v>
      </c>
    </row>
  </sheetData>
  <mergeCells count="1">
    <mergeCell ref="A1:N1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7"/>
  <sheetViews>
    <sheetView workbookViewId="0">
      <selection activeCell="A1" sqref="A1:X18"/>
    </sheetView>
  </sheetViews>
  <sheetFormatPr defaultColWidth="9" defaultRowHeight="13.5"/>
  <cols>
    <col min="1" max="1" width="20.875" customWidth="1"/>
    <col min="7" max="8" width="9" hidden="1" customWidth="1"/>
    <col min="16" max="21" width="9.00833333333333" customWidth="1"/>
    <col min="22" max="22" width="15.625" customWidth="1"/>
    <col min="23" max="23" width="12.625"/>
    <col min="24" max="24" width="11" customWidth="1"/>
  </cols>
  <sheetData>
    <row r="1" spans="1:1">
      <c r="A1" s="29" t="s">
        <v>63</v>
      </c>
    </row>
    <row r="2" spans="1:24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57</v>
      </c>
      <c r="Q2" s="4" t="s">
        <v>58</v>
      </c>
      <c r="R2" s="4" t="s">
        <v>59</v>
      </c>
      <c r="S2" s="4" t="s">
        <v>60</v>
      </c>
      <c r="T2" s="4" t="s">
        <v>61</v>
      </c>
      <c r="U2" s="4" t="s">
        <v>62</v>
      </c>
      <c r="V2" s="18" t="s">
        <v>64</v>
      </c>
      <c r="W2" s="3" t="s">
        <v>65</v>
      </c>
      <c r="X2" s="3" t="s">
        <v>66</v>
      </c>
    </row>
    <row r="3" spans="1:24">
      <c r="A3" s="3" t="s">
        <v>41</v>
      </c>
      <c r="B3" s="4">
        <v>1409</v>
      </c>
      <c r="C3" s="4">
        <v>983</v>
      </c>
      <c r="D3" s="4">
        <v>514</v>
      </c>
      <c r="E3" s="4">
        <v>24</v>
      </c>
      <c r="F3" s="4">
        <v>696</v>
      </c>
      <c r="G3" s="4"/>
      <c r="H3" s="4"/>
      <c r="I3" s="4">
        <v>6861</v>
      </c>
      <c r="J3" s="4">
        <v>6531</v>
      </c>
      <c r="K3" s="4">
        <v>99.73</v>
      </c>
      <c r="L3" s="4">
        <v>2686</v>
      </c>
      <c r="M3" s="4">
        <v>23</v>
      </c>
      <c r="N3" s="4">
        <v>2290</v>
      </c>
      <c r="O3" s="4">
        <v>643</v>
      </c>
      <c r="P3" s="4">
        <v>0</v>
      </c>
      <c r="Q3" s="4">
        <v>637</v>
      </c>
      <c r="R3" s="4">
        <v>0</v>
      </c>
      <c r="S3" s="4">
        <v>181</v>
      </c>
      <c r="T3" s="4">
        <v>0</v>
      </c>
      <c r="U3" s="4">
        <v>0</v>
      </c>
      <c r="V3" s="19">
        <f>(L3+M3+N3+P3+Q3+R3+S3+T3+U3)/C3</f>
        <v>5.9175991861648</v>
      </c>
      <c r="W3" s="21">
        <f>O3/F3</f>
        <v>0.923850574712644</v>
      </c>
      <c r="X3" s="21">
        <f>V3*0.8+W3*0.2</f>
        <v>4.91884946387437</v>
      </c>
    </row>
    <row r="4" spans="1:24">
      <c r="A4" s="3" t="s">
        <v>42</v>
      </c>
      <c r="B4" s="4">
        <v>195</v>
      </c>
      <c r="C4" s="4">
        <v>68</v>
      </c>
      <c r="D4" s="4">
        <v>57</v>
      </c>
      <c r="E4" s="4">
        <v>1</v>
      </c>
      <c r="F4" s="4">
        <v>123</v>
      </c>
      <c r="G4" s="4"/>
      <c r="H4" s="4"/>
      <c r="I4" s="4">
        <v>3853</v>
      </c>
      <c r="J4" s="4">
        <v>3735</v>
      </c>
      <c r="K4" s="4">
        <v>99.92</v>
      </c>
      <c r="L4" s="4">
        <v>1998</v>
      </c>
      <c r="M4" s="4">
        <v>137</v>
      </c>
      <c r="N4" s="4">
        <v>0</v>
      </c>
      <c r="O4" s="4">
        <v>825</v>
      </c>
      <c r="P4" s="4">
        <v>0</v>
      </c>
      <c r="Q4" s="4">
        <v>1</v>
      </c>
      <c r="R4" s="4">
        <v>0</v>
      </c>
      <c r="S4" s="4">
        <v>0</v>
      </c>
      <c r="T4" s="4">
        <v>0</v>
      </c>
      <c r="U4" s="4">
        <v>0</v>
      </c>
      <c r="V4" s="19">
        <f t="shared" ref="V4:V17" si="0">(L4+M4+N4+P4+Q4+R4+S4+T4+U4)/C4</f>
        <v>31.4117647058824</v>
      </c>
      <c r="W4" s="21">
        <f t="shared" ref="W4:W37" si="1">O4/F4</f>
        <v>6.70731707317073</v>
      </c>
      <c r="X4" s="21">
        <f t="shared" ref="X4:X17" si="2">V4*0.8+W4*0.2</f>
        <v>26.47087517934</v>
      </c>
    </row>
    <row r="5" spans="1:24">
      <c r="A5" s="3" t="s">
        <v>43</v>
      </c>
      <c r="B5" s="4">
        <v>808</v>
      </c>
      <c r="C5" s="4">
        <v>324</v>
      </c>
      <c r="D5" s="4">
        <v>138</v>
      </c>
      <c r="E5" s="4">
        <v>7</v>
      </c>
      <c r="F5" s="4">
        <v>212</v>
      </c>
      <c r="G5" s="4"/>
      <c r="H5" s="4"/>
      <c r="I5" s="4">
        <v>13933</v>
      </c>
      <c r="J5" s="4">
        <v>13494</v>
      </c>
      <c r="K5" s="4">
        <v>99.29</v>
      </c>
      <c r="L5" s="4">
        <v>7350</v>
      </c>
      <c r="M5" s="4">
        <v>739</v>
      </c>
      <c r="N5" s="4">
        <v>468</v>
      </c>
      <c r="O5" s="4">
        <v>177</v>
      </c>
      <c r="P5" s="4">
        <v>0</v>
      </c>
      <c r="Q5" s="4">
        <v>106</v>
      </c>
      <c r="R5" s="4">
        <v>0</v>
      </c>
      <c r="S5" s="4">
        <v>188</v>
      </c>
      <c r="T5" s="4">
        <v>0</v>
      </c>
      <c r="U5" s="4">
        <v>0</v>
      </c>
      <c r="V5" s="19">
        <f t="shared" si="0"/>
        <v>27.3179012345679</v>
      </c>
      <c r="W5" s="21">
        <f t="shared" si="1"/>
        <v>0.834905660377358</v>
      </c>
      <c r="X5" s="21">
        <f t="shared" si="2"/>
        <v>22.0213021197298</v>
      </c>
    </row>
    <row r="6" spans="1:24">
      <c r="A6" s="3" t="s">
        <v>44</v>
      </c>
      <c r="B6" s="4">
        <v>367</v>
      </c>
      <c r="C6" s="4">
        <v>223</v>
      </c>
      <c r="D6" s="4">
        <v>60</v>
      </c>
      <c r="E6" s="4">
        <v>5</v>
      </c>
      <c r="F6" s="4">
        <v>9</v>
      </c>
      <c r="G6" s="4"/>
      <c r="H6" s="4"/>
      <c r="I6" s="4">
        <v>12545</v>
      </c>
      <c r="J6" s="4">
        <v>12090</v>
      </c>
      <c r="K6" s="4">
        <v>99.07</v>
      </c>
      <c r="L6" s="4">
        <v>7589</v>
      </c>
      <c r="M6" s="4">
        <v>0</v>
      </c>
      <c r="N6" s="4">
        <v>1346</v>
      </c>
      <c r="O6" s="4">
        <v>30</v>
      </c>
      <c r="P6" s="4">
        <v>0</v>
      </c>
      <c r="Q6" s="4">
        <v>5</v>
      </c>
      <c r="R6" s="4">
        <v>0</v>
      </c>
      <c r="S6" s="4">
        <v>110</v>
      </c>
      <c r="T6" s="4">
        <v>0</v>
      </c>
      <c r="U6" s="4">
        <v>0</v>
      </c>
      <c r="V6" s="19">
        <f t="shared" si="0"/>
        <v>40.5829596412556</v>
      </c>
      <c r="W6" s="21">
        <f t="shared" si="1"/>
        <v>3.33333333333333</v>
      </c>
      <c r="X6" s="21">
        <f t="shared" si="2"/>
        <v>33.1330343796712</v>
      </c>
    </row>
    <row r="7" spans="1:24">
      <c r="A7" s="3" t="s">
        <v>45</v>
      </c>
      <c r="B7" s="4">
        <v>288</v>
      </c>
      <c r="C7" s="4">
        <v>202</v>
      </c>
      <c r="D7" s="4">
        <v>54</v>
      </c>
      <c r="E7" s="4">
        <v>2</v>
      </c>
      <c r="F7" s="4">
        <v>45</v>
      </c>
      <c r="G7" s="4"/>
      <c r="H7" s="4"/>
      <c r="I7" s="4">
        <v>4699</v>
      </c>
      <c r="J7" s="4">
        <v>4693</v>
      </c>
      <c r="K7" s="4">
        <v>99.91</v>
      </c>
      <c r="L7" s="4">
        <v>1609</v>
      </c>
      <c r="M7" s="4">
        <v>9</v>
      </c>
      <c r="N7" s="4">
        <v>30</v>
      </c>
      <c r="O7" s="4">
        <v>118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19">
        <f t="shared" si="0"/>
        <v>8.15841584158416</v>
      </c>
      <c r="W7" s="21">
        <f t="shared" si="1"/>
        <v>2.62222222222222</v>
      </c>
      <c r="X7" s="21">
        <f t="shared" si="2"/>
        <v>7.05117711771177</v>
      </c>
    </row>
    <row r="8" spans="1:24">
      <c r="A8" s="3" t="s">
        <v>46</v>
      </c>
      <c r="B8" s="4">
        <v>407</v>
      </c>
      <c r="C8" s="4">
        <v>342</v>
      </c>
      <c r="D8" s="4">
        <v>64</v>
      </c>
      <c r="E8" s="4">
        <v>15</v>
      </c>
      <c r="F8" s="4">
        <v>168</v>
      </c>
      <c r="G8" s="4"/>
      <c r="H8" s="4"/>
      <c r="I8" s="4">
        <v>8120</v>
      </c>
      <c r="J8" s="4">
        <v>8058</v>
      </c>
      <c r="K8" s="4">
        <v>99.96</v>
      </c>
      <c r="L8" s="4">
        <v>2159</v>
      </c>
      <c r="M8" s="4">
        <v>164</v>
      </c>
      <c r="N8" s="4">
        <v>691</v>
      </c>
      <c r="O8" s="4">
        <v>236</v>
      </c>
      <c r="P8" s="4">
        <v>0</v>
      </c>
      <c r="Q8" s="4">
        <v>104</v>
      </c>
      <c r="R8" s="4">
        <v>0</v>
      </c>
      <c r="S8" s="4">
        <v>0</v>
      </c>
      <c r="T8" s="4">
        <v>0</v>
      </c>
      <c r="U8" s="4">
        <v>0</v>
      </c>
      <c r="V8" s="19">
        <f t="shared" si="0"/>
        <v>9.11695906432749</v>
      </c>
      <c r="W8" s="21">
        <f t="shared" si="1"/>
        <v>1.4047619047619</v>
      </c>
      <c r="X8" s="21">
        <f t="shared" si="2"/>
        <v>7.57451963241437</v>
      </c>
    </row>
    <row r="9" spans="1:24">
      <c r="A9" s="3" t="s">
        <v>47</v>
      </c>
      <c r="B9" s="4">
        <v>0</v>
      </c>
      <c r="C9" s="4">
        <v>0</v>
      </c>
      <c r="D9" s="4">
        <v>25</v>
      </c>
      <c r="E9" s="4">
        <v>3</v>
      </c>
      <c r="F9" s="4">
        <v>44</v>
      </c>
      <c r="G9" s="4"/>
      <c r="H9" s="4"/>
      <c r="I9" s="4">
        <v>4246</v>
      </c>
      <c r="J9" s="4">
        <v>4210</v>
      </c>
      <c r="K9" s="4">
        <v>99.86</v>
      </c>
      <c r="L9" s="4">
        <v>2608</v>
      </c>
      <c r="M9" s="4">
        <v>0</v>
      </c>
      <c r="N9" s="4">
        <v>0</v>
      </c>
      <c r="O9" s="4">
        <v>1577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19">
        <v>0</v>
      </c>
      <c r="W9" s="21">
        <f t="shared" si="1"/>
        <v>35.8409090909091</v>
      </c>
      <c r="X9" s="21">
        <f t="shared" si="2"/>
        <v>7.16818181818182</v>
      </c>
    </row>
    <row r="10" spans="1:24">
      <c r="A10" s="3" t="s">
        <v>48</v>
      </c>
      <c r="B10" s="4">
        <v>1946</v>
      </c>
      <c r="C10" s="4">
        <v>1871</v>
      </c>
      <c r="D10" s="4">
        <v>177</v>
      </c>
      <c r="E10" s="4">
        <v>68</v>
      </c>
      <c r="F10" s="4">
        <v>1941</v>
      </c>
      <c r="G10" s="4"/>
      <c r="H10" s="4"/>
      <c r="I10" s="4">
        <v>6081</v>
      </c>
      <c r="J10" s="4">
        <v>5310</v>
      </c>
      <c r="K10" s="4">
        <v>90.43</v>
      </c>
      <c r="L10" s="4">
        <v>172</v>
      </c>
      <c r="M10" s="4">
        <v>10</v>
      </c>
      <c r="N10" s="4">
        <v>1326</v>
      </c>
      <c r="O10" s="4">
        <v>1</v>
      </c>
      <c r="P10" s="4">
        <v>0</v>
      </c>
      <c r="Q10" s="4">
        <v>21</v>
      </c>
      <c r="R10" s="4">
        <v>0</v>
      </c>
      <c r="S10" s="4">
        <v>0</v>
      </c>
      <c r="T10" s="4">
        <v>0</v>
      </c>
      <c r="U10" s="4">
        <v>0</v>
      </c>
      <c r="V10" s="19">
        <f t="shared" si="0"/>
        <v>0.817210048102619</v>
      </c>
      <c r="W10" s="21">
        <f t="shared" si="1"/>
        <v>0.000515198351365276</v>
      </c>
      <c r="X10" s="21">
        <f t="shared" si="2"/>
        <v>0.653871078152368</v>
      </c>
    </row>
    <row r="11" spans="1:24">
      <c r="A11" s="3" t="s">
        <v>49</v>
      </c>
      <c r="B11" s="4">
        <v>731</v>
      </c>
      <c r="C11" s="4">
        <v>685</v>
      </c>
      <c r="D11" s="4">
        <v>707</v>
      </c>
      <c r="E11" s="4">
        <v>40</v>
      </c>
      <c r="F11" s="4">
        <v>463</v>
      </c>
      <c r="G11" s="4"/>
      <c r="H11" s="4"/>
      <c r="I11" s="4">
        <v>3802</v>
      </c>
      <c r="J11" s="4">
        <v>3720</v>
      </c>
      <c r="K11" s="4">
        <v>99.17</v>
      </c>
      <c r="L11" s="4">
        <v>1259</v>
      </c>
      <c r="M11" s="4">
        <v>24</v>
      </c>
      <c r="N11" s="4">
        <v>2339</v>
      </c>
      <c r="O11" s="4">
        <v>3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19">
        <f t="shared" si="0"/>
        <v>5.28759124087591</v>
      </c>
      <c r="W11" s="21">
        <f t="shared" si="1"/>
        <v>0.00647948164146868</v>
      </c>
      <c r="X11" s="21">
        <f t="shared" si="2"/>
        <v>4.23136888902902</v>
      </c>
    </row>
    <row r="12" spans="1:24">
      <c r="A12" s="3" t="s">
        <v>50</v>
      </c>
      <c r="B12" s="4">
        <v>191</v>
      </c>
      <c r="C12" s="4">
        <v>48</v>
      </c>
      <c r="D12" s="4">
        <v>20</v>
      </c>
      <c r="E12" s="4">
        <v>3</v>
      </c>
      <c r="F12" s="4">
        <v>71</v>
      </c>
      <c r="G12" s="4"/>
      <c r="H12" s="4"/>
      <c r="I12" s="4">
        <v>536</v>
      </c>
      <c r="J12" s="4">
        <v>436</v>
      </c>
      <c r="K12" s="4">
        <v>81.65</v>
      </c>
      <c r="L12" s="4">
        <v>374</v>
      </c>
      <c r="M12" s="4">
        <v>0</v>
      </c>
      <c r="N12" s="4">
        <v>51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3</v>
      </c>
      <c r="V12" s="19">
        <f t="shared" si="0"/>
        <v>8.91666666666667</v>
      </c>
      <c r="W12" s="21">
        <f t="shared" si="1"/>
        <v>0</v>
      </c>
      <c r="X12" s="21">
        <f t="shared" si="2"/>
        <v>7.13333333333333</v>
      </c>
    </row>
    <row r="13" spans="1:24">
      <c r="A13" s="3" t="s">
        <v>51</v>
      </c>
      <c r="B13" s="4">
        <v>856</v>
      </c>
      <c r="C13" s="4">
        <v>794</v>
      </c>
      <c r="D13" s="4">
        <v>125</v>
      </c>
      <c r="E13" s="4">
        <v>11</v>
      </c>
      <c r="F13" s="4">
        <v>93</v>
      </c>
      <c r="G13" s="4"/>
      <c r="H13" s="4"/>
      <c r="I13" s="4">
        <v>2720</v>
      </c>
      <c r="J13" s="4">
        <v>2626</v>
      </c>
      <c r="K13" s="4">
        <v>96.58</v>
      </c>
      <c r="L13" s="4">
        <v>2588</v>
      </c>
      <c r="M13" s="4">
        <v>0</v>
      </c>
      <c r="N13" s="4">
        <v>0</v>
      </c>
      <c r="O13" s="4">
        <v>38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19">
        <f t="shared" si="0"/>
        <v>3.25944584382872</v>
      </c>
      <c r="W13" s="21">
        <f t="shared" si="1"/>
        <v>0.408602150537634</v>
      </c>
      <c r="X13" s="21">
        <f t="shared" si="2"/>
        <v>2.6892771051705</v>
      </c>
    </row>
    <row r="14" spans="1:24">
      <c r="A14" s="3" t="s">
        <v>67</v>
      </c>
      <c r="B14" s="4">
        <v>137</v>
      </c>
      <c r="C14" s="4">
        <v>127</v>
      </c>
      <c r="D14" s="4">
        <v>115</v>
      </c>
      <c r="E14" s="4">
        <v>0</v>
      </c>
      <c r="F14" s="4">
        <v>182</v>
      </c>
      <c r="G14" s="4"/>
      <c r="H14" s="4"/>
      <c r="I14" s="4">
        <v>484</v>
      </c>
      <c r="J14" s="4">
        <v>377</v>
      </c>
      <c r="K14" s="4">
        <v>78.05</v>
      </c>
      <c r="L14" s="4">
        <v>84</v>
      </c>
      <c r="M14" s="4">
        <v>0</v>
      </c>
      <c r="N14" s="4">
        <v>229</v>
      </c>
      <c r="O14" s="4">
        <v>0</v>
      </c>
      <c r="P14" s="4">
        <v>0</v>
      </c>
      <c r="Q14" s="4">
        <v>19</v>
      </c>
      <c r="R14" s="4">
        <v>0</v>
      </c>
      <c r="S14" s="4">
        <v>0</v>
      </c>
      <c r="T14" s="4">
        <v>0</v>
      </c>
      <c r="U14" s="4">
        <v>14</v>
      </c>
      <c r="V14" s="19">
        <f t="shared" si="0"/>
        <v>2.7244094488189</v>
      </c>
      <c r="W14" s="21">
        <f t="shared" si="1"/>
        <v>0</v>
      </c>
      <c r="X14" s="21">
        <f t="shared" si="2"/>
        <v>2.17952755905512</v>
      </c>
    </row>
    <row r="15" spans="1:24">
      <c r="A15" s="3" t="s">
        <v>68</v>
      </c>
      <c r="B15" s="4">
        <v>22</v>
      </c>
      <c r="C15" s="4">
        <v>22</v>
      </c>
      <c r="D15" s="4">
        <v>13</v>
      </c>
      <c r="E15" s="4">
        <v>0</v>
      </c>
      <c r="F15" s="4">
        <v>12</v>
      </c>
      <c r="G15" s="4"/>
      <c r="H15" s="4"/>
      <c r="I15" s="4">
        <v>39</v>
      </c>
      <c r="J15" s="4">
        <v>12</v>
      </c>
      <c r="K15" s="4">
        <v>44.44</v>
      </c>
      <c r="L15" s="4">
        <v>10</v>
      </c>
      <c r="M15" s="4">
        <v>0</v>
      </c>
      <c r="N15" s="4">
        <v>0</v>
      </c>
      <c r="O15" s="4">
        <v>2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19">
        <f t="shared" si="0"/>
        <v>0.454545454545455</v>
      </c>
      <c r="W15" s="21">
        <f t="shared" si="1"/>
        <v>0.166666666666667</v>
      </c>
      <c r="X15" s="21">
        <f t="shared" si="2"/>
        <v>0.396969696969697</v>
      </c>
    </row>
    <row r="16" spans="1:24">
      <c r="A16" s="3" t="s">
        <v>69</v>
      </c>
      <c r="B16" s="4">
        <v>238</v>
      </c>
      <c r="C16" s="4">
        <v>206</v>
      </c>
      <c r="D16" s="4">
        <v>48</v>
      </c>
      <c r="E16" s="4">
        <v>18</v>
      </c>
      <c r="F16" s="4">
        <v>54</v>
      </c>
      <c r="G16" s="4"/>
      <c r="H16" s="4"/>
      <c r="I16" s="4">
        <v>565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19">
        <f t="shared" si="0"/>
        <v>0</v>
      </c>
      <c r="W16" s="21">
        <f t="shared" si="1"/>
        <v>0</v>
      </c>
      <c r="X16" s="21">
        <f t="shared" si="2"/>
        <v>0</v>
      </c>
    </row>
    <row r="17" spans="1:24">
      <c r="A17" s="3" t="s">
        <v>70</v>
      </c>
      <c r="B17" s="4">
        <v>1065</v>
      </c>
      <c r="C17" s="4">
        <v>1065</v>
      </c>
      <c r="D17" s="4">
        <v>4</v>
      </c>
      <c r="E17" s="4">
        <v>19</v>
      </c>
      <c r="F17" s="4">
        <v>378</v>
      </c>
      <c r="G17" s="4"/>
      <c r="H17" s="4"/>
      <c r="I17" s="4">
        <v>28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19">
        <f t="shared" si="0"/>
        <v>0</v>
      </c>
      <c r="W17" s="21">
        <f t="shared" si="1"/>
        <v>0</v>
      </c>
      <c r="X17" s="21">
        <f t="shared" si="2"/>
        <v>0</v>
      </c>
    </row>
    <row r="18" spans="1:24">
      <c r="A18" s="2" t="s">
        <v>71</v>
      </c>
      <c r="B18" s="30">
        <f>SUM(B3:B17)</f>
        <v>8660</v>
      </c>
      <c r="C18" s="30">
        <f t="shared" ref="C18:J18" si="3">SUM(C3:C17)</f>
        <v>6960</v>
      </c>
      <c r="D18" s="30">
        <f t="shared" si="3"/>
        <v>2121</v>
      </c>
      <c r="E18" s="30">
        <f t="shared" si="3"/>
        <v>216</v>
      </c>
      <c r="F18" s="30">
        <f t="shared" si="3"/>
        <v>4491</v>
      </c>
      <c r="G18" s="30">
        <f t="shared" si="3"/>
        <v>0</v>
      </c>
      <c r="H18" s="30">
        <f t="shared" si="3"/>
        <v>0</v>
      </c>
      <c r="I18" s="30">
        <f t="shared" si="3"/>
        <v>68512</v>
      </c>
      <c r="J18" s="30">
        <f t="shared" si="3"/>
        <v>65292</v>
      </c>
      <c r="K18" s="30"/>
      <c r="L18" s="30">
        <f>SUM(L3:L17)</f>
        <v>30486</v>
      </c>
      <c r="M18" s="30">
        <f t="shared" ref="M18:U18" si="4">SUM(M3:M17)</f>
        <v>1106</v>
      </c>
      <c r="N18" s="30">
        <f t="shared" si="4"/>
        <v>8770</v>
      </c>
      <c r="O18" s="30">
        <f t="shared" si="4"/>
        <v>3650</v>
      </c>
      <c r="P18" s="30">
        <f t="shared" si="4"/>
        <v>0</v>
      </c>
      <c r="Q18" s="30">
        <f t="shared" si="4"/>
        <v>893</v>
      </c>
      <c r="R18" s="30">
        <f t="shared" si="4"/>
        <v>0</v>
      </c>
      <c r="S18" s="30">
        <f t="shared" si="4"/>
        <v>479</v>
      </c>
      <c r="T18" s="30">
        <f t="shared" si="4"/>
        <v>0</v>
      </c>
      <c r="U18" s="30">
        <f t="shared" si="4"/>
        <v>17</v>
      </c>
      <c r="V18" s="20"/>
      <c r="W18" s="21"/>
      <c r="X18" s="21"/>
    </row>
    <row r="19" spans="1:23">
      <c r="A19" s="29"/>
      <c r="V19" s="31"/>
      <c r="W19" s="31"/>
    </row>
    <row r="20" spans="1:23">
      <c r="A20" s="29" t="s">
        <v>72</v>
      </c>
      <c r="V20" s="31"/>
      <c r="W20" s="31"/>
    </row>
    <row r="21" spans="1:24">
      <c r="A21" s="3" t="s">
        <v>2</v>
      </c>
      <c r="B21" s="3" t="s">
        <v>3</v>
      </c>
      <c r="C21" s="3" t="s">
        <v>4</v>
      </c>
      <c r="D21" s="3" t="s">
        <v>5</v>
      </c>
      <c r="E21" s="3" t="s">
        <v>6</v>
      </c>
      <c r="F21" s="3" t="s">
        <v>7</v>
      </c>
      <c r="G21" s="3" t="s">
        <v>8</v>
      </c>
      <c r="H21" s="3" t="s">
        <v>9</v>
      </c>
      <c r="I21" s="4" t="s">
        <v>10</v>
      </c>
      <c r="J21" s="4" t="s">
        <v>11</v>
      </c>
      <c r="K21" s="4" t="s">
        <v>12</v>
      </c>
      <c r="L21" s="4" t="s">
        <v>13</v>
      </c>
      <c r="M21" s="4" t="s">
        <v>14</v>
      </c>
      <c r="N21" s="4" t="s">
        <v>15</v>
      </c>
      <c r="O21" s="4" t="s">
        <v>16</v>
      </c>
      <c r="P21" s="4" t="s">
        <v>57</v>
      </c>
      <c r="Q21" s="4" t="s">
        <v>58</v>
      </c>
      <c r="R21" s="4" t="s">
        <v>59</v>
      </c>
      <c r="S21" s="4" t="s">
        <v>60</v>
      </c>
      <c r="T21" s="4" t="s">
        <v>61</v>
      </c>
      <c r="U21" s="4" t="s">
        <v>62</v>
      </c>
      <c r="V21" s="18" t="s">
        <v>73</v>
      </c>
      <c r="W21" s="3" t="s">
        <v>65</v>
      </c>
      <c r="X21" s="3" t="s">
        <v>66</v>
      </c>
    </row>
    <row r="22" spans="1:24">
      <c r="A22" s="3" t="s">
        <v>41</v>
      </c>
      <c r="B22" s="4">
        <v>1409</v>
      </c>
      <c r="C22" s="4">
        <v>983</v>
      </c>
      <c r="D22" s="4">
        <v>514</v>
      </c>
      <c r="E22" s="4">
        <v>24</v>
      </c>
      <c r="F22" s="4">
        <v>696</v>
      </c>
      <c r="G22" s="4"/>
      <c r="H22" s="4"/>
      <c r="I22" s="4">
        <v>7013</v>
      </c>
      <c r="J22" s="4">
        <v>6630</v>
      </c>
      <c r="K22" s="4">
        <v>99.79</v>
      </c>
      <c r="L22" s="4">
        <v>2699</v>
      </c>
      <c r="M22" s="4">
        <v>20</v>
      </c>
      <c r="N22" s="4">
        <v>2297</v>
      </c>
      <c r="O22" s="4">
        <v>662</v>
      </c>
      <c r="P22" s="4">
        <v>0</v>
      </c>
      <c r="Q22" s="4">
        <v>611</v>
      </c>
      <c r="R22" s="4">
        <v>0</v>
      </c>
      <c r="S22" s="4">
        <v>300</v>
      </c>
      <c r="T22" s="4">
        <v>0</v>
      </c>
      <c r="U22" s="4">
        <v>0</v>
      </c>
      <c r="V22" s="19">
        <f t="shared" ref="V22:V36" si="5">(L22+M22+N22+P22+Q22+R22+S22+T22+U22)/C22</f>
        <v>6.029501525941</v>
      </c>
      <c r="W22" s="21">
        <f t="shared" si="1"/>
        <v>0.951149425287356</v>
      </c>
      <c r="X22" s="21">
        <f>V22*0.8+W22*0.2</f>
        <v>5.01383110581027</v>
      </c>
    </row>
    <row r="23" spans="1:24">
      <c r="A23" s="3" t="s">
        <v>42</v>
      </c>
      <c r="B23" s="4">
        <v>197</v>
      </c>
      <c r="C23" s="4">
        <v>68</v>
      </c>
      <c r="D23" s="4">
        <v>57</v>
      </c>
      <c r="E23" s="4">
        <v>1</v>
      </c>
      <c r="F23" s="4">
        <v>123</v>
      </c>
      <c r="G23" s="4"/>
      <c r="H23" s="4"/>
      <c r="I23" s="4">
        <v>4009</v>
      </c>
      <c r="J23" s="4">
        <v>3906</v>
      </c>
      <c r="K23" s="4">
        <v>99.92</v>
      </c>
      <c r="L23" s="4">
        <v>1997</v>
      </c>
      <c r="M23" s="4">
        <v>252</v>
      </c>
      <c r="N23" s="4">
        <v>0</v>
      </c>
      <c r="O23" s="4">
        <v>793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19">
        <f t="shared" si="5"/>
        <v>33.0735294117647</v>
      </c>
      <c r="W23" s="21">
        <f t="shared" si="1"/>
        <v>6.44715447154472</v>
      </c>
      <c r="X23" s="21">
        <f t="shared" ref="X23:X36" si="6">V23*0.8+W23*0.2</f>
        <v>27.7482544237207</v>
      </c>
    </row>
    <row r="24" spans="1:24">
      <c r="A24" s="3" t="s">
        <v>43</v>
      </c>
      <c r="B24" s="4">
        <v>808</v>
      </c>
      <c r="C24" s="4">
        <v>324</v>
      </c>
      <c r="D24" s="4">
        <v>139</v>
      </c>
      <c r="E24" s="4">
        <v>7</v>
      </c>
      <c r="F24" s="4">
        <v>212</v>
      </c>
      <c r="G24" s="4"/>
      <c r="H24" s="4"/>
      <c r="I24" s="4">
        <v>13664</v>
      </c>
      <c r="J24" s="4">
        <v>13273</v>
      </c>
      <c r="K24" s="4">
        <v>98.52</v>
      </c>
      <c r="L24" s="4">
        <v>7270</v>
      </c>
      <c r="M24" s="4">
        <v>833</v>
      </c>
      <c r="N24" s="4">
        <v>444</v>
      </c>
      <c r="O24" s="4">
        <v>68</v>
      </c>
      <c r="P24" s="4">
        <v>0</v>
      </c>
      <c r="Q24" s="4">
        <v>98</v>
      </c>
      <c r="R24" s="4">
        <v>0</v>
      </c>
      <c r="S24" s="4">
        <v>54</v>
      </c>
      <c r="T24" s="4">
        <v>0</v>
      </c>
      <c r="U24" s="4">
        <v>0</v>
      </c>
      <c r="V24" s="19">
        <f t="shared" si="5"/>
        <v>26.8487654320988</v>
      </c>
      <c r="W24" s="21">
        <f t="shared" si="1"/>
        <v>0.320754716981132</v>
      </c>
      <c r="X24" s="21">
        <f t="shared" si="6"/>
        <v>21.5431632890752</v>
      </c>
    </row>
    <row r="25" spans="1:24">
      <c r="A25" s="3" t="s">
        <v>44</v>
      </c>
      <c r="B25" s="4">
        <v>368</v>
      </c>
      <c r="C25" s="4">
        <v>224</v>
      </c>
      <c r="D25" s="4">
        <v>60</v>
      </c>
      <c r="E25" s="4">
        <v>5</v>
      </c>
      <c r="F25" s="4">
        <v>9</v>
      </c>
      <c r="G25" s="4"/>
      <c r="H25" s="4"/>
      <c r="I25" s="4">
        <v>12285</v>
      </c>
      <c r="J25" s="4">
        <v>11948</v>
      </c>
      <c r="K25" s="4">
        <v>98.68</v>
      </c>
      <c r="L25" s="4">
        <v>7485</v>
      </c>
      <c r="M25" s="4">
        <v>0</v>
      </c>
      <c r="N25" s="4">
        <v>1322</v>
      </c>
      <c r="O25" s="4">
        <v>20</v>
      </c>
      <c r="P25" s="4">
        <v>0</v>
      </c>
      <c r="Q25" s="4">
        <v>3</v>
      </c>
      <c r="R25" s="4">
        <v>0</v>
      </c>
      <c r="S25" s="4">
        <v>108</v>
      </c>
      <c r="T25" s="4">
        <v>0</v>
      </c>
      <c r="U25" s="4">
        <v>0</v>
      </c>
      <c r="V25" s="19">
        <f t="shared" si="5"/>
        <v>39.8125</v>
      </c>
      <c r="W25" s="21">
        <f t="shared" si="1"/>
        <v>2.22222222222222</v>
      </c>
      <c r="X25" s="21">
        <f t="shared" si="6"/>
        <v>32.2944444444444</v>
      </c>
    </row>
    <row r="26" spans="1:24">
      <c r="A26" s="3" t="s">
        <v>45</v>
      </c>
      <c r="B26" s="4">
        <v>288</v>
      </c>
      <c r="C26" s="4">
        <v>202</v>
      </c>
      <c r="D26" s="4">
        <v>54</v>
      </c>
      <c r="E26" s="4">
        <v>2</v>
      </c>
      <c r="F26" s="4">
        <v>45</v>
      </c>
      <c r="G26" s="4"/>
      <c r="H26" s="4"/>
      <c r="I26" s="4">
        <v>4648</v>
      </c>
      <c r="J26" s="4">
        <v>4645</v>
      </c>
      <c r="K26" s="4">
        <v>99.94</v>
      </c>
      <c r="L26" s="4">
        <v>1598</v>
      </c>
      <c r="M26" s="4">
        <v>6</v>
      </c>
      <c r="N26" s="4">
        <v>25</v>
      </c>
      <c r="O26" s="4">
        <v>89</v>
      </c>
      <c r="P26" s="4">
        <v>0</v>
      </c>
      <c r="Q26" s="4">
        <v>1</v>
      </c>
      <c r="R26" s="4">
        <v>0</v>
      </c>
      <c r="S26" s="4">
        <v>0</v>
      </c>
      <c r="T26" s="4">
        <v>0</v>
      </c>
      <c r="U26" s="4">
        <v>0</v>
      </c>
      <c r="V26" s="19">
        <f t="shared" si="5"/>
        <v>8.06930693069307</v>
      </c>
      <c r="W26" s="21">
        <f t="shared" si="1"/>
        <v>1.97777777777778</v>
      </c>
      <c r="X26" s="21">
        <f t="shared" si="6"/>
        <v>6.85100110011001</v>
      </c>
    </row>
    <row r="27" spans="1:24">
      <c r="A27" s="3" t="s">
        <v>46</v>
      </c>
      <c r="B27" s="4">
        <v>407</v>
      </c>
      <c r="C27" s="4">
        <v>342</v>
      </c>
      <c r="D27" s="4">
        <v>62</v>
      </c>
      <c r="E27" s="4">
        <v>17</v>
      </c>
      <c r="F27" s="4">
        <v>168</v>
      </c>
      <c r="G27" s="4"/>
      <c r="H27" s="4"/>
      <c r="I27" s="4">
        <v>5518</v>
      </c>
      <c r="J27" s="4">
        <v>5476</v>
      </c>
      <c r="K27" s="4">
        <v>99.82</v>
      </c>
      <c r="L27" s="4">
        <v>2191</v>
      </c>
      <c r="M27" s="4">
        <v>157</v>
      </c>
      <c r="N27" s="4">
        <v>745</v>
      </c>
      <c r="O27" s="4">
        <v>237</v>
      </c>
      <c r="P27" s="4">
        <v>0</v>
      </c>
      <c r="Q27" s="4">
        <v>80</v>
      </c>
      <c r="R27" s="4">
        <v>0</v>
      </c>
      <c r="S27" s="4">
        <v>1</v>
      </c>
      <c r="T27" s="4">
        <v>0</v>
      </c>
      <c r="U27" s="4">
        <v>0</v>
      </c>
      <c r="V27" s="19">
        <f t="shared" si="5"/>
        <v>9.28070175438597</v>
      </c>
      <c r="W27" s="21">
        <f t="shared" si="1"/>
        <v>1.41071428571429</v>
      </c>
      <c r="X27" s="21">
        <f t="shared" si="6"/>
        <v>7.70670426065163</v>
      </c>
    </row>
    <row r="28" spans="1:24">
      <c r="A28" s="3" t="s">
        <v>47</v>
      </c>
      <c r="B28" s="4">
        <v>0</v>
      </c>
      <c r="C28" s="4">
        <v>0</v>
      </c>
      <c r="D28" s="4">
        <v>25</v>
      </c>
      <c r="E28" s="4">
        <v>3</v>
      </c>
      <c r="F28" s="4">
        <v>44</v>
      </c>
      <c r="G28" s="4"/>
      <c r="H28" s="4"/>
      <c r="I28" s="4">
        <v>4318</v>
      </c>
      <c r="J28" s="4">
        <v>4297</v>
      </c>
      <c r="K28" s="4">
        <v>99.95</v>
      </c>
      <c r="L28" s="4">
        <v>2689</v>
      </c>
      <c r="M28" s="4">
        <v>0</v>
      </c>
      <c r="N28" s="4">
        <v>0</v>
      </c>
      <c r="O28" s="4">
        <v>1594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19">
        <v>0</v>
      </c>
      <c r="W28" s="21">
        <f t="shared" si="1"/>
        <v>36.2272727272727</v>
      </c>
      <c r="X28" s="21">
        <f t="shared" si="6"/>
        <v>7.24545454545455</v>
      </c>
    </row>
    <row r="29" spans="1:24">
      <c r="A29" s="3" t="s">
        <v>48</v>
      </c>
      <c r="B29" s="4">
        <v>1946</v>
      </c>
      <c r="C29" s="4">
        <v>1871</v>
      </c>
      <c r="D29" s="4">
        <v>177</v>
      </c>
      <c r="E29" s="4">
        <v>68</v>
      </c>
      <c r="F29" s="4">
        <v>1941</v>
      </c>
      <c r="G29" s="4"/>
      <c r="H29" s="4"/>
      <c r="I29" s="4">
        <v>8378</v>
      </c>
      <c r="J29" s="4">
        <v>7443</v>
      </c>
      <c r="K29" s="4">
        <v>93.21</v>
      </c>
      <c r="L29" s="4">
        <v>288</v>
      </c>
      <c r="M29" s="4">
        <v>38</v>
      </c>
      <c r="N29" s="4">
        <v>2719</v>
      </c>
      <c r="O29" s="4">
        <v>0</v>
      </c>
      <c r="P29" s="4">
        <v>0</v>
      </c>
      <c r="Q29" s="4">
        <v>13</v>
      </c>
      <c r="R29" s="4">
        <v>0</v>
      </c>
      <c r="S29" s="4">
        <v>0</v>
      </c>
      <c r="T29" s="4">
        <v>0</v>
      </c>
      <c r="U29" s="4">
        <v>0</v>
      </c>
      <c r="V29" s="19">
        <f t="shared" si="5"/>
        <v>1.63442009620524</v>
      </c>
      <c r="W29" s="21">
        <f t="shared" si="1"/>
        <v>0</v>
      </c>
      <c r="X29" s="21">
        <f t="shared" si="6"/>
        <v>1.30753607696419</v>
      </c>
    </row>
    <row r="30" spans="1:24">
      <c r="A30" s="3" t="s">
        <v>49</v>
      </c>
      <c r="B30" s="4">
        <v>731</v>
      </c>
      <c r="C30" s="4">
        <v>685</v>
      </c>
      <c r="D30" s="4">
        <v>707</v>
      </c>
      <c r="E30" s="4">
        <v>40</v>
      </c>
      <c r="F30" s="4">
        <v>463</v>
      </c>
      <c r="G30" s="4"/>
      <c r="H30" s="4"/>
      <c r="I30" s="4">
        <v>4188</v>
      </c>
      <c r="J30" s="4">
        <v>4100</v>
      </c>
      <c r="K30" s="4">
        <v>98.58</v>
      </c>
      <c r="L30" s="4">
        <v>1625</v>
      </c>
      <c r="M30" s="4">
        <v>45</v>
      </c>
      <c r="N30" s="4">
        <v>2338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19">
        <f t="shared" si="5"/>
        <v>5.85109489051095</v>
      </c>
      <c r="W30" s="21">
        <f t="shared" si="1"/>
        <v>0</v>
      </c>
      <c r="X30" s="21">
        <f t="shared" si="6"/>
        <v>4.68087591240876</v>
      </c>
    </row>
    <row r="31" spans="1:24">
      <c r="A31" s="3" t="s">
        <v>50</v>
      </c>
      <c r="B31" s="4">
        <v>191</v>
      </c>
      <c r="C31" s="4">
        <v>48</v>
      </c>
      <c r="D31" s="4">
        <v>20</v>
      </c>
      <c r="E31" s="4">
        <v>3</v>
      </c>
      <c r="F31" s="4">
        <v>71</v>
      </c>
      <c r="G31" s="4"/>
      <c r="H31" s="4"/>
      <c r="I31" s="4">
        <v>543</v>
      </c>
      <c r="J31" s="4">
        <v>283</v>
      </c>
      <c r="K31" s="4">
        <v>52.12</v>
      </c>
      <c r="L31" s="4">
        <v>242</v>
      </c>
      <c r="M31" s="4">
        <v>0</v>
      </c>
      <c r="N31" s="4">
        <v>36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5</v>
      </c>
      <c r="V31" s="19">
        <f t="shared" si="5"/>
        <v>5.89583333333333</v>
      </c>
      <c r="W31" s="21">
        <f t="shared" si="1"/>
        <v>0</v>
      </c>
      <c r="X31" s="21">
        <f t="shared" si="6"/>
        <v>4.71666666666667</v>
      </c>
    </row>
    <row r="32" spans="1:24">
      <c r="A32" s="3" t="s">
        <v>51</v>
      </c>
      <c r="B32" s="4">
        <v>856</v>
      </c>
      <c r="C32" s="4">
        <v>796</v>
      </c>
      <c r="D32" s="4">
        <v>125</v>
      </c>
      <c r="E32" s="4">
        <v>11</v>
      </c>
      <c r="F32" s="4">
        <v>93</v>
      </c>
      <c r="G32" s="4"/>
      <c r="H32" s="4"/>
      <c r="I32" s="4">
        <v>2710</v>
      </c>
      <c r="J32" s="4">
        <v>2646</v>
      </c>
      <c r="K32" s="4">
        <v>98.51</v>
      </c>
      <c r="L32" s="4">
        <v>2584</v>
      </c>
      <c r="M32" s="4">
        <v>0</v>
      </c>
      <c r="N32" s="4">
        <v>0</v>
      </c>
      <c r="O32" s="4">
        <v>62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19">
        <f t="shared" si="5"/>
        <v>3.24623115577889</v>
      </c>
      <c r="W32" s="21">
        <f t="shared" si="1"/>
        <v>0.666666666666667</v>
      </c>
      <c r="X32" s="21">
        <f t="shared" si="6"/>
        <v>2.73031825795645</v>
      </c>
    </row>
    <row r="33" spans="1:24">
      <c r="A33" s="3" t="s">
        <v>67</v>
      </c>
      <c r="B33" s="4">
        <v>137</v>
      </c>
      <c r="C33" s="4">
        <v>127</v>
      </c>
      <c r="D33" s="4">
        <v>115</v>
      </c>
      <c r="E33" s="4">
        <v>0</v>
      </c>
      <c r="F33" s="4">
        <v>183</v>
      </c>
      <c r="G33" s="4"/>
      <c r="H33" s="4"/>
      <c r="I33" s="4">
        <v>404</v>
      </c>
      <c r="J33" s="4">
        <v>337</v>
      </c>
      <c r="K33" s="4">
        <v>83.42</v>
      </c>
      <c r="L33" s="4">
        <v>83</v>
      </c>
      <c r="M33" s="4">
        <v>0</v>
      </c>
      <c r="N33" s="4">
        <v>222</v>
      </c>
      <c r="O33" s="4">
        <v>0</v>
      </c>
      <c r="P33" s="4">
        <v>0</v>
      </c>
      <c r="Q33" s="4">
        <v>32</v>
      </c>
      <c r="R33" s="4">
        <v>0</v>
      </c>
      <c r="S33" s="4">
        <v>0</v>
      </c>
      <c r="T33" s="4">
        <v>0</v>
      </c>
      <c r="U33" s="4">
        <v>0</v>
      </c>
      <c r="V33" s="19">
        <f t="shared" si="5"/>
        <v>2.65354330708661</v>
      </c>
      <c r="W33" s="21">
        <f t="shared" si="1"/>
        <v>0</v>
      </c>
      <c r="X33" s="21">
        <f t="shared" si="6"/>
        <v>2.12283464566929</v>
      </c>
    </row>
    <row r="34" spans="1:24">
      <c r="A34" s="3" t="s">
        <v>68</v>
      </c>
      <c r="B34" s="4">
        <v>22</v>
      </c>
      <c r="C34" s="4">
        <v>22</v>
      </c>
      <c r="D34" s="4">
        <v>13</v>
      </c>
      <c r="E34" s="4">
        <v>0</v>
      </c>
      <c r="F34" s="4">
        <v>12</v>
      </c>
      <c r="G34" s="4"/>
      <c r="H34" s="4"/>
      <c r="I34" s="4">
        <v>67</v>
      </c>
      <c r="J34" s="4">
        <v>56</v>
      </c>
      <c r="K34" s="4">
        <v>96.61</v>
      </c>
      <c r="L34" s="4">
        <v>41</v>
      </c>
      <c r="M34" s="4">
        <v>4</v>
      </c>
      <c r="N34" s="4">
        <v>6</v>
      </c>
      <c r="O34" s="4">
        <v>3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19">
        <f t="shared" si="5"/>
        <v>2.31818181818182</v>
      </c>
      <c r="W34" s="21">
        <f t="shared" si="1"/>
        <v>0.25</v>
      </c>
      <c r="X34" s="21">
        <f t="shared" si="6"/>
        <v>1.90454545454545</v>
      </c>
    </row>
    <row r="35" spans="1:24">
      <c r="A35" s="3" t="s">
        <v>69</v>
      </c>
      <c r="B35" s="4">
        <v>238</v>
      </c>
      <c r="C35" s="4">
        <v>206</v>
      </c>
      <c r="D35" s="4">
        <v>48</v>
      </c>
      <c r="E35" s="4">
        <v>18</v>
      </c>
      <c r="F35" s="4">
        <v>54</v>
      </c>
      <c r="G35" s="4"/>
      <c r="H35" s="4"/>
      <c r="I35" s="4">
        <v>293</v>
      </c>
      <c r="J35" s="4">
        <v>19</v>
      </c>
      <c r="K35" s="4">
        <v>6.51</v>
      </c>
      <c r="L35" s="4">
        <v>19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19">
        <f t="shared" si="5"/>
        <v>0.0922330097087379</v>
      </c>
      <c r="W35" s="21">
        <f t="shared" si="1"/>
        <v>0</v>
      </c>
      <c r="X35" s="21">
        <f t="shared" si="6"/>
        <v>0.0737864077669903</v>
      </c>
    </row>
    <row r="36" spans="1:24">
      <c r="A36" s="3" t="s">
        <v>70</v>
      </c>
      <c r="B36" s="4">
        <v>1065</v>
      </c>
      <c r="C36" s="4">
        <v>1065</v>
      </c>
      <c r="D36" s="4">
        <v>4</v>
      </c>
      <c r="E36" s="4">
        <v>19</v>
      </c>
      <c r="F36" s="4">
        <v>378</v>
      </c>
      <c r="G36" s="4"/>
      <c r="H36" s="4"/>
      <c r="I36" s="4">
        <v>4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19">
        <f t="shared" si="5"/>
        <v>0</v>
      </c>
      <c r="W36" s="21">
        <f t="shared" si="1"/>
        <v>0</v>
      </c>
      <c r="X36" s="21">
        <f t="shared" si="6"/>
        <v>0</v>
      </c>
    </row>
    <row r="37" spans="1:24">
      <c r="A37" s="2" t="s">
        <v>71</v>
      </c>
      <c r="B37" s="30">
        <f>SUM(B22:B36)</f>
        <v>8663</v>
      </c>
      <c r="C37" s="30">
        <f t="shared" ref="C37:J37" si="7">SUM(C22:C36)</f>
        <v>6963</v>
      </c>
      <c r="D37" s="30">
        <f t="shared" si="7"/>
        <v>2120</v>
      </c>
      <c r="E37" s="30">
        <f t="shared" si="7"/>
        <v>218</v>
      </c>
      <c r="F37" s="30">
        <f t="shared" si="7"/>
        <v>4492</v>
      </c>
      <c r="G37" s="30">
        <f t="shared" si="7"/>
        <v>0</v>
      </c>
      <c r="H37" s="30">
        <f t="shared" si="7"/>
        <v>0</v>
      </c>
      <c r="I37" s="30">
        <f t="shared" si="7"/>
        <v>68042</v>
      </c>
      <c r="J37" s="30">
        <f t="shared" si="7"/>
        <v>65059</v>
      </c>
      <c r="K37" s="30"/>
      <c r="L37" s="30">
        <f>SUM(L22:L36)</f>
        <v>30811</v>
      </c>
      <c r="M37" s="30">
        <f t="shared" ref="M37:U37" si="8">SUM(M22:M36)</f>
        <v>1355</v>
      </c>
      <c r="N37" s="30">
        <f t="shared" si="8"/>
        <v>10154</v>
      </c>
      <c r="O37" s="30">
        <f t="shared" si="8"/>
        <v>3528</v>
      </c>
      <c r="P37" s="30">
        <f t="shared" si="8"/>
        <v>0</v>
      </c>
      <c r="Q37" s="30">
        <f t="shared" si="8"/>
        <v>838</v>
      </c>
      <c r="R37" s="30">
        <f t="shared" si="8"/>
        <v>0</v>
      </c>
      <c r="S37" s="30">
        <f t="shared" si="8"/>
        <v>463</v>
      </c>
      <c r="T37" s="30">
        <f t="shared" si="8"/>
        <v>0</v>
      </c>
      <c r="U37" s="30">
        <f t="shared" si="8"/>
        <v>5</v>
      </c>
      <c r="V37" s="32"/>
      <c r="W37" s="21"/>
      <c r="X37" s="4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9"/>
  <sheetViews>
    <sheetView workbookViewId="0">
      <selection activeCell="A1" sqref="$A1:$XFD1"/>
    </sheetView>
  </sheetViews>
  <sheetFormatPr defaultColWidth="9" defaultRowHeight="13.5" outlineLevelCol="6"/>
  <cols>
    <col min="6" max="6" width="12.625"/>
  </cols>
  <sheetData>
    <row r="2" spans="1:7">
      <c r="A2" s="22">
        <v>1</v>
      </c>
      <c r="B2" s="23" t="s">
        <v>74</v>
      </c>
      <c r="C2" s="23">
        <v>98.17</v>
      </c>
      <c r="D2" s="23">
        <v>99.22</v>
      </c>
      <c r="E2" s="23">
        <v>100</v>
      </c>
      <c r="F2" s="23">
        <v>98.01</v>
      </c>
      <c r="G2" s="23">
        <v>100</v>
      </c>
    </row>
    <row r="3" spans="1:7">
      <c r="A3" s="24">
        <v>2</v>
      </c>
      <c r="B3" s="25" t="s">
        <v>75</v>
      </c>
      <c r="C3" s="25">
        <v>98.48</v>
      </c>
      <c r="D3" s="25">
        <v>100</v>
      </c>
      <c r="E3" s="25">
        <v>100</v>
      </c>
      <c r="F3" s="25">
        <v>99.19</v>
      </c>
      <c r="G3" s="25">
        <v>100</v>
      </c>
    </row>
    <row r="4" spans="1:7">
      <c r="A4" s="22">
        <v>3</v>
      </c>
      <c r="B4" s="23" t="s">
        <v>76</v>
      </c>
      <c r="C4" s="23">
        <v>99.37</v>
      </c>
      <c r="D4" s="23">
        <v>100</v>
      </c>
      <c r="E4" s="23">
        <v>100</v>
      </c>
      <c r="F4" s="23">
        <v>98.68</v>
      </c>
      <c r="G4" s="23">
        <v>100</v>
      </c>
    </row>
    <row r="5" spans="1:7">
      <c r="A5" s="24">
        <v>4</v>
      </c>
      <c r="B5" s="25" t="s">
        <v>77</v>
      </c>
      <c r="C5" s="25">
        <v>99.1</v>
      </c>
      <c r="D5" s="25">
        <v>98.33</v>
      </c>
      <c r="E5" s="25">
        <v>100</v>
      </c>
      <c r="F5" s="25">
        <v>100</v>
      </c>
      <c r="G5" s="25">
        <v>100</v>
      </c>
    </row>
    <row r="6" spans="1:7">
      <c r="A6" s="22">
        <v>5</v>
      </c>
      <c r="B6" s="23" t="s">
        <v>78</v>
      </c>
      <c r="C6" s="23">
        <v>100</v>
      </c>
      <c r="D6" s="23">
        <v>100</v>
      </c>
      <c r="E6" s="23">
        <v>100</v>
      </c>
      <c r="F6" s="23">
        <v>100</v>
      </c>
      <c r="G6" s="23">
        <v>100</v>
      </c>
    </row>
    <row r="7" ht="25.5" spans="1:7">
      <c r="A7" s="24">
        <v>6</v>
      </c>
      <c r="B7" s="25" t="s">
        <v>79</v>
      </c>
      <c r="C7" s="25">
        <v>97.65</v>
      </c>
      <c r="D7" s="25">
        <v>100</v>
      </c>
      <c r="E7" s="25">
        <v>100</v>
      </c>
      <c r="F7" s="25">
        <v>100</v>
      </c>
      <c r="G7" s="25">
        <v>100</v>
      </c>
    </row>
    <row r="8" ht="25.5" spans="1:7">
      <c r="A8" s="26">
        <v>7</v>
      </c>
      <c r="B8" s="27" t="s">
        <v>80</v>
      </c>
      <c r="C8" s="27">
        <v>0</v>
      </c>
      <c r="D8" s="27">
        <v>100</v>
      </c>
      <c r="E8" s="27">
        <v>100</v>
      </c>
      <c r="F8" s="27">
        <v>100</v>
      </c>
      <c r="G8" s="27">
        <v>0</v>
      </c>
    </row>
    <row r="9" spans="3:7">
      <c r="C9" s="28">
        <f>AVERAGE(C2:C7)</f>
        <v>98.795</v>
      </c>
      <c r="D9" s="28">
        <f>AVERAGE(D2:D8)</f>
        <v>99.65</v>
      </c>
      <c r="E9" s="28">
        <f>AVERAGE(E2:E8)</f>
        <v>100</v>
      </c>
      <c r="F9" s="28">
        <f>AVERAGE(F2:F8)</f>
        <v>99.4114285714286</v>
      </c>
      <c r="G9" s="28">
        <f>AVERAGE(G2:G7)</f>
        <v>100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18"/>
  <sheetViews>
    <sheetView workbookViewId="0">
      <selection activeCell="I24" sqref="$A1:$XFD1048576"/>
    </sheetView>
  </sheetViews>
  <sheetFormatPr defaultColWidth="9" defaultRowHeight="13.5"/>
  <cols>
    <col min="1" max="1" width="23.375" customWidth="1"/>
    <col min="7" max="8" width="9" customWidth="1"/>
    <col min="11" max="11" width="8.125" customWidth="1"/>
    <col min="18" max="18" width="10.875" customWidth="1"/>
    <col min="19" max="19" width="10.875" hidden="1" customWidth="1"/>
    <col min="20" max="20" width="12.875" customWidth="1"/>
    <col min="21" max="21" width="17.125" hidden="1" customWidth="1"/>
    <col min="23" max="23" width="15" customWidth="1"/>
    <col min="24" max="26" width="9" hidden="1" customWidth="1"/>
  </cols>
  <sheetData>
    <row r="1" ht="25" customHeight="1" spans="1:5">
      <c r="A1" s="1" t="s">
        <v>81</v>
      </c>
      <c r="B1" s="1"/>
      <c r="C1" s="1"/>
      <c r="D1" s="1"/>
      <c r="E1" s="1"/>
    </row>
    <row r="2" ht="25" customHeight="1" spans="1:26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82</v>
      </c>
      <c r="Q2" s="2" t="s">
        <v>57</v>
      </c>
      <c r="R2" s="2" t="s">
        <v>58</v>
      </c>
      <c r="S2" s="2" t="s">
        <v>59</v>
      </c>
      <c r="T2" s="2" t="s">
        <v>60</v>
      </c>
      <c r="U2" s="2" t="s">
        <v>61</v>
      </c>
      <c r="V2" s="2" t="s">
        <v>62</v>
      </c>
      <c r="W2" s="2" t="s">
        <v>83</v>
      </c>
      <c r="X2" s="18" t="s">
        <v>64</v>
      </c>
      <c r="Y2" s="3" t="s">
        <v>65</v>
      </c>
      <c r="Z2" s="3" t="s">
        <v>66</v>
      </c>
    </row>
    <row r="3" ht="25" customHeight="1" spans="1:26">
      <c r="A3" s="3" t="s">
        <v>41</v>
      </c>
      <c r="B3" s="4">
        <v>1413</v>
      </c>
      <c r="C3" s="4">
        <v>986</v>
      </c>
      <c r="D3" s="4">
        <v>515</v>
      </c>
      <c r="E3" s="4">
        <v>24</v>
      </c>
      <c r="F3" s="4">
        <v>696</v>
      </c>
      <c r="G3" s="4"/>
      <c r="H3" s="4"/>
      <c r="I3" s="4">
        <v>15630</v>
      </c>
      <c r="J3" s="4">
        <v>14853</v>
      </c>
      <c r="K3" s="4">
        <v>99.97</v>
      </c>
      <c r="L3" s="4">
        <v>6143</v>
      </c>
      <c r="M3" s="4">
        <v>20</v>
      </c>
      <c r="N3" s="4">
        <v>5134</v>
      </c>
      <c r="O3" s="4">
        <v>1335</v>
      </c>
      <c r="P3" s="4">
        <v>0</v>
      </c>
      <c r="Q3" s="4">
        <v>0</v>
      </c>
      <c r="R3" s="4">
        <v>1367</v>
      </c>
      <c r="S3" s="4">
        <v>0</v>
      </c>
      <c r="T3" s="4">
        <v>731</v>
      </c>
      <c r="U3" s="4">
        <v>0</v>
      </c>
      <c r="V3" s="4">
        <v>0</v>
      </c>
      <c r="W3" s="4">
        <v>0</v>
      </c>
      <c r="X3" s="19">
        <f t="shared" ref="X3:X8" si="0">(L3+M3+N3+Q3+R3+S3+T3+U3+V3)/C3</f>
        <v>13.5851926977688</v>
      </c>
      <c r="Y3" s="21">
        <f t="shared" ref="Y3:Y17" si="1">O3/F3</f>
        <v>1.91810344827586</v>
      </c>
      <c r="Z3" s="21">
        <f t="shared" ref="Z3:Z17" si="2">X3*0.8+Y3*0.2</f>
        <v>11.2517748478702</v>
      </c>
    </row>
    <row r="4" ht="25" customHeight="1" spans="1:26">
      <c r="A4" s="3" t="s">
        <v>42</v>
      </c>
      <c r="B4" s="4">
        <v>216</v>
      </c>
      <c r="C4" s="4">
        <v>68</v>
      </c>
      <c r="D4" s="4">
        <v>60</v>
      </c>
      <c r="E4" s="4">
        <v>1</v>
      </c>
      <c r="F4" s="4">
        <v>123</v>
      </c>
      <c r="G4" s="4"/>
      <c r="H4" s="4"/>
      <c r="I4" s="4">
        <v>9033</v>
      </c>
      <c r="J4" s="4">
        <v>8964</v>
      </c>
      <c r="K4" s="4">
        <v>100</v>
      </c>
      <c r="L4" s="4">
        <v>4636</v>
      </c>
      <c r="M4" s="4">
        <v>610</v>
      </c>
      <c r="N4" s="4">
        <v>2</v>
      </c>
      <c r="O4" s="4">
        <v>1720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4">
        <v>0</v>
      </c>
      <c r="V4" s="4">
        <v>0</v>
      </c>
      <c r="W4" s="4">
        <v>1991</v>
      </c>
      <c r="X4" s="19">
        <f t="shared" si="0"/>
        <v>77.1911764705882</v>
      </c>
      <c r="Y4" s="21">
        <f t="shared" si="1"/>
        <v>13.9837398373984</v>
      </c>
      <c r="Z4" s="21">
        <f t="shared" si="2"/>
        <v>64.5496891439503</v>
      </c>
    </row>
    <row r="5" ht="25" customHeight="1" spans="1:26">
      <c r="A5" s="3" t="s">
        <v>43</v>
      </c>
      <c r="B5" s="4">
        <v>813</v>
      </c>
      <c r="C5" s="4">
        <v>330</v>
      </c>
      <c r="D5" s="4">
        <v>142</v>
      </c>
      <c r="E5" s="4">
        <v>7</v>
      </c>
      <c r="F5" s="4">
        <v>212</v>
      </c>
      <c r="G5" s="4"/>
      <c r="H5" s="4"/>
      <c r="I5" s="4">
        <v>30193</v>
      </c>
      <c r="J5" s="4">
        <v>29496</v>
      </c>
      <c r="K5" s="4">
        <v>99.46</v>
      </c>
      <c r="L5" s="4">
        <v>16070</v>
      </c>
      <c r="M5" s="4">
        <v>1705</v>
      </c>
      <c r="N5" s="4">
        <v>956</v>
      </c>
      <c r="O5" s="4">
        <v>365</v>
      </c>
      <c r="P5" s="4">
        <v>0</v>
      </c>
      <c r="Q5" s="4">
        <v>0</v>
      </c>
      <c r="R5" s="4">
        <v>69</v>
      </c>
      <c r="S5" s="4">
        <v>0</v>
      </c>
      <c r="T5" s="4">
        <v>271</v>
      </c>
      <c r="U5" s="4">
        <v>0</v>
      </c>
      <c r="V5" s="4">
        <v>0</v>
      </c>
      <c r="W5" s="4">
        <v>10035</v>
      </c>
      <c r="X5" s="19">
        <f t="shared" si="0"/>
        <v>57.7909090909091</v>
      </c>
      <c r="Y5" s="21">
        <f t="shared" si="1"/>
        <v>1.72169811320755</v>
      </c>
      <c r="Z5" s="21">
        <f t="shared" si="2"/>
        <v>46.5770668953688</v>
      </c>
    </row>
    <row r="6" ht="25" customHeight="1" spans="1:26">
      <c r="A6" s="3" t="s">
        <v>44</v>
      </c>
      <c r="B6" s="4">
        <v>380</v>
      </c>
      <c r="C6" s="4">
        <v>236</v>
      </c>
      <c r="D6" s="4">
        <v>60</v>
      </c>
      <c r="E6" s="4">
        <v>5</v>
      </c>
      <c r="F6" s="4">
        <v>9</v>
      </c>
      <c r="G6" s="4"/>
      <c r="H6" s="4"/>
      <c r="I6" s="4">
        <v>26122</v>
      </c>
      <c r="J6" s="4">
        <v>25838</v>
      </c>
      <c r="K6" s="4">
        <v>99.47</v>
      </c>
      <c r="L6" s="4">
        <v>15555</v>
      </c>
      <c r="M6" s="4">
        <v>0</v>
      </c>
      <c r="N6" s="4">
        <v>3241</v>
      </c>
      <c r="O6" s="4">
        <v>58</v>
      </c>
      <c r="P6" s="4">
        <v>0</v>
      </c>
      <c r="Q6" s="4">
        <v>0</v>
      </c>
      <c r="R6" s="4">
        <v>29</v>
      </c>
      <c r="S6" s="4">
        <v>0</v>
      </c>
      <c r="T6" s="4">
        <v>207</v>
      </c>
      <c r="U6" s="4">
        <v>0</v>
      </c>
      <c r="V6" s="4">
        <v>0</v>
      </c>
      <c r="W6" s="4">
        <v>6548</v>
      </c>
      <c r="X6" s="19">
        <f t="shared" si="0"/>
        <v>80.6440677966102</v>
      </c>
      <c r="Y6" s="21">
        <f t="shared" si="1"/>
        <v>6.44444444444444</v>
      </c>
      <c r="Z6" s="21">
        <f t="shared" si="2"/>
        <v>65.804143126177</v>
      </c>
    </row>
    <row r="7" ht="25" customHeight="1" spans="1:26">
      <c r="A7" s="3" t="s">
        <v>45</v>
      </c>
      <c r="B7" s="4">
        <v>289</v>
      </c>
      <c r="C7" s="4">
        <v>203</v>
      </c>
      <c r="D7" s="4">
        <v>54</v>
      </c>
      <c r="E7" s="4">
        <v>2</v>
      </c>
      <c r="F7" s="4">
        <v>45</v>
      </c>
      <c r="G7" s="4"/>
      <c r="H7" s="4"/>
      <c r="I7" s="4">
        <v>10358</v>
      </c>
      <c r="J7" s="4">
        <v>10296</v>
      </c>
      <c r="K7" s="4">
        <v>99.7</v>
      </c>
      <c r="L7" s="4">
        <v>3520</v>
      </c>
      <c r="M7" s="4">
        <v>12</v>
      </c>
      <c r="N7" s="4">
        <v>55</v>
      </c>
      <c r="O7" s="4">
        <v>245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6464</v>
      </c>
      <c r="X7" s="19">
        <f t="shared" si="0"/>
        <v>17.6699507389163</v>
      </c>
      <c r="Y7" s="21">
        <f t="shared" si="1"/>
        <v>5.44444444444444</v>
      </c>
      <c r="Z7" s="21">
        <f t="shared" si="2"/>
        <v>15.2248494800219</v>
      </c>
    </row>
    <row r="8" ht="25" customHeight="1" spans="1:26">
      <c r="A8" s="3" t="s">
        <v>46</v>
      </c>
      <c r="B8" s="4">
        <v>407</v>
      </c>
      <c r="C8" s="4">
        <v>341</v>
      </c>
      <c r="D8" s="4">
        <v>62</v>
      </c>
      <c r="E8" s="4">
        <v>17</v>
      </c>
      <c r="F8" s="4">
        <v>168</v>
      </c>
      <c r="G8" s="4"/>
      <c r="H8" s="4"/>
      <c r="I8" s="4">
        <v>12954</v>
      </c>
      <c r="J8" s="4">
        <v>12908</v>
      </c>
      <c r="K8" s="4">
        <v>100</v>
      </c>
      <c r="L8" s="4">
        <v>5064</v>
      </c>
      <c r="M8" s="4">
        <v>373</v>
      </c>
      <c r="N8" s="4">
        <v>1851</v>
      </c>
      <c r="O8" s="4">
        <v>554</v>
      </c>
      <c r="P8" s="4">
        <v>0</v>
      </c>
      <c r="Q8" s="4">
        <v>0</v>
      </c>
      <c r="R8" s="4">
        <v>201</v>
      </c>
      <c r="S8" s="4">
        <v>0</v>
      </c>
      <c r="T8" s="4">
        <v>41</v>
      </c>
      <c r="U8" s="4">
        <v>0</v>
      </c>
      <c r="V8" s="4">
        <v>0</v>
      </c>
      <c r="W8" s="4">
        <v>4746</v>
      </c>
      <c r="X8" s="19">
        <f t="shared" si="0"/>
        <v>22.0821114369501</v>
      </c>
      <c r="Y8" s="21">
        <f t="shared" si="1"/>
        <v>3.29761904761905</v>
      </c>
      <c r="Z8" s="21">
        <f t="shared" si="2"/>
        <v>18.3252129590839</v>
      </c>
    </row>
    <row r="9" ht="25" customHeight="1" spans="1:26">
      <c r="A9" s="5" t="s">
        <v>47</v>
      </c>
      <c r="B9" s="6">
        <v>0</v>
      </c>
      <c r="C9" s="6">
        <v>0</v>
      </c>
      <c r="D9" s="6">
        <v>26</v>
      </c>
      <c r="E9" s="6">
        <v>3</v>
      </c>
      <c r="F9" s="6">
        <v>44</v>
      </c>
      <c r="G9" s="6"/>
      <c r="H9" s="6"/>
      <c r="I9" s="6">
        <v>9704</v>
      </c>
      <c r="J9" s="6">
        <v>9666</v>
      </c>
      <c r="K9" s="6">
        <v>99.97</v>
      </c>
      <c r="L9" s="6">
        <v>6065</v>
      </c>
      <c r="M9" s="6">
        <v>0</v>
      </c>
      <c r="N9" s="6">
        <v>0</v>
      </c>
      <c r="O9" s="6">
        <v>3585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19">
        <v>0</v>
      </c>
      <c r="Y9" s="21">
        <f t="shared" si="1"/>
        <v>81.4772727272727</v>
      </c>
      <c r="Z9" s="21">
        <f t="shared" si="2"/>
        <v>16.2954545454545</v>
      </c>
    </row>
    <row r="10" ht="25" customHeight="1" spans="1:26">
      <c r="A10" s="7" t="s">
        <v>48</v>
      </c>
      <c r="B10" s="8">
        <v>1956</v>
      </c>
      <c r="C10" s="8">
        <v>1881</v>
      </c>
      <c r="D10" s="8">
        <v>177</v>
      </c>
      <c r="E10" s="8">
        <v>68</v>
      </c>
      <c r="F10" s="8">
        <v>1941</v>
      </c>
      <c r="G10" s="8">
        <v>4869</v>
      </c>
      <c r="H10" s="8"/>
      <c r="I10" s="8">
        <v>71369</v>
      </c>
      <c r="J10" s="8">
        <v>65261</v>
      </c>
      <c r="K10" s="8">
        <v>93.29</v>
      </c>
      <c r="L10" s="8">
        <v>1489</v>
      </c>
      <c r="M10" s="8">
        <v>74</v>
      </c>
      <c r="N10" s="8">
        <v>20123</v>
      </c>
      <c r="O10" s="8">
        <v>1</v>
      </c>
      <c r="P10" s="8">
        <v>27</v>
      </c>
      <c r="Q10" s="8">
        <v>0</v>
      </c>
      <c r="R10" s="8">
        <v>212</v>
      </c>
      <c r="S10" s="8">
        <v>0</v>
      </c>
      <c r="T10" s="8">
        <v>0</v>
      </c>
      <c r="U10" s="8">
        <v>0</v>
      </c>
      <c r="V10" s="8">
        <v>0</v>
      </c>
      <c r="W10" s="8">
        <v>43335</v>
      </c>
      <c r="X10" s="19">
        <f t="shared" ref="X10:X17" si="3">(L10+M10+N10+Q10+R10+S10+T10+U10+V10)/C10</f>
        <v>11.6416799574694</v>
      </c>
      <c r="Y10" s="21">
        <f t="shared" si="1"/>
        <v>0.000515198351365276</v>
      </c>
      <c r="Z10" s="21">
        <f t="shared" si="2"/>
        <v>9.31344700564582</v>
      </c>
    </row>
    <row r="11" ht="25" customHeight="1" spans="1:26">
      <c r="A11" s="5" t="s">
        <v>49</v>
      </c>
      <c r="B11" s="6">
        <v>745</v>
      </c>
      <c r="C11" s="6">
        <v>691</v>
      </c>
      <c r="D11" s="6">
        <v>719</v>
      </c>
      <c r="E11" s="6">
        <v>40</v>
      </c>
      <c r="F11" s="6">
        <v>463</v>
      </c>
      <c r="G11" s="6">
        <v>3514</v>
      </c>
      <c r="H11" s="6"/>
      <c r="I11" s="6">
        <v>9534</v>
      </c>
      <c r="J11" s="6">
        <v>9228</v>
      </c>
      <c r="K11" s="6">
        <v>97.68</v>
      </c>
      <c r="L11" s="6">
        <v>3293</v>
      </c>
      <c r="M11" s="6">
        <v>138</v>
      </c>
      <c r="N11" s="6">
        <v>5569</v>
      </c>
      <c r="O11" s="6">
        <v>11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217</v>
      </c>
      <c r="X11" s="19">
        <f t="shared" si="3"/>
        <v>13.0246020260492</v>
      </c>
      <c r="Y11" s="21">
        <f t="shared" si="1"/>
        <v>0.0237580993520518</v>
      </c>
      <c r="Z11" s="21">
        <f t="shared" si="2"/>
        <v>10.4244332407098</v>
      </c>
    </row>
    <row r="12" ht="25" customHeight="1" spans="1:26">
      <c r="A12" s="7" t="s">
        <v>50</v>
      </c>
      <c r="B12" s="8">
        <v>191</v>
      </c>
      <c r="C12" s="8">
        <v>45</v>
      </c>
      <c r="D12" s="8">
        <v>20</v>
      </c>
      <c r="E12" s="8">
        <v>3</v>
      </c>
      <c r="F12" s="8">
        <v>71</v>
      </c>
      <c r="G12" s="8">
        <v>389</v>
      </c>
      <c r="H12" s="8"/>
      <c r="I12" s="8">
        <v>1205</v>
      </c>
      <c r="J12" s="8">
        <v>470</v>
      </c>
      <c r="K12" s="8">
        <v>39.07</v>
      </c>
      <c r="L12" s="8">
        <v>419</v>
      </c>
      <c r="M12" s="8">
        <v>0</v>
      </c>
      <c r="N12" s="8">
        <v>51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19">
        <f t="shared" si="3"/>
        <v>10.4444444444444</v>
      </c>
      <c r="Y12" s="21">
        <f t="shared" si="1"/>
        <v>0</v>
      </c>
      <c r="Z12" s="21">
        <f t="shared" si="2"/>
        <v>8.35555555555556</v>
      </c>
    </row>
    <row r="13" ht="25" customHeight="1" spans="1:26">
      <c r="A13" s="5" t="s">
        <v>51</v>
      </c>
      <c r="B13" s="6">
        <v>861</v>
      </c>
      <c r="C13" s="6">
        <v>805</v>
      </c>
      <c r="D13" s="6">
        <v>126</v>
      </c>
      <c r="E13" s="6">
        <v>11</v>
      </c>
      <c r="F13" s="6">
        <v>93</v>
      </c>
      <c r="G13" s="6">
        <v>2312</v>
      </c>
      <c r="H13" s="6"/>
      <c r="I13" s="6">
        <v>6387</v>
      </c>
      <c r="J13" s="6">
        <v>6195</v>
      </c>
      <c r="K13" s="6">
        <v>97.35</v>
      </c>
      <c r="L13" s="6">
        <v>5716</v>
      </c>
      <c r="M13" s="6">
        <v>248</v>
      </c>
      <c r="N13" s="6">
        <v>0</v>
      </c>
      <c r="O13" s="6">
        <v>231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19">
        <f t="shared" si="3"/>
        <v>7.40869565217391</v>
      </c>
      <c r="Y13" s="21">
        <f t="shared" si="1"/>
        <v>2.48387096774194</v>
      </c>
      <c r="Z13" s="21">
        <f t="shared" si="2"/>
        <v>6.42373071528752</v>
      </c>
    </row>
    <row r="14" ht="25" customHeight="1" spans="1:26">
      <c r="A14" s="9" t="s">
        <v>67</v>
      </c>
      <c r="B14" s="10">
        <v>141</v>
      </c>
      <c r="C14" s="10">
        <v>131</v>
      </c>
      <c r="D14" s="10">
        <v>115</v>
      </c>
      <c r="E14" s="10">
        <v>0</v>
      </c>
      <c r="F14" s="10">
        <v>189</v>
      </c>
      <c r="G14" s="10">
        <v>848</v>
      </c>
      <c r="H14" s="10"/>
      <c r="I14" s="10">
        <v>1014</v>
      </c>
      <c r="J14" s="10">
        <v>821</v>
      </c>
      <c r="K14" s="10">
        <v>81.07</v>
      </c>
      <c r="L14" s="10">
        <v>186</v>
      </c>
      <c r="M14" s="10">
        <v>0</v>
      </c>
      <c r="N14" s="10">
        <v>539</v>
      </c>
      <c r="O14" s="10">
        <v>0</v>
      </c>
      <c r="P14" s="10">
        <v>0</v>
      </c>
      <c r="Q14" s="10">
        <v>0</v>
      </c>
      <c r="R14" s="10">
        <v>88</v>
      </c>
      <c r="S14" s="10">
        <v>0</v>
      </c>
      <c r="T14" s="10">
        <v>0</v>
      </c>
      <c r="U14" s="10">
        <v>0</v>
      </c>
      <c r="V14" s="10">
        <v>8</v>
      </c>
      <c r="W14" s="10">
        <v>0</v>
      </c>
      <c r="X14" s="19">
        <f t="shared" si="3"/>
        <v>6.26717557251908</v>
      </c>
      <c r="Y14" s="21">
        <f t="shared" si="1"/>
        <v>0</v>
      </c>
      <c r="Z14" s="21">
        <f t="shared" si="2"/>
        <v>5.01374045801527</v>
      </c>
    </row>
    <row r="15" ht="25" customHeight="1" spans="1:26">
      <c r="A15" s="11" t="s">
        <v>68</v>
      </c>
      <c r="B15" s="12">
        <v>22</v>
      </c>
      <c r="C15" s="12">
        <v>22</v>
      </c>
      <c r="D15" s="12">
        <v>13</v>
      </c>
      <c r="E15" s="12">
        <v>0</v>
      </c>
      <c r="F15" s="12">
        <v>12</v>
      </c>
      <c r="G15" s="12"/>
      <c r="H15" s="12"/>
      <c r="I15" s="12">
        <v>108</v>
      </c>
      <c r="J15" s="12">
        <v>99</v>
      </c>
      <c r="K15" s="12">
        <v>93.52</v>
      </c>
      <c r="L15" s="12">
        <v>87</v>
      </c>
      <c r="M15" s="12">
        <v>1</v>
      </c>
      <c r="N15" s="12">
        <v>0</v>
      </c>
      <c r="O15" s="12">
        <v>3</v>
      </c>
      <c r="P15" s="12">
        <v>0</v>
      </c>
      <c r="Q15" s="12">
        <v>0</v>
      </c>
      <c r="R15" s="12">
        <v>8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9">
        <f t="shared" si="3"/>
        <v>4.36363636363636</v>
      </c>
      <c r="Y15" s="21">
        <f t="shared" si="1"/>
        <v>0.25</v>
      </c>
      <c r="Z15" s="21">
        <f t="shared" si="2"/>
        <v>3.54090909090909</v>
      </c>
    </row>
    <row r="16" ht="25" customHeight="1" spans="1:26">
      <c r="A16" s="13" t="s">
        <v>69</v>
      </c>
      <c r="B16" s="14">
        <v>241</v>
      </c>
      <c r="C16" s="14">
        <v>209</v>
      </c>
      <c r="D16" s="14">
        <v>59</v>
      </c>
      <c r="E16" s="14">
        <v>18</v>
      </c>
      <c r="F16" s="14">
        <v>54</v>
      </c>
      <c r="G16" s="14">
        <v>751</v>
      </c>
      <c r="H16" s="14"/>
      <c r="I16" s="14">
        <v>2861</v>
      </c>
      <c r="J16" s="14">
        <v>54</v>
      </c>
      <c r="K16" s="14">
        <v>1.92</v>
      </c>
      <c r="L16" s="14">
        <v>54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9">
        <f t="shared" si="3"/>
        <v>0.258373205741627</v>
      </c>
      <c r="Y16" s="21">
        <f t="shared" si="1"/>
        <v>0</v>
      </c>
      <c r="Z16" s="21">
        <f t="shared" si="2"/>
        <v>0.206698564593301</v>
      </c>
    </row>
    <row r="17" ht="25" customHeight="1" spans="1:26">
      <c r="A17" s="5" t="s">
        <v>70</v>
      </c>
      <c r="B17" s="6">
        <v>1066</v>
      </c>
      <c r="C17" s="6">
        <v>1066</v>
      </c>
      <c r="D17" s="6">
        <v>4</v>
      </c>
      <c r="E17" s="6">
        <v>32</v>
      </c>
      <c r="F17" s="6">
        <v>378</v>
      </c>
      <c r="G17" s="6">
        <v>0</v>
      </c>
      <c r="H17" s="6"/>
      <c r="I17" s="6">
        <v>28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19">
        <f t="shared" si="3"/>
        <v>0</v>
      </c>
      <c r="Y17" s="21">
        <f t="shared" si="1"/>
        <v>0</v>
      </c>
      <c r="Z17" s="21">
        <f t="shared" si="2"/>
        <v>0</v>
      </c>
    </row>
    <row r="18" ht="25" customHeight="1" spans="1:26">
      <c r="A18" s="15" t="s">
        <v>71</v>
      </c>
      <c r="B18" s="16">
        <f t="shared" ref="B18:J18" si="4">SUM(B3:B17)</f>
        <v>8741</v>
      </c>
      <c r="C18" s="16">
        <f t="shared" si="4"/>
        <v>7014</v>
      </c>
      <c r="D18" s="16">
        <f t="shared" si="4"/>
        <v>2152</v>
      </c>
      <c r="E18" s="16">
        <f t="shared" si="4"/>
        <v>231</v>
      </c>
      <c r="F18" s="16">
        <f t="shared" si="4"/>
        <v>4498</v>
      </c>
      <c r="G18" s="16">
        <f t="shared" si="4"/>
        <v>12683</v>
      </c>
      <c r="H18" s="16">
        <f t="shared" si="4"/>
        <v>0</v>
      </c>
      <c r="I18" s="16">
        <f t="shared" si="4"/>
        <v>206500</v>
      </c>
      <c r="J18" s="16">
        <f t="shared" si="4"/>
        <v>194149</v>
      </c>
      <c r="K18" s="17">
        <f>AVERAGE(K3:K17)</f>
        <v>80.1646666666667</v>
      </c>
      <c r="L18" s="16">
        <f>SUM(L3:L17)</f>
        <v>68297</v>
      </c>
      <c r="M18" s="16">
        <f>SUM(M3:M17)</f>
        <v>3181</v>
      </c>
      <c r="N18" s="16">
        <f>SUM(N3:N17)</f>
        <v>37521</v>
      </c>
      <c r="O18" s="16">
        <f>SUM(O3:O17)</f>
        <v>8108</v>
      </c>
      <c r="P18" s="16">
        <f>SUM(P3:P17)</f>
        <v>27</v>
      </c>
      <c r="Q18" s="16">
        <f t="shared" ref="Q18:W18" si="5">SUM(Q3:Q17)</f>
        <v>0</v>
      </c>
      <c r="R18" s="16">
        <f t="shared" si="5"/>
        <v>1975</v>
      </c>
      <c r="S18" s="16">
        <f t="shared" si="5"/>
        <v>0</v>
      </c>
      <c r="T18" s="16">
        <f t="shared" si="5"/>
        <v>1250</v>
      </c>
      <c r="U18" s="16">
        <f t="shared" si="5"/>
        <v>0</v>
      </c>
      <c r="V18" s="16">
        <f t="shared" si="5"/>
        <v>8</v>
      </c>
      <c r="W18" s="16">
        <f t="shared" si="5"/>
        <v>73336</v>
      </c>
      <c r="X18" s="20"/>
      <c r="Y18" s="21"/>
      <c r="Z18" s="21"/>
    </row>
  </sheetData>
  <mergeCells count="1">
    <mergeCell ref="A1:E1"/>
  </mergeCells>
  <pageMargins left="0.75" right="0.75" top="1" bottom="1" header="0.5" footer="0.5"/>
  <pageSetup paperSize="9" scale="67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8.17-8.30</vt:lpstr>
      <vt:lpstr>8.31-9.13</vt:lpstr>
      <vt:lpstr>9.28</vt:lpstr>
      <vt:lpstr>9月上</vt:lpstr>
      <vt:lpstr>8.31-9.13综合</vt:lpstr>
      <vt:lpstr>9.14-9.27</vt:lpstr>
      <vt:lpstr>单井任务数</vt:lpstr>
      <vt:lpstr>Sheet1</vt:lpstr>
      <vt:lpstr>10月份情况</vt:lpstr>
      <vt:lpstr>1-10月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JoyZ</cp:lastModifiedBy>
  <dcterms:created xsi:type="dcterms:W3CDTF">2023-05-12T11:15:00Z</dcterms:created>
  <dcterms:modified xsi:type="dcterms:W3CDTF">2023-11-24T02:15:25Z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