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ges" sheetId="1" r:id="rId4"/>
    <sheet state="visible" name="Vertices" sheetId="2" r:id="rId5"/>
    <sheet state="hidden" name="Do Not Delete" sheetId="3" r:id="rId6"/>
    <sheet state="visible" name="Groups" sheetId="4" r:id="rId7"/>
    <sheet state="visible" name="Group Vertices" sheetId="5" r:id="rId8"/>
    <sheet state="visible" name="Overall Metrics" sheetId="6" r:id="rId9"/>
    <sheet state="visible" name="DEPENDENCIA" sheetId="7" r:id="rId10"/>
    <sheet state="visible" name="SUCESION" sheetId="8" r:id="rId11"/>
    <sheet state="visible" name="DERIVACION" sheetId="9" r:id="rId12"/>
    <sheet state="visible" name="STATUS-ACCOUNTING-CIs" sheetId="10" r:id="rId13"/>
    <sheet state="visible" name="STATUS-ACCOUNTING-BL" sheetId="11" r:id="rId14"/>
    <sheet state="visible" name="TIPOS-DE-RELACIONES" sheetId="12" r:id="rId15"/>
    <sheet state="visible" name="BASE-LINES" sheetId="13" r:id="rId16"/>
    <sheet state="visible" name="POSIBLES-CIS" sheetId="14" r:id="rId17"/>
    <sheet state="visible" name="POSIBLES-UBICACIONES" sheetId="15" r:id="rId18"/>
    <sheet state="hidden" name="Misc" sheetId="16" r:id="rId19"/>
  </sheets>
  <externalReferences>
    <externalReference r:id="rId20"/>
    <externalReference r:id="rId21"/>
  </externalReferences>
  <definedNames>
    <definedName name="bibliotecas">'[1]Posibles ubicaciones'!$C$6:$C$9</definedName>
    <definedName name="CIs">[2]ListaDePotencialesCIs!$D$5:$D$20</definedName>
    <definedName name="DynamicFilterColumnName">'Overall Metrics'!#REF!</definedName>
    <definedName name="DynamicFilterForceCalculationRange">HistogramBins[[Dynamic Filter Bin]:[Dynamic Filter Frequency]]</definedName>
    <definedName name="DynamicFilterTableName">'Overall Metrics'!#REF!</definedName>
    <definedName name="ECs">[2]ListaDePotencialesCIs!$D$5:$D$35</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NotAvailable">'Overall Metrics'!$X$2</definedName>
    <definedName name="ValidGroupVisibilities">Misc!$F$2:$F$7</definedName>
    <definedName name="CINAME">'POSIBLES-CIS'!$D$4:$D$34</definedName>
    <definedName name="ValidVertexLabelPositions">Misc!$H$2:$H$21</definedName>
    <definedName name="ValidEdgeVisibilities">Misc!$A$2:$A$7</definedName>
    <definedName name="ValidBooleansDefaultFalse">Misc!$G$2:$G$5</definedName>
    <definedName name="BinDivisor">'Overall Metrics'!$X$2</definedName>
    <definedName name="ValidVertexVisibilities">Misc!$C$2:$C$9</definedName>
    <definedName name="DynamicFilterSourceColumnRange">'Overall Metrics'!$X$4</definedName>
    <definedName name="ValidVertexShapes">Misc!$D$2:$D$23</definedName>
    <definedName name="ValidEdgeStyles">Misc!$B$2:$B$11</definedName>
    <definedName name="ValidGroupShapes">Misc!$E$2:$E$19</definedName>
    <definedName name="NoMetricMessage">'Overall Metrics'!$X$3</definedName>
  </definedNames>
  <calcPr/>
  <extLst>
    <ext uri="GoogleSheetsCustomDataVersion2">
      <go:sheetsCustomData xmlns:go="http://customooxmlschemas.google.com/" r:id="rId22" roundtripDataChecksum="3NJEbG0eO2ZWUkSetRnh+oZm1TJtNxNsbtR5hLF2iL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
      <text>
        <t xml:space="preserve">======
ID#AAABRZe78L4
Tony    (2024-10-16 10:38:26)
Edge Label Text Color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text>
    </comment>
    <comment authorId="0" ref="K2">
      <text>
        <t xml:space="preserve">======
ID#AAABRZe78L0
Tony    (2024-10-16 10:38:26)
Edge Reciprocated?
You can tell NodeXL to calculate this and other graph metrics by going to NodeXL, Analysis, Graph Metrics in the Ribbon.</t>
      </text>
    </comment>
    <comment authorId="0" ref="A2">
      <text>
        <t xml:space="preserve">======
ID#AAABRZe78Lw
TonyAdmin    (2024-10-16 10:38:26)
Vertex 1 Name
Enter the name of the edge's first vertex.
Worksheet Overview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Formulas
This column is formatted as Text, which causes formulas to be ignored.  If you want to use an Excel formula in this column, you must change the column format to General.
Frozen Columns
The Vertex 1 and Vertex 2 columns are frozen, meaning that they remain visible even if you scroll the worksheet to the right.  To unfreeze them, use View, Freeze Panes, Unfreeze Panes in the Excel Ribbon.</t>
      </text>
    </comment>
    <comment authorId="0" ref="E2">
      <text>
        <t xml:space="preserve">======
ID#AAABRZe78Ls
Tony    (2024-10-16 10:38:26)
Edge Style
Select an optional edge style.
Formulas
If you are using Excel formulas to compute the styles, you may find it helpful to use the numerical options instead of text:
1 = Solid
2 = Dash
3 = Dot
4 = Dash Dot
5 = Dash Dot Dot
Pasting
If you want to paste values into this column, do not use the standard Paste command (Ctrl-V).  The standard Paste command removes the drop-down lists from the column.  Instead, use Home, Paste, Paste Values in the Excel Ribbon.</t>
      </text>
    </comment>
    <comment authorId="0" ref="N2">
      <text>
        <t xml:space="preserve">======
ID#AAABRZe78K8
TonyAdmin    (2024-10-16 10:38:26)
How to Add Your Own Columns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text>
    </comment>
    <comment authorId="0" ref="H2">
      <text>
        <t xml:space="preserve">======
ID#AAABRZe78Ks
Tony C.    (2024-10-16 10:38:26)
Edge Label
Enter an optional edge label.
Formulas
This column is formatted as Text, which causes formulas to be ignored.  If you want to use an Excel formula in this column, you must change the column format to General.</t>
      </text>
    </comment>
    <comment authorId="0" ref="D2">
      <text>
        <t xml:space="preserve">======
ID#AAABXdHADmA
TonyAdmin    (2024-10-16 10:38:26)
Edge Width
Enter an optional edge width between 1 and 10.</t>
      </text>
    </comment>
    <comment authorId="0" ref="C2">
      <text>
        <t xml:space="preserve">======
ID#AAABXdHADlg
TonyAdmin    (2024-10-16 10:38:26)
Edge Color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text>
    </comment>
    <comment authorId="0" ref="B2">
      <text>
        <t xml:space="preserve">======
ID#AAABXdHADlc
TonyAdmin    (2024-10-16 10:38:26)
Vertex 2 Name
Enter the name of the edge's second vertex.
Formulas
This column is formatted as Text, which causes formulas to be ignored.  If you want to use an Excel formula in this column, you must change the column format to General.
Frozen Columns
The Vertex 1 and Vertex 2 columns are frozen, meaning that they remain visible even if you scroll the worksheet to the right.  To unfreeze them, use View, Freeze Panes, Unfreeze Panes in the Excel Ribbon.</t>
      </text>
    </comment>
    <comment authorId="0" ref="J2">
      <text>
        <t xml:space="preserve">======
ID#AAABXdHADlQ
Tony    (2024-10-16 10:38:26)
Edge Label Font Size
Enter an optional label font size between 8 and 72.</t>
      </text>
    </comment>
    <comment authorId="0" ref="G2">
      <text>
        <t xml:space="preserve">======
ID#AAABXdHADlI
TonyAdmin    (2024-10-16 10:38:26)
Edge Visibility
Select an optional edge visibility.
Show
Show the edge when the graph is refreshed.  This is the default.
Skip
Skip the edge row.
Hide
Use the edge when laying out the graph but then hide it.
Formulas
If you are using Excel formulas to compute the visibilities, you may find it helpful to use the numerical options instead of text:
1 = Show
0 = Skip
2 = Hide
Pasting
If you want to paste values into this column, do not use the standard Paste command (Ctrl-V).  The standard Paste command removes the drop-down lists from the column.  Instead, use Home, Paste, Paste Values in the Excel Ribbon.</t>
      </text>
    </comment>
    <comment authorId="0" ref="L2">
      <text>
        <t xml:space="preserve">======
ID#AAABXdHADk0
TonyAdmin    (2024-10-16 10:38:26)
Edge ID
This is a unique ID that gets filled in automatically.  Do not edit this column.</t>
      </text>
    </comment>
    <comment authorId="0" ref="F2">
      <text>
        <t xml:space="preserve">======
ID#AAABXdHADks
TonyAdmin    (2024-10-16 10:38:26)
Edge Opacity
Enter an optional edge opacity between 0 (transparent) and 100 (opaque).</t>
      </text>
    </comment>
  </commentList>
  <extLst>
    <ext uri="GoogleSheetsCustomDataVersion2">
      <go:sheetsCustomData xmlns:go="http://customooxmlschemas.google.com/" r:id="rId1" roundtripDataSignature="AMtx7mgky1KIZmNwvi/FxxLdRjdfOJDrs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Z2">
      <text>
        <t xml:space="preserve">======
ID#AAABRZe78MI
Tony    (2024-10-16 10:38:26)
Vertex Reciprocated Pair Ratio
You can tell NodeXL to calculate this and other graph metrics by going to NodeXL, Analysis, Graph Metrics in the Ribbon.</t>
      </text>
    </comment>
    <comment authorId="0" ref="T2">
      <text>
        <t xml:space="preserve">======
ID#AAABRZe78ME
TonyAdmin    (2024-10-16 10:38:26)
Vertex Out-Degree
You can tell NodeXL to calculate this and other graph metrics by going to NodeXL, Analysis, Graph Metrics in the Ribbon.</t>
      </text>
    </comment>
    <comment authorId="0" ref="A2">
      <text>
        <t xml:space="preserve">======
ID#AAABRZe78MA
TonyAdmin    (2024-10-16 10:38:26)
Vertex Name
Enter the name of the vertex.
Worksheet Overview
Use this worksheet to customize the appearance of the graph's vertices and to add isolated vertices that are not connected to edges.  You do not have to enter anything on this worksheet if you don't need either of these features.
Isolated Vertices
To add an isolated vertex that is not connected to any edges, enter it on this worksheet and set its Visibility cell to "Show."
Formulas
This column is formatted as Text, which causes formulas to be ignored.  If you want to use an Excel formula in this column, you must change the column format to General.
Frozen Column
The Vertex column is frozen, meaning that it remains visible even if you scroll the worksheet to the right.  To unfreeze it,  use View, Freeze Panes, Unfreeze Panes in the Excel Ribbon.</t>
      </text>
    </comment>
    <comment authorId="0" ref="I2">
      <text>
        <t xml:space="preserve">======
ID#AAABRZe78Lk
TonyAdmin    (2024-10-16 10:38:26)
Vertex Label Fill Color
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text>
    </comment>
    <comment authorId="0" ref="F2">
      <text>
        <t xml:space="preserve">======
ID#AAABRZe78Lg
TonyAdmin    (2024-10-16 10:38:26)
Vertex Image File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text>
    </comment>
    <comment authorId="0" ref="R2">
      <text>
        <t xml:space="preserve">======
ID#AAABRZe78Lc
TonyAdmin    (2024-10-16 10:38:26)
Vertex Degree
You can tell NodeXL to calculate this and other graph metrics by going to NodeXL, Analysis, Graph Metrics in the Ribbon.</t>
      </text>
    </comment>
    <comment authorId="0" ref="B2">
      <text>
        <t xml:space="preserve">======
ID#AAABRZe78LQ
TonyAdmin    (2024-10-16 10:38:26)
Vertex Color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text>
    </comment>
    <comment authorId="0" ref="P2">
      <text>
        <t xml:space="preserve">======
ID#AAABRZe78LI
TonyAdmin    (2024-10-16 10:38:26)
Vertex Polar R
Enter an optional vertex polar radial coordinate.  This is used only when the Layout is set to Polar or Polar Absolute in the graph pane.
For the Polar Layout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For the Polar Absolute Layout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t>
      </text>
    </comment>
    <comment authorId="0" ref="K2">
      <text>
        <t xml:space="preserve">======
ID#AAABRZe78Ko
TonyAdmin    (2024-10-16 10:38:26)
Vertex Tooltip
Enter optional text that will pop up when the mouse is hovered over the vertex in the graph pane.
Formulas
This column is formatted as Text, which causes formulas to be ignored.  If you want to use an Excel formula in this column, you must change the column format to General.</t>
      </text>
    </comment>
    <comment authorId="0" ref="E2">
      <text>
        <t xml:space="preserve">======
ID#AAABRZe78Kg
TonyAdmin    (2024-10-16 10:38:26)
Vertex Opacity
Enter an optional vertex opacity between 0 (transparent) and 100 (opaque).</t>
      </text>
    </comment>
    <comment authorId="0" ref="N2">
      <text>
        <t xml:space="preserve">======
ID#AAABRZe78KU
TonyAdmin    (2024-10-16 10:38:26)
Vertex Location
Enter an optional vertex location.
X and Y values should be between 0 and 9,999.  If you enter X and Y values, you should set NodeXL, Graph, Layout to "None" to prevent NodeXL from overwriting your values when you show the graph.</t>
      </text>
    </comment>
    <comment authorId="0" ref="AC2">
      <text>
        <t xml:space="preserve">======
ID#AAABRZe78KQ
TonyAdmin    (2024-10-16 10:38:26)
How to Add Your Own Columns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text>
    </comment>
    <comment authorId="0" ref="U2">
      <text>
        <t xml:space="preserve">======
ID#AAABRZe78KI
TonyAdmin    (2024-10-16 10:38:26)
Vertex Betweenness Centrality
You can tell NodeXL to calculate this and other graph metrics by going to NodeXL, Analysis, Graph Metrics in the Ribbon.</t>
      </text>
    </comment>
    <comment authorId="0" ref="W2">
      <text>
        <t xml:space="preserve">======
ID#AAABRZe78KM
TonyAdmin    (2024-10-16 10:38:26)
Vertex Eigenvector Centrality
You can tell NodeXL to calculate this and other graph metrics by going to NodeXL, Analysis, Graph Metrics in the Ribbon.</t>
      </text>
    </comment>
    <comment authorId="0" ref="Y2">
      <text>
        <t xml:space="preserve">======
ID#AAABXdHADmk
TonyAdmin    (2024-10-16 10:38:26)
Vertex Clustering Coefficient
You can tell NodeXL to calculate this and other graph metrics by going to NodeXL, Analysis, Graph Metrics in the Ribbon.</t>
      </text>
    </comment>
    <comment authorId="0" ref="V2">
      <text>
        <t xml:space="preserve">======
ID#AAABXdHADmY
TonyAdmin    (2024-10-16 10:38:26)
Vertex Closeness Centrality
You can tell NodeXL to calculate this and other graph metrics by going to NodeXL, Analysis, Graph Metrics in the Ribbon.</t>
      </text>
    </comment>
    <comment authorId="0" ref="C2">
      <text>
        <t xml:space="preserve">======
ID#AAABXdHADmU
TonyAdmin    (2024-10-16 10:38:26)
Vertex Shape
Select an optional vertex shape.
Formulas
If you are using Excel formulas to compute the shapes, you may find it helpful to use the numerical options instead of text:
1 = Circle
2 = Disk
3 = Sphere
4 = Square
5 = Solid Square
6 = Diamond
7 = Solid Diamond
8 = Triangle
9 = Solid Triangle
10 = Label
11 = Image
Pasting
If you want to paste values into this column, do not use the standard Paste command (Ctrl-V).  The standard Paste command removes the drop-down lists from the column.  Instead, use Home, Paste, Paste Values in the Excel Ribbon.</t>
      </text>
    </comment>
    <comment authorId="0" ref="S2">
      <text>
        <t xml:space="preserve">======
ID#AAABXdHADmQ
TonyAdmin    (2024-10-16 10:38:26)
Vertex In-Degree
You can tell NodeXL to calculate this and other graph metrics by going to NodeXL, Analysis, Graph Metrics in the Ribbon.</t>
      </text>
    </comment>
    <comment authorId="0" ref="G2">
      <text>
        <t xml:space="preserve">======
ID#AAABXdHADl8
TonyAdmin    (2024-10-16 10:38:26)
Vertex Visibility
Select an optional vertex visibility
Show if in an Edge
Show the vertex when the graph is refreshed if it is part of an edge.  Otherwise, ignore the vertex row.  This is the default.
Skip
Skip the vertex row and any edge rows that use the vertex.
Hide
If the vertex is part of an edge, use it when laying out the graph but then hide it.  Otherwise, ignore the vertex row.
Show
Show the vertex regardless of whether it is part of an edge.
Formulas
If you are using Excel formulas to compute the visibilities, you may find it helpful to use the numerical options instead of text:
1 = Show if in an Edge
0 = Skip
2 = Hide
4 = Show
Pasting
If you want to paste values into this column, do not use the standard Paste command (Ctrl-V).  The standard Paste command removes the drop-down lists from the column.  Instead, use Home, Paste, Paste Values in the Excel Ribbon.</t>
      </text>
    </comment>
    <comment authorId="0" ref="AA2">
      <text>
        <t xml:space="preserve">======
ID#AAABXdHADl4
TonyAdmin    (2024-10-16 10:38:26)
Vertex ID
This is a unique ID that gets filled in automatically.  Do not edit this column.</t>
      </text>
    </comment>
    <comment authorId="0" ref="O2">
      <text>
        <t xml:space="preserve">======
ID#AAABXdHADlw
TonyAdmin    (2024-10-16 10:38:26)
Vertex Locked?
Set to Yes to lock the vertex at its current location.
Formulas
If you are using Excel formulas to compute the locked values, you may find it helpful to use the numerical options instead of text:
0 = No
1 = Yes
Pasting
If you want to paste values into this column, do not use the standard Paste command (Ctrl-V).  The standard Paste command removes the drop-down lists from the column.  Instead, use Home, Paste, Paste Values in the Excel Ribbon.</t>
      </text>
    </comment>
    <comment authorId="0" ref="X2">
      <text>
        <t xml:space="preserve">======
ID#AAABXdHADlo
Tony    (2024-10-16 10:38:26)
Vertex PageRank
You can tell NodeXL to calculate this and other graph metrics by going to NodeXL, Analysis, Graph Metrics in the Ribbon.</t>
      </text>
    </comment>
    <comment authorId="0" ref="M2">
      <text>
        <t xml:space="preserve">======
ID#AAABXdHADlk
TonyAdmin    (2024-10-16 10:38:26)
Vertex Location
Enter an optional vertex location.
X and Y values should be between 0 and 9,999.  If you enter X and Y values, you should set NodeXL, Graph, Layout to "None" to prevent NodeXL from overwriting your values when you show the graph.</t>
      </text>
    </comment>
    <comment authorId="0" ref="D2">
      <text>
        <t xml:space="preserve">======
ID#AAABXdHADlU
TonyAdmin    (2024-10-16 10:38:26)
Vertex Size
Enter an optional vertex size between 1 and 1,000.</t>
      </text>
    </comment>
    <comment authorId="0" ref="L2">
      <text>
        <t xml:space="preserve">======
ID#AAABXdHADlA
TonyAdmin    (2024-10-16 10:38:26)
Vertex Layout Order
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t>
      </text>
    </comment>
    <comment authorId="0" ref="J2">
      <text>
        <t xml:space="preserve">======
ID#AAABXdHADk4
Tony C.    (2024-10-16 10:38:26)
Vertex Label Position
Select an optional vertex label position.  This is used only when the label annotates the vertex, not when the vertex Shape is Label.  Hover the mouse over the Label column header for more details.
Formulas
If you are using Excel formulas to compute the positions, you may find it helpful to use the numerical options instead of text:
0 = Nowhere
1 = Top Left
2 = Top Center
3 = Top Right
4 = Middle Left
5 = Middle Center
6 = Middle Right
7 = Bottom Left
8 = Bottom Center
9 = Bottom Right
Pasting
If you want to paste values into this column, do not use the standard Paste command (Ctrl-V).  The standard Paste command removes the drop-down lists from the column.  Instead, use Home, Paste, Paste Values in the Excel Ribbon.</t>
      </text>
    </comment>
    <comment authorId="0" ref="H2">
      <text>
        <t xml:space="preserve">======
ID#AAABXdHADkw
TonyAdmin    (2024-10-16 10:38:26)
Vertex Label
To show a vertex as a box containing text, set the Shape to Label and enter the text into the Label column.  To annotate another shape with text, set the Shape to something else and enter the annotation text into the Label column.
Formulas
This column is formatted as Text, which causes formulas to be ignored.  If you want to use an Excel formula in this column, you must change the column format to General.</t>
      </text>
    </comment>
    <comment authorId="0" ref="Q2">
      <text>
        <t xml:space="preserve">======
ID#AAABXdHADko
TonyAdmin    (2024-10-16 10:38:26)
Vertex Polar Angle
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text>
    </comment>
  </commentList>
  <extLst>
    <ext uri="GoogleSheetsCustomDataVersion2">
      <go:sheetsCustomData xmlns:go="http://customooxmlschemas.google.com/" r:id="rId1" roundtripDataSignature="AMtx7mj/MeXSVN01mX20N+dWqqhMoHsLH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U2">
      <text>
        <t xml:space="preserve">======
ID#AAABRZe78MQ
Tony    (2024-10-16 10:38:26)
Group Maximum Edges in a Connected Component
You can tell NodeXL to calculate this and other graph metrics by going to NodeXL, Analysis, Graph Metrics in the Ribbon.</t>
      </text>
    </comment>
    <comment authorId="0" ref="G2">
      <text>
        <t xml:space="preserve">======
ID#AAABRZe78MM
Tony    (2024-10-16 10:38:26)
Collapsed Location
(In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text>
    </comment>
    <comment authorId="0" ref="A2">
      <text>
        <t xml:space="preserve">======
ID#AAABRZe78L8
TonyAdmin    (2024-10-16 10:38:26)
Group Name
(In most cases, you should not edit this worksheet.  Instead, use the items on the NodeXL, Analysis, Groups menu to create and work with groups.)
Enter the name of the group.
Worksheet Overview
A group is a set of related vertices.  Groups are usually indicated by vertex color and shape when the graph is refreshed.  All the vertices in one group might be blue disks, for example.
You can control how groups are shown using NodeXL, Analysis, Groups, Group Options.</t>
      </text>
    </comment>
    <comment authorId="0" ref="F2">
      <text>
        <t xml:space="preserve">======
ID#AAABRZe78Lo
Tony    (2024-10-16 10:38:26)
Group Label
Enter an optional group label.
Group labels are used when you choose to lay out each of the graph's groups in its own box (NodeXL, Graph, Layout, Layout Options), and when you collapse a group (NodeXL, Analysis, Groups, Collapse Selected Groups).
Formulas
This column is formatted as Text, which causes formulas to be ignored.  If you want to use an Excel formula in this column, you must change the column format to General.</t>
      </text>
    </comment>
    <comment authorId="0" ref="D2">
      <text>
        <t xml:space="preserve">======
ID#AAABRZe78LY
Tony    (2024-10-16 10:38:26)
Group Visibility
Select an optional group visibility.
Show
Show the group's vertices and edges when the graph is refreshed.  This is the default.
Skip
Skip the group's vertices and edges.
Hide
Use the group's vertices and edges when laying out the graph, but then hide the group's vertices and edges.
Formulas
If you are using Excel formulas to compute the visibilities, you may find it helpful to use the numerical options instead of text:
1 = Show
0 = Skip
2 = Hide
Pasting
If you want to paste values into this column, do not use the standard Paste command (Ctrl-V).  The standard Paste command removes the drop-down lists from the column.  Instead, use Home, Paste, Paste Values in the Excel Ribbon.</t>
      </text>
    </comment>
    <comment authorId="0" ref="O2">
      <text>
        <t xml:space="preserve">======
ID#AAABRZe78LU
Tony    (2024-10-16 10:38:26)
Group Self-Loops
You can tell NodeXL to calculate this and other graph metrics by going to NodeXL, Analysis, Graph Metrics in the Ribbon.</t>
      </text>
    </comment>
    <comment authorId="0" ref="B2">
      <text>
        <t xml:space="preserve">======
ID#AAABRZe78LM
TonyAdmin    (2024-10-16 10:38:26)
Group Vertex Color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text>
    </comment>
    <comment authorId="0" ref="W2">
      <text>
        <t xml:space="preserve">======
ID#AAABRZe78K0
Tony    (2024-10-16 10:38:26)
Group Average Geodesic Distance
You can tell NodeXL to calculate this and other graph metrics by going to NodeXL, Analysis, Graph Metrics in the Ribbon.</t>
      </text>
    </comment>
    <comment authorId="0" ref="P2">
      <text>
        <t xml:space="preserve">======
ID#AAABRZe78K4
Tony    (2024-10-16 10:38:26)
Group Reciprocated Vertex Pair Ratio
You can tell NodeXL to calculate this and other graph metrics by going to NodeXL, Analysis, Graph Metrics in the Ribbon.</t>
      </text>
    </comment>
    <comment authorId="0" ref="R2">
      <text>
        <t xml:space="preserve">======
ID#AAABRZe78Kw
Tony    (2024-10-16 10:38:26)
Group Connected Components
You can tell NodeXL to calculate this and other graph metrics by going to NodeXL, Analysis, Graph Metrics in the Ribbon.</t>
      </text>
    </comment>
    <comment authorId="0" ref="C2">
      <text>
        <t xml:space="preserve">======
ID#AAABRZe78KY
TonyAdmin    (2024-10-16 10:38:26)
Group Vertex Shape
(In most cases, you should not edit this worksheet.  Instead, use the items on the NodeXL, Analysis, Groups menu to create and work with groups.)
Select a shape to use for all vertices in the group.
Pasting
If you want to paste shapes into this column, do not use the standard Paste command (Ctrl-V).  The standard Paste command removes the shape drop-downs from the column.  Instead, use Home, Paste, Paste Values in the Excel Ribbon.</t>
      </text>
    </comment>
    <comment authorId="0" ref="T2">
      <text>
        <t xml:space="preserve">======
ID#AAABRZe78Kc
Tony    (2024-10-16 10:38:26)
Group Maximum Vertices in a Connected Component
You can tell NodeXL to calculate this and other graph metrics by going to NodeXL, Analysis, Graph Metrics in the Ribbon.</t>
      </text>
    </comment>
    <comment authorId="0" ref="X2">
      <text>
        <t xml:space="preserve">======
ID#AAABXdHADmc
Tony    (2024-10-16 10:38:26)
Group Graph Density
You can tell NodeXL to calculate this and other graph metrics by going to NodeXL, Analysis, Graph Metrics in the Ribbon.</t>
      </text>
    </comment>
    <comment authorId="0" ref="V2">
      <text>
        <t xml:space="preserve">======
ID#AAABXdHADmg
Tony    (2024-10-16 10:38:26)
Group Maximum Geodesic Distance (Diameter)
You can tell NodeXL to calculate this and other graph metrics by going to NodeXL, Analysis, Graph Metrics in the Ribbon.</t>
      </text>
    </comment>
    <comment authorId="0" ref="N2">
      <text>
        <t xml:space="preserve">======
ID#AAABXdHADmI
Tony    (2024-10-16 10:38:26)
Group Total Edges
You can tell NodeXL to calculate this and other graph metrics by going to NodeXL, Analysis, Graph Metrics in the Ribbon.</t>
      </text>
    </comment>
    <comment authorId="0" ref="M2">
      <text>
        <t xml:space="preserve">======
ID#AAABXdHADmE
Tony    (2024-10-16 10:38:26)
Group Edges With Duplicates
You can tell NodeXL to calculate this and other graph metrics by going to NodeXL, Analysis, Graph Metrics in the Ribbon.</t>
      </text>
    </comment>
    <comment authorId="0" ref="K2">
      <text>
        <t xml:space="preserve">======
ID#AAABXdHADl0
Tony    (2024-10-16 10:38:26)
Group Vertices
You can tell NodeXL to calculate this and other graph metrics by going to NodeXL, Analysis, Graph Metrics in the Ribbon.</t>
      </text>
    </comment>
    <comment authorId="0" ref="Q2">
      <text>
        <t xml:space="preserve">======
ID#AAABXdHADls
Tony    (2024-10-16 10:38:26)
Group Reciprocated Edge Ratio
You can tell NodeXL to calculate this and other graph metrics by going to NodeXL, Analysis, Graph Metrics in the Ribbon.</t>
      </text>
    </comment>
    <comment authorId="0" ref="L2">
      <text>
        <t xml:space="preserve">======
ID#AAABXdHADlY
Tony    (2024-10-16 10:38:26)
Group Unique Edges
You can tell NodeXL to calculate this and other graph metrics by going to NodeXL, Analysis, Graph Metrics in the Ribbon.</t>
      </text>
    </comment>
    <comment authorId="0" ref="S2">
      <text>
        <t xml:space="preserve">======
ID#AAABXdHADlM
Tony    (2024-10-16 10:38:26)
Group Single-Vertex Connected Components
You can tell NodeXL to calculate this and other graph metrics by going to NodeXL, Analysis, Graph Metrics in the Ribbon.</t>
      </text>
    </comment>
    <comment authorId="0" ref="E2">
      <text>
        <t xml:space="preserve">======
ID#AAABXdHADlE
Tony    (2024-10-16 10:38:26)
Group Collapsed?
(In most cases, you should not edit this worksheet.  Instead, use the items on the NodeXL, Analysis, Groups menu to create and work with groups.)
Set to Yes to collapse the group.
Formulas
If you are using Excel formulas to compute the collapsed values, you may find it helpful to use the numerical options instead of text:
0 = No
1 = Yes
Pasting
If you want to paste values into this column, do not use the standard Paste command (Ctrl-V).  The standard Paste command removes the drop-down lists from the column.  Instead, use Home, Paste, Paste Values in the Excel Ribbon.</t>
      </text>
    </comment>
    <comment authorId="0" ref="H2">
      <text>
        <t xml:space="preserve">======
ID#AAABXdHADk8
Tony    (2024-10-16 10:38:26)
Collapsed Location
(In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text>
    </comment>
  </commentList>
  <extLst>
    <ext uri="GoogleSheetsCustomDataVersion2">
      <go:sheetsCustomData xmlns:go="http://customooxmlschemas.google.com/" r:id="rId1" roundtripDataSignature="AMtx7mi4rxtZQ+2DQ10iwhjI0kYj7cgeBw=="/>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ID#AAABRZe78LE
TonyAdmin    (2024-10-16 10:38:26)
Group Name
(In most cases, you should not edit this worksheet.  Instead, use the items on the NodeXL, Analysis, Groups menu to create and work with groups.)
Enter the name of the group.  The group name must also be entered on the Groups worksheet.
Worksheet Overview
A group is a set of related vertices.  Groups are usually indicated by vertex color and shape when the graph is refreshed.  All the vertices in one group might be blue disks, for example.
You can control how groups are shown using NodeXL, Analysis, Groups, Group Options.</t>
      </text>
    </comment>
    <comment authorId="0" ref="B1">
      <text>
        <t xml:space="preserve">======
ID#AAABRZe78Kk
TonyAdmin    (2024-10-16 10:38:26)
Vertex Name
(In most cases, you should not edit this worksheet.  Instead, use the items on the NodeXL, Analysis, Groups menu to create and work with groups.)
Enter the name of a vertex to include in this group.</t>
      </text>
    </comment>
    <comment authorId="0" ref="C1">
      <text>
        <t xml:space="preserve">======
ID#AAABXdHADmM
Tony    (2024-10-16 10:38:26)
Vertex ID
This gets filled in by the items on the NodeXL, Analysis, Groups menu.</t>
      </text>
    </comment>
  </commentList>
  <extLst>
    <ext uri="GoogleSheetsCustomDataVersion2">
      <go:sheetsCustomData xmlns:go="http://customooxmlschemas.google.com/" r:id="rId1" roundtripDataSignature="AMtx7mi6tfF6fkSCo04ipT3PZOinC0TUMA=="/>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ID#AAABRZe78LA
TonyAdmin    (2024-10-16 10:38:26)
Overall Metrics
Worksheet Overview
This worksheet displays overall graph metrics, which can be calculated using NodeXL, Analysis, Graph Metrics in the Ribbon.  It also displays overall readability metrics, which can be calculated using NodeXL, Graph, Layout, Calculate Readability Metrics.</t>
      </text>
    </comment>
  </commentList>
  <extLst>
    <ext uri="GoogleSheetsCustomDataVersion2">
      <go:sheetsCustomData xmlns:go="http://customooxmlschemas.google.com/" r:id="rId1" roundtripDataSignature="AMtx7mhicZ5uXQSKtxzK6lb0bI9H8qf+/w=="/>
    </ext>
  </extLst>
</comments>
</file>

<file path=xl/sharedStrings.xml><?xml version="1.0" encoding="utf-8"?>
<sst xmlns="http://schemas.openxmlformats.org/spreadsheetml/2006/main" count="772" uniqueCount="337">
  <si>
    <t>Visual Properties</t>
  </si>
  <si>
    <t>Labels</t>
  </si>
  <si>
    <t>Graph Metrics</t>
  </si>
  <si>
    <t>Do Not Edit</t>
  </si>
  <si>
    <t>Other Columns</t>
  </si>
  <si>
    <t>Vertex 1</t>
  </si>
  <si>
    <t>Vertex 2</t>
  </si>
  <si>
    <t>Color</t>
  </si>
  <si>
    <t>Width</t>
  </si>
  <si>
    <t>Style</t>
  </si>
  <si>
    <t>Opacity</t>
  </si>
  <si>
    <t>Visibility</t>
  </si>
  <si>
    <t>Label</t>
  </si>
  <si>
    <t>Label Text Color</t>
  </si>
  <si>
    <t>Label Font Size</t>
  </si>
  <si>
    <t>Reciprocated?</t>
  </si>
  <si>
    <t>ID</t>
  </si>
  <si>
    <t>Dynamic Filter</t>
  </si>
  <si>
    <t>Add Your Own Columns Here</t>
  </si>
  <si>
    <t>Informal elicitation</t>
  </si>
  <si>
    <t>255, 128, 128</t>
  </si>
  <si>
    <t>Sucesión</t>
  </si>
  <si>
    <t>Black</t>
  </si>
  <si>
    <t>UseCasesFirstDraft+HighLevelDescription</t>
  </si>
  <si>
    <t>TechnicalAndEconomicalOffer</t>
  </si>
  <si>
    <t>128, 255, 255</t>
  </si>
  <si>
    <t>Derivación</t>
  </si>
  <si>
    <t>FeasibilityAnalysis</t>
  </si>
  <si>
    <t>128, 255, 128</t>
  </si>
  <si>
    <t>Dependencia</t>
  </si>
  <si>
    <t>Layout</t>
  </si>
  <si>
    <t>Vertex</t>
  </si>
  <si>
    <t>Shape</t>
  </si>
  <si>
    <t>Size</t>
  </si>
  <si>
    <t>Image File</t>
  </si>
  <si>
    <t>Label Fill Color</t>
  </si>
  <si>
    <t>Label Position</t>
  </si>
  <si>
    <t>Tooltip</t>
  </si>
  <si>
    <t>Layout Order</t>
  </si>
  <si>
    <t>X</t>
  </si>
  <si>
    <t>Y</t>
  </si>
  <si>
    <t>Locked?</t>
  </si>
  <si>
    <t>Polar R</t>
  </si>
  <si>
    <t>Polar Angle</t>
  </si>
  <si>
    <t>Degree</t>
  </si>
  <si>
    <t>In-Degree</t>
  </si>
  <si>
    <t>Out-Degree</t>
  </si>
  <si>
    <t>Betweenness Centrality</t>
  </si>
  <si>
    <t>Closeness Centrality</t>
  </si>
  <si>
    <t>Eigenvector Centrality</t>
  </si>
  <si>
    <t>PageRank</t>
  </si>
  <si>
    <t>Clustering Coefficient</t>
  </si>
  <si>
    <t>Reciprocated Vertex Pair Ratio</t>
  </si>
  <si>
    <t>Nombre del CI</t>
  </si>
  <si>
    <t>Código del CI</t>
  </si>
  <si>
    <t>Descripción</t>
  </si>
  <si>
    <t>Fecha de creación</t>
  </si>
  <si>
    <t>Línea base a la que pertenece</t>
  </si>
  <si>
    <t>Tipo de CI</t>
  </si>
  <si>
    <t>Propietario (la persona que lo ha creado)</t>
  </si>
  <si>
    <t>Ubicación</t>
  </si>
  <si>
    <t>Solid Square</t>
  </si>
  <si>
    <t>Middle Center</t>
  </si>
  <si>
    <t>Phase0 Gestión y control</t>
  </si>
  <si>
    <t>Biblioteca de soporte</t>
  </si>
  <si>
    <t>Phase1 Planificación y especificación de requisitos</t>
  </si>
  <si>
    <t>This worksheet is no longer used but is retained to allow older versions of NodeXL to open workbooks created with NodeXL version 1.0.1.96 or later.</t>
  </si>
  <si>
    <t>Do not delete this worksheet.</t>
  </si>
  <si>
    <t>Group</t>
  </si>
  <si>
    <t>Vertex Color</t>
  </si>
  <si>
    <t>Vertex Shape</t>
  </si>
  <si>
    <t>Collapsed?</t>
  </si>
  <si>
    <t>Collapsed X</t>
  </si>
  <si>
    <t>Collapsed Y</t>
  </si>
  <si>
    <t>Collapsed Properties</t>
  </si>
  <si>
    <t>Vertices</t>
  </si>
  <si>
    <t>Unique Edges</t>
  </si>
  <si>
    <t>Edges With Duplicates</t>
  </si>
  <si>
    <t>Total Edges</t>
  </si>
  <si>
    <t>Self-Loops</t>
  </si>
  <si>
    <t>Reciprocated Edge Ratio</t>
  </si>
  <si>
    <t>Connected Components</t>
  </si>
  <si>
    <t>Single-Vertex Connected Components</t>
  </si>
  <si>
    <t>Maximum Vertices in a Connected Component</t>
  </si>
  <si>
    <t>Maximum Edges in a Connected Component</t>
  </si>
  <si>
    <t>Maximum Geodesic Distance (Diameter)</t>
  </si>
  <si>
    <t>Average Geodesic Distance</t>
  </si>
  <si>
    <t>Graph Density</t>
  </si>
  <si>
    <t>Vertex ID</t>
  </si>
  <si>
    <t>Graph Metric</t>
  </si>
  <si>
    <t>Value</t>
  </si>
  <si>
    <t>Degree Bin</t>
  </si>
  <si>
    <t>Degree Frequency</t>
  </si>
  <si>
    <t>In-Degree Bin</t>
  </si>
  <si>
    <t>In-Degree Frequency</t>
  </si>
  <si>
    <t>Out-Degree Bin</t>
  </si>
  <si>
    <t>Out-Degree Frequency</t>
  </si>
  <si>
    <t>Betweenness Centrality Bin</t>
  </si>
  <si>
    <t>Betweenness Centrality Frequency</t>
  </si>
  <si>
    <t>Closeness Centrality Bin</t>
  </si>
  <si>
    <t>Closeness Centrality Frequency</t>
  </si>
  <si>
    <t>Eigenvector Centrality Bin</t>
  </si>
  <si>
    <t>Eigenvector Centrality Frequency</t>
  </si>
  <si>
    <t>PageRank Bin</t>
  </si>
  <si>
    <t>PageRank Frequency</t>
  </si>
  <si>
    <t>Clustering Coefficient Bin</t>
  </si>
  <si>
    <t>Clustering Coefficient Frequency</t>
  </si>
  <si>
    <t>Dynamic Filter Bin</t>
  </si>
  <si>
    <t>Dynamic Filter Frequency</t>
  </si>
  <si>
    <t>Histogram Property</t>
  </si>
  <si>
    <t>Bin Divisor</t>
  </si>
  <si>
    <t>No Metric Message</t>
  </si>
  <si>
    <t>Not Available</t>
  </si>
  <si>
    <t>Dynamic Filter Source Column Range</t>
  </si>
  <si>
    <t>Vertices[Y]</t>
  </si>
  <si>
    <t>Readability Metric</t>
  </si>
  <si>
    <t>Minimum Degree</t>
  </si>
  <si>
    <t>Maximum Degree</t>
  </si>
  <si>
    <t>Average Degree</t>
  </si>
  <si>
    <t>Median Degree</t>
  </si>
  <si>
    <t>Minimum In-Degree</t>
  </si>
  <si>
    <t>Maximum In-Degree</t>
  </si>
  <si>
    <t>Average In-Degree</t>
  </si>
  <si>
    <t>Median In-Degree</t>
  </si>
  <si>
    <t>Minimum Out-Degree</t>
  </si>
  <si>
    <t>Maximum Out-Degree</t>
  </si>
  <si>
    <t>Average Out-Degree</t>
  </si>
  <si>
    <t>Median Out-Degree</t>
  </si>
  <si>
    <t>Minimum Betweenness Centrality</t>
  </si>
  <si>
    <t>Maximum Betweenness Centrality</t>
  </si>
  <si>
    <t>Average Betweenness Centrality</t>
  </si>
  <si>
    <t>Median Betweenness Centrality</t>
  </si>
  <si>
    <t>Minimum Closeness Centrality</t>
  </si>
  <si>
    <t>Maximum Closeness Centrality</t>
  </si>
  <si>
    <t>Average Closeness Centrality</t>
  </si>
  <si>
    <t>Median Closeness Centrality</t>
  </si>
  <si>
    <t>Minimum Eigenvector Centrality</t>
  </si>
  <si>
    <t>Maximum Eigenvector Centrality</t>
  </si>
  <si>
    <t>Average Eigenvector Centrality</t>
  </si>
  <si>
    <t>Median Eigenvector Centrality</t>
  </si>
  <si>
    <t>Minimum PageRank</t>
  </si>
  <si>
    <t>Maximum PageRank</t>
  </si>
  <si>
    <t>Average PageRank</t>
  </si>
  <si>
    <t>Median PageRank</t>
  </si>
  <si>
    <t>Minimum Clustering Coefficient</t>
  </si>
  <si>
    <t>Maximum Clustering Coefficient</t>
  </si>
  <si>
    <t>Average Clustering Coefficient</t>
  </si>
  <si>
    <t>Median Clustering Coefficient</t>
  </si>
  <si>
    <t>RELACIONES DE DEPENDENCIA</t>
  </si>
  <si>
    <t>La relación de dependencia es bidireccional</t>
  </si>
  <si>
    <t>Nombre del CI1</t>
  </si>
  <si>
    <t>Nombre del CI2</t>
  </si>
  <si>
    <t>Fecha</t>
  </si>
  <si>
    <t>RELACIONES DE SUCESION</t>
  </si>
  <si>
    <t>Versión previa</t>
  </si>
  <si>
    <t>Version actual</t>
  </si>
  <si>
    <t>MethodologySelection</t>
  </si>
  <si>
    <t>Feasibility review</t>
  </si>
  <si>
    <t>Quality Plan</t>
  </si>
  <si>
    <t>SCM Plan</t>
  </si>
  <si>
    <t>Use case model</t>
  </si>
  <si>
    <t>Use case model review</t>
  </si>
  <si>
    <t>SCM Plan Review</t>
  </si>
  <si>
    <t>Prioritization of use cases</t>
  </si>
  <si>
    <t>Prioritization of use cases review</t>
  </si>
  <si>
    <t>Definition of high-level use cases</t>
  </si>
  <si>
    <t>Definition of high-level use cases review</t>
  </si>
  <si>
    <t>Estimation</t>
  </si>
  <si>
    <t>Estimation review</t>
  </si>
  <si>
    <t>Planning</t>
  </si>
  <si>
    <t>Planning review</t>
  </si>
  <si>
    <t>Use cases in extended format-IT1</t>
  </si>
  <si>
    <t>Use cases in extended format review-IT1</t>
  </si>
  <si>
    <t>Conceptual model/Data model draft-IT1</t>
  </si>
  <si>
    <t>Conceptual model review/Data model draft review-IT1</t>
  </si>
  <si>
    <t>Operation Contracts-IT1</t>
  </si>
  <si>
    <t>Operation Contracts review-IT1</t>
  </si>
  <si>
    <t>Class diagram/Data model-IT1</t>
  </si>
  <si>
    <t>Class diagram review/Data model review-IT1</t>
  </si>
  <si>
    <t>Sequence diagrams/Wireframe model-IT1</t>
  </si>
  <si>
    <t>Sequence diagrams review/Wireframe model review-IT1</t>
  </si>
  <si>
    <t>RELACIONES DE DERIVACION</t>
  </si>
  <si>
    <t>CI2 deriva de CI1</t>
  </si>
  <si>
    <t>Recolección inicial de los requisitos.</t>
  </si>
  <si>
    <t>Fase 0: Gestión y control</t>
  </si>
  <si>
    <t>Análisis de Requisitos</t>
  </si>
  <si>
    <t>Todo el equipo</t>
  </si>
  <si>
    <t>Borrador de los casos de uso para encontrar requisitos de alto nivel.</t>
  </si>
  <si>
    <t>Diseño y modelado</t>
  </si>
  <si>
    <t>Una propuesta de la oferta técnica y economica del proyecto</t>
  </si>
  <si>
    <t>Documentación</t>
  </si>
  <si>
    <t>Elección de la metodología a utilizar.</t>
  </si>
  <si>
    <t>Fase 1: Planificación y especificación de requisitos</t>
  </si>
  <si>
    <t>Evaluación de la viabilidad técnica, económica y operativa del proyecto.</t>
  </si>
  <si>
    <t>Revisión del análisis de viabilidad.</t>
  </si>
  <si>
    <t>Ángel y Alejandro</t>
  </si>
  <si>
    <t>Definir cómo se gestionarán los elementos de configuración (CI).</t>
  </si>
  <si>
    <t>Jose y József</t>
  </si>
  <si>
    <t>Establecer los estándares de calidad que se aplicarán durante el proyecto.</t>
  </si>
  <si>
    <t>Desarrollo del modelo de casos de uso.</t>
  </si>
  <si>
    <t>Revisión del modelo de casos de uso.</t>
  </si>
  <si>
    <t>Verificación y validación del SCM.</t>
  </si>
  <si>
    <t>Asignar prioridades a los casos de uso en base a su importancia en la arquitectura del sistema</t>
  </si>
  <si>
    <t>Revisión de la priorización de los casos de uso.</t>
  </si>
  <si>
    <t>Definición en mayor detalle de los casos de uso y sus actores.</t>
  </si>
  <si>
    <t>Alejandro, Ángel, Juan y Dong</t>
  </si>
  <si>
    <t>Verificación de la descripción de alto nivel de los casos de uso.</t>
  </si>
  <si>
    <t>Cálculo preliminar del esfuerzo, tiempo y coste necesario para la realización del proyecto en base a los casos de uso.</t>
  </si>
  <si>
    <t>Todo el grupo</t>
  </si>
  <si>
    <t>Revisión de la estimación realizada previamente.</t>
  </si>
  <si>
    <t>Realización de un cronograma que detalla el tiempo en el que se planea realizar cada fase del proyecto.</t>
  </si>
  <si>
    <t>József</t>
  </si>
  <si>
    <t>Revisión del cronograma anterior, asegurandose de es correcto.</t>
  </si>
  <si>
    <t>Definición detallada de los casos de uso, especificando el flujo típico de los eventos y los flujos alternativos.</t>
  </si>
  <si>
    <t>Analisis</t>
  </si>
  <si>
    <t>Verificación de los casos de uso en formato extendido.</t>
  </si>
  <si>
    <t>Es el diagrama de clases pero sin especificar los métodos.</t>
  </si>
  <si>
    <t>Jose</t>
  </si>
  <si>
    <t>Revisión del modelo conceptual previamente mencionado.</t>
  </si>
  <si>
    <t>Descripción extendida del funcionamiento de cada uno de los métodos.</t>
  </si>
  <si>
    <t>Verificación de la validez de los contratos de operación.</t>
  </si>
  <si>
    <t>Creación del diagrama de clases que representa las entidades del sistema, sus relaciones y sus métodos.</t>
  </si>
  <si>
    <t>Diseño</t>
  </si>
  <si>
    <t>Revisión y corrección del diagrama de clases.</t>
  </si>
  <si>
    <t xml:space="preserve">Creación de diagramas de secuencia en base a cada uno de los casos de uso, representando la interacción entre los actores y el sistema. </t>
  </si>
  <si>
    <t>Verificación de todos los diagramas de secuencia creados anteriormente.</t>
  </si>
  <si>
    <t>LINEAS BASE CREADAS</t>
  </si>
  <si>
    <t xml:space="preserve">Nombre de la línea base </t>
  </si>
  <si>
    <t>Elementos de configuración de que se compone</t>
  </si>
  <si>
    <t>Informal elicitation, UseCasesFirstDraft+HighLevelDescription, TechnicalAndEconomicalOffer, SCM Plan, Quality Plan, SCM Plan Review, Estimation, Estimation review, Planning, Planning review.</t>
  </si>
  <si>
    <t>MethodologySelection, FeasibilityAnalysis, Feasibility review, Use case model, Use case model review, Prioritization of use cases, Prioritization of use cases review, Definition of high-level use cases, Definition of high-level use cases review.</t>
  </si>
  <si>
    <t>Fase 2: Construcción</t>
  </si>
  <si>
    <t>Use cases in extended format-IT1, Use cases in extended format-IT1, Use cases in extended format review-IT1, Conceptual model/Data model draft-IT1, Conceptual model/Data model draft review-IT1, Operation Contracts-IT1, Operation Contracts review-IT1.</t>
  </si>
  <si>
    <t>Class diagram/Data model-IT1, Class diagram review/Data model review-IT1, Sequence diagrams/Wireframe model-IT1, Sequence diagrams/Wireframe model review-IT1.</t>
  </si>
  <si>
    <t>Codificación</t>
  </si>
  <si>
    <t>Project Code</t>
  </si>
  <si>
    <t>Pruebas</t>
  </si>
  <si>
    <t>Fase 3: Instalación</t>
  </si>
  <si>
    <t>Tipos de relaciones posibles</t>
  </si>
  <si>
    <t>Elementos de configuración de las líneas base</t>
  </si>
  <si>
    <t>LINEA-BASE</t>
  </si>
  <si>
    <t>Fase 0:
Gestión y Control</t>
  </si>
  <si>
    <t>Fase 1:
Planificación y especificación de requisitos</t>
  </si>
  <si>
    <t>Fase 2:
Construcción</t>
  </si>
  <si>
    <t>Fase 3:
Instalación</t>
  </si>
  <si>
    <t>Project code</t>
  </si>
  <si>
    <t>Transition states diagram (optional)-IT1</t>
  </si>
  <si>
    <t>Transition states diagrams review (optional)-IT1</t>
  </si>
  <si>
    <t>Nombre Real del CI</t>
  </si>
  <si>
    <t xml:space="preserve">A </t>
  </si>
  <si>
    <t>B</t>
  </si>
  <si>
    <t>C</t>
  </si>
  <si>
    <t>D</t>
  </si>
  <si>
    <t>E</t>
  </si>
  <si>
    <t>F</t>
  </si>
  <si>
    <t>G</t>
  </si>
  <si>
    <t>H</t>
  </si>
  <si>
    <t>I</t>
  </si>
  <si>
    <t>K</t>
  </si>
  <si>
    <t xml:space="preserve">L </t>
  </si>
  <si>
    <t xml:space="preserve">M </t>
  </si>
  <si>
    <t>N</t>
  </si>
  <si>
    <t>Ñ</t>
  </si>
  <si>
    <t xml:space="preserve">O </t>
  </si>
  <si>
    <t>P</t>
  </si>
  <si>
    <t>Q</t>
  </si>
  <si>
    <t>R</t>
  </si>
  <si>
    <t>S</t>
  </si>
  <si>
    <t>T</t>
  </si>
  <si>
    <t>U</t>
  </si>
  <si>
    <t>V</t>
  </si>
  <si>
    <t>W</t>
  </si>
  <si>
    <t xml:space="preserve">Y </t>
  </si>
  <si>
    <t>Z</t>
  </si>
  <si>
    <t>AA</t>
  </si>
  <si>
    <t>BB</t>
  </si>
  <si>
    <t>CC</t>
  </si>
  <si>
    <t>DD</t>
  </si>
  <si>
    <t>EE</t>
  </si>
  <si>
    <t>FF</t>
  </si>
  <si>
    <t>BIBLIOTECAS</t>
  </si>
  <si>
    <t xml:space="preserve">Posibles Ubicaciones </t>
  </si>
  <si>
    <t>Biblioteca de trabajo</t>
  </si>
  <si>
    <t>Biblioteca de integración</t>
  </si>
  <si>
    <t>Biblioteca de producción</t>
  </si>
  <si>
    <t>Valid Edge Visibilities</t>
  </si>
  <si>
    <t>Valid Edge Styles</t>
  </si>
  <si>
    <t>Valid Vertex Visibilities</t>
  </si>
  <si>
    <t>Valid Vertex Shapes</t>
  </si>
  <si>
    <t>Valid Group Shapes</t>
  </si>
  <si>
    <t>Valid Group Visibilities</t>
  </si>
  <si>
    <t>Valid Booleans Default False</t>
  </si>
  <si>
    <t>Valid Vertex Label Positions</t>
  </si>
  <si>
    <t>Per-Workbook Setting</t>
  </si>
  <si>
    <t>Table Name</t>
  </si>
  <si>
    <t>Column Name</t>
  </si>
  <si>
    <t>Selected Minimum</t>
  </si>
  <si>
    <t>Selected Maximum</t>
  </si>
  <si>
    <t>Show</t>
  </si>
  <si>
    <t>Solid</t>
  </si>
  <si>
    <t>Show if in an Edge</t>
  </si>
  <si>
    <t>Circle</t>
  </si>
  <si>
    <t>No</t>
  </si>
  <si>
    <t>Nowhere</t>
  </si>
  <si>
    <t>Template Version</t>
  </si>
  <si>
    <t>Skip</t>
  </si>
  <si>
    <t>Dash</t>
  </si>
  <si>
    <t>Disk</t>
  </si>
  <si>
    <t>Yes</t>
  </si>
  <si>
    <t>Top Left</t>
  </si>
  <si>
    <t>Graph Directedness</t>
  </si>
  <si>
    <t>Undirected</t>
  </si>
  <si>
    <t>Hide</t>
  </si>
  <si>
    <t>Dot</t>
  </si>
  <si>
    <t>Sphere</t>
  </si>
  <si>
    <t>Top Center</t>
  </si>
  <si>
    <t>Auto Layout on Open</t>
  </si>
  <si>
    <t>Dash Dot</t>
  </si>
  <si>
    <t>Square</t>
  </si>
  <si>
    <t>Top Right</t>
  </si>
  <si>
    <t>Workbook Settings 1</t>
  </si>
  <si>
    <t>&lt;?xml version="1.0" encoding="utf-8"?&gt;
&lt;configuration&gt;
  &lt;configSections&gt;
    &lt;sectionGroup name="userSettings" type="System.Configuration.UserSettingsGroup, System, Version=2.0.0.0, Culture=neutral, PublicKeyToken=b77a5c561934e089"&gt;
      &lt;section name="DynamicFiltersUserSettings" type="System.Configuration.ClientSettingsSection, System, Version=2.0.0.0, Culture=neutral, PublicKeyToken=b77a5c561934e089" allowExeDefinition="MachineToLocalUser" requirePermission="false" /&gt;
      &lt;section name="GeneralUserSettings4" type="System.Configuration.ClientSettingsSection, System, Version=2.0.0.0, Culture=neutral, PublicKeyToken=b77a5c561934e089" allowExeDefinition="MachineToLocalUser" requirePermission="false" /&gt;
      &lt;section name="GraphZoomAndScaleUserSettings" type="System.Configuration.ClientSettingsSection, System, Version=2.0.0.0, Culture=neutral, PublicKeyToken=b77a5c561934e089" allowExeDefinition="MachineToLocalUser" requirePermission="false" /&gt;
      &lt;section name="LayoutUserSettings" type="System.Configuration.ClientSettingsSection, System, Version=2.0.0.0, Culture=neutral, PublicKeyToken=b77a5c561934e089" allowExeDefinition="MachineToLocalUser" requirePermission="false" /&gt;
    &lt;/sectionGroup&gt;
  &lt;/configSections&gt;
  &lt;userSettings&gt;
    &lt;DynamicFiltersUserSettings&gt;
      &lt;setting name="FilterNonNumericCells" serializeAs="String"&gt;
        &lt;value&gt;False&lt;/value&gt;
      &lt;/setting&gt;
      &lt;setting name="FilteredAlpha" serializeAs="String"&gt;
        &lt;value&gt;0&lt;/value&gt;
      &lt;/setting&gt;
    &lt;/DynamicFiltersUserSettings&gt;
    &lt;GeneralUserSettings4&gt;
      &lt;setting name="ReadGroupLabels" serializeAs="String"&gt;
        &lt;value&gt;True&lt;/value&gt;
      &lt;/setting&gt;
      &lt;setting name="ReadVertexLabels" serializeAs="String"&gt;
        &lt;value&gt;True&lt;/value&gt;
      &lt;/setting&gt;
      &lt;setting name="ReadEdgeLabels" serializeAs="String"&gt;
        &lt;value&gt;True&lt;/value&gt;
      &lt;/setting&gt;
      &lt;setting name="ShowGraphLegend" serializeAs="String"&gt;
        &lt;value&gt;False&lt;/value&gt;
      &lt;/setting&gt;
      &lt;setting name="ShowGraphAxes" serializeAs="String"&gt;
        &lt;value&gt;False&lt;/value&gt;
      &lt;/setting&gt;
    &lt;/GeneralUserSettings4&gt;
    &lt;GraphZoomAndScaleUserSettings&gt;
      &lt;setting name="GraphScale" serializeAs="String"&gt;
        &lt;value&gt;1&lt;/value&gt;
      &lt;/setting&gt;
    &lt;/GraphZoomAndScaleUserSettings&gt;
    &lt;LayoutUserSettings&gt;
      &lt;setting name="Layout" serializeAs="String"&gt;
        &lt;value&gt;Sugiyama&lt;/value&gt;
      &lt;/setting&gt;
    &lt;/LayoutUserSettings&gt;
  &lt;/userSettings&gt;
&lt;/configuration&gt;</t>
  </si>
  <si>
    <t>Dash Dot Dot</t>
  </si>
  <si>
    <t>Middle Left</t>
  </si>
  <si>
    <t>Workbook Settings Cell Count</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</si>
  <si>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</si>
  <si>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Diamond</t>
  </si>
  <si>
    <t>Graph History</t>
  </si>
  <si>
    <t>LayoutAlgorithm░The graph was laid out using the Sugiyama layout algorithm.▓GraphDirectedness░The graph is undirected.</t>
  </si>
  <si>
    <t>Solid Diamond</t>
  </si>
  <si>
    <t>Middle Right</t>
  </si>
  <si>
    <t>Triangle</t>
  </si>
  <si>
    <t>Bottom Left</t>
  </si>
  <si>
    <t>Solid Triangle</t>
  </si>
  <si>
    <t>Bottom Center</t>
  </si>
  <si>
    <t>Bottom Right</t>
  </si>
  <si>
    <t>Image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</si>
</sst>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
    <numFmt numFmtId="165" formatCode="#,##0.0"/>
    <numFmt numFmtId="166" formatCode="#,##0.000"/>
    <numFmt numFmtId="167" formatCode="0.000"/>
    <numFmt numFmtId="168" formatCode="D/M/YYYY"/>
    <numFmt numFmtId="169" formatCode="d/MM/yyyy"/>
    <numFmt numFmtId="170" formatCode="d/m/yyyy"/>
  </numFmts>
  <fonts count="12">
    <font>
      <sz val="11.0"/>
      <color theme="1"/>
      <name val="Calibri"/>
      <scheme val="minor"/>
    </font>
    <font>
      <sz val="11.0"/>
      <color theme="1"/>
      <name val="Calibri"/>
    </font>
    <font>
      <sz val="11.0"/>
      <color theme="0"/>
      <name val="Calibri"/>
    </font>
    <font>
      <b/>
      <sz val="11.0"/>
      <color theme="1"/>
      <name val="Calibri"/>
    </font>
    <font>
      <color theme="1"/>
      <name val="Calibri"/>
      <scheme val="minor"/>
    </font>
    <font>
      <b/>
      <sz val="11.0"/>
      <color theme="0"/>
      <name val="Calibri"/>
    </font>
    <font>
      <sz val="11.0"/>
      <color rgb="FF434343"/>
      <name val="Roboto"/>
    </font>
    <font>
      <sz val="12.0"/>
      <color rgb="FF000000"/>
      <name val="Calibri"/>
    </font>
    <font>
      <b/>
      <sz val="14.0"/>
      <color theme="1"/>
      <name val="Calibri"/>
    </font>
    <font/>
    <font>
      <sz val="14.0"/>
      <color theme="1"/>
      <name val="Calibri"/>
    </font>
    <font>
      <sz val="11.0"/>
      <color rgb="FFFF0000"/>
      <name val="Calibri"/>
    </font>
  </fonts>
  <fills count="9">
    <fill>
      <patternFill patternType="none"/>
    </fill>
    <fill>
      <patternFill patternType="lightGray"/>
    </fill>
    <fill>
      <patternFill patternType="solid">
        <fgColor rgb="FFDBE5F1"/>
        <bgColor rgb="FFDBE5F1"/>
      </patternFill>
    </fill>
    <fill>
      <patternFill patternType="solid">
        <fgColor rgb="FF366092"/>
        <bgColor rgb="FF366092"/>
      </patternFill>
    </fill>
    <fill>
      <patternFill patternType="solid">
        <fgColor rgb="FF95B3D7"/>
        <bgColor rgb="FF95B3D7"/>
      </patternFill>
    </fill>
    <fill>
      <patternFill patternType="solid">
        <fgColor rgb="FF7F7F7F"/>
        <bgColor rgb="FF7F7F7F"/>
      </patternFill>
    </fill>
    <fill>
      <patternFill patternType="solid">
        <fgColor rgb="FFB8CCE4"/>
        <bgColor rgb="FFB8CCE4"/>
      </patternFill>
    </fill>
    <fill>
      <patternFill patternType="solid">
        <fgColor theme="4"/>
        <bgColor theme="4"/>
      </patternFill>
    </fill>
    <fill>
      <patternFill patternType="solid">
        <fgColor rgb="FFF6F8F9"/>
        <bgColor rgb="FFF6F8F9"/>
      </patternFill>
    </fill>
  </fills>
  <borders count="35">
    <border/>
    <border>
      <left/>
      <right/>
      <top/>
      <bottom/>
    </border>
    <border>
      <left style="thin">
        <color theme="0"/>
      </left>
      <right style="thin">
        <color theme="0"/>
      </right>
      <top style="thin">
        <color theme="0"/>
      </top>
      <bottom style="thin">
        <color theme="0"/>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border>
    <border>
      <left/>
      <right style="thin">
        <color theme="0"/>
      </right>
      <top style="thin">
        <color theme="0"/>
      </top>
      <bottom style="thin">
        <color theme="0"/>
      </bottom>
    </border>
    <border>
      <left style="thin">
        <color theme="0"/>
      </left>
      <right/>
      <top/>
      <bottom/>
    </border>
    <border>
      <left style="thin">
        <color theme="0"/>
      </left>
    </border>
    <border>
      <left style="thin">
        <color theme="0"/>
      </left>
      <right/>
      <top style="thin">
        <color theme="0"/>
      </top>
      <bottom style="thin">
        <color theme="0"/>
      </bottom>
    </border>
    <border>
      <left style="thin">
        <color theme="0"/>
      </left>
      <right/>
      <top style="thin">
        <color theme="0"/>
      </top>
      <bottom/>
    </border>
    <border>
      <left/>
      <right style="thin">
        <color theme="0"/>
      </right>
      <top style="thin">
        <color theme="0"/>
      </top>
      <bottom/>
    </border>
    <border>
      <left style="thin">
        <color theme="0"/>
      </left>
      <right style="thin">
        <color theme="0"/>
      </right>
      <top/>
      <bottom style="thin">
        <color theme="0"/>
      </bottom>
    </border>
    <border>
      <left style="thin">
        <color rgb="FF000000"/>
      </left>
      <right style="thin">
        <color rgb="FF000000"/>
      </right>
      <top style="thin">
        <color rgb="FF000000"/>
      </top>
    </border>
    <border>
      <left/>
      <right/>
      <top style="thin">
        <color theme="0"/>
      </top>
      <bottom style="thin">
        <color theme="0"/>
      </bottom>
    </border>
    <border>
      <left/>
      <right style="thin">
        <color theme="0"/>
      </right>
      <top/>
      <bottom style="thick">
        <color theme="0"/>
      </bottom>
    </border>
    <border>
      <left/>
      <right/>
      <top/>
      <bottom style="thick">
        <color theme="0"/>
      </bottom>
    </border>
    <border>
      <left/>
      <right style="thin">
        <color theme="0"/>
      </right>
      <top/>
      <bottom style="thin">
        <color theme="0"/>
      </bottom>
    </border>
    <border>
      <left/>
      <right/>
      <top/>
      <bottom style="thin">
        <color theme="0"/>
      </bottom>
    </border>
    <border>
      <left/>
      <right style="thin">
        <color theme="0"/>
      </right>
      <top/>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49" xfId="0" applyFont="1" applyNumberFormat="1"/>
    <xf borderId="1" fillId="2" fontId="1" numFmtId="0" xfId="0" applyBorder="1" applyFill="1" applyFont="1"/>
    <xf borderId="1" fillId="2" fontId="1" numFmtId="1" xfId="0" applyBorder="1" applyFont="1" applyNumberFormat="1"/>
    <xf borderId="2" fillId="3" fontId="2" numFmtId="49" xfId="0" applyBorder="1" applyFill="1" applyFont="1" applyNumberFormat="1"/>
    <xf borderId="2" fillId="3" fontId="2" numFmtId="0" xfId="0" applyBorder="1" applyFont="1"/>
    <xf borderId="2" fillId="4" fontId="1" numFmtId="0" xfId="0" applyBorder="1" applyFill="1" applyFont="1"/>
    <xf borderId="1" fillId="5" fontId="1" numFmtId="0" xfId="0" applyBorder="1" applyFill="1" applyFont="1"/>
    <xf borderId="0" fillId="0" fontId="1" numFmtId="0" xfId="0" applyFont="1"/>
    <xf borderId="0" fillId="0" fontId="1" numFmtId="49" xfId="0" applyAlignment="1" applyFont="1" applyNumberFormat="1">
      <alignment shrinkToFit="0" wrapText="1"/>
    </xf>
    <xf borderId="0" fillId="0" fontId="1" numFmtId="0" xfId="0" applyAlignment="1" applyFont="1">
      <alignment shrinkToFit="0" wrapText="1"/>
    </xf>
    <xf borderId="3" fillId="0" fontId="1" numFmtId="49" xfId="0" applyBorder="1" applyFont="1" applyNumberFormat="1"/>
    <xf borderId="2" fillId="2" fontId="1" numFmtId="164" xfId="0" applyAlignment="1" applyBorder="1" applyFont="1" applyNumberFormat="1">
      <alignment shrinkToFit="0" wrapText="1"/>
    </xf>
    <xf borderId="2" fillId="2" fontId="1" numFmtId="0" xfId="0" applyAlignment="1" applyBorder="1" applyFont="1">
      <alignment shrinkToFit="0" wrapText="1"/>
    </xf>
    <xf borderId="2" fillId="2" fontId="1" numFmtId="1" xfId="0" applyAlignment="1" applyBorder="1" applyFont="1" applyNumberFormat="1">
      <alignment shrinkToFit="0" wrapText="1"/>
    </xf>
    <xf borderId="2" fillId="3" fontId="2" numFmtId="49" xfId="0" applyAlignment="1" applyBorder="1" applyFont="1" applyNumberFormat="1">
      <alignment shrinkToFit="0" wrapText="1"/>
    </xf>
    <xf borderId="2" fillId="3" fontId="2" numFmtId="0" xfId="0" applyAlignment="1" applyBorder="1" applyFont="1">
      <alignment shrinkToFit="0" wrapText="1"/>
    </xf>
    <xf borderId="2" fillId="4" fontId="1" numFmtId="0" xfId="0" applyAlignment="1" applyBorder="1" applyFont="1">
      <alignment shrinkToFit="0" wrapText="1"/>
    </xf>
    <xf borderId="2" fillId="5" fontId="1" numFmtId="0" xfId="0" applyAlignment="1" applyBorder="1" applyFont="1">
      <alignment shrinkToFit="0" wrapText="1"/>
    </xf>
    <xf borderId="4" fillId="2" fontId="1" numFmtId="0" xfId="0" applyAlignment="1" applyBorder="1" applyFont="1">
      <alignment shrinkToFit="0" wrapText="1"/>
    </xf>
    <xf borderId="4" fillId="2" fontId="1" numFmtId="1" xfId="0" applyAlignment="1" applyBorder="1" applyFont="1" applyNumberFormat="1">
      <alignment shrinkToFit="0" wrapText="1"/>
    </xf>
    <xf borderId="5" fillId="2" fontId="1" numFmtId="0" xfId="0" applyBorder="1" applyFont="1"/>
    <xf borderId="0" fillId="0" fontId="1" numFmtId="1" xfId="0" applyFont="1" applyNumberFormat="1"/>
    <xf borderId="0" fillId="0" fontId="1" numFmtId="0" xfId="0" applyAlignment="1" applyFont="1">
      <alignment shrinkToFit="0" vertical="top" wrapText="1"/>
    </xf>
    <xf borderId="6" fillId="2" fontId="1" numFmtId="0" xfId="0" applyBorder="1" applyFont="1"/>
    <xf borderId="6" fillId="3" fontId="2" numFmtId="0" xfId="0" applyBorder="1" applyFont="1"/>
    <xf borderId="1" fillId="3" fontId="2" numFmtId="0" xfId="0" applyBorder="1" applyFont="1"/>
    <xf borderId="6" fillId="6" fontId="1" numFmtId="0" xfId="0" applyBorder="1" applyFill="1" applyFont="1"/>
    <xf borderId="1" fillId="6" fontId="1" numFmtId="0" xfId="0" applyBorder="1" applyFont="1"/>
    <xf borderId="6" fillId="4" fontId="1" numFmtId="0" xfId="0" applyBorder="1" applyFont="1"/>
    <xf borderId="1" fillId="4" fontId="1" numFmtId="0" xfId="0" applyBorder="1" applyFont="1"/>
    <xf borderId="1" fillId="4" fontId="1" numFmtId="164" xfId="0" applyBorder="1" applyFont="1" applyNumberFormat="1"/>
    <xf borderId="1" fillId="4" fontId="1" numFmtId="1" xfId="0" applyBorder="1" applyFont="1" applyNumberFormat="1"/>
    <xf borderId="6" fillId="5" fontId="1" numFmtId="0" xfId="0" applyBorder="1" applyFont="1"/>
    <xf borderId="7" fillId="0" fontId="1" numFmtId="0" xfId="0" applyBorder="1" applyFont="1"/>
    <xf borderId="0" fillId="0" fontId="1" numFmtId="164" xfId="0" applyAlignment="1" applyFont="1" applyNumberFormat="1">
      <alignment shrinkToFit="0" wrapText="1"/>
    </xf>
    <xf borderId="0" fillId="0" fontId="1" numFmtId="1" xfId="0" applyAlignment="1" applyFont="1" applyNumberFormat="1">
      <alignment shrinkToFit="0" wrapText="1"/>
    </xf>
    <xf borderId="3" fillId="0" fontId="3" numFmtId="49" xfId="0" applyAlignment="1" applyBorder="1" applyFont="1" applyNumberFormat="1">
      <alignment shrinkToFit="0" wrapText="1"/>
    </xf>
    <xf borderId="3" fillId="0" fontId="1" numFmtId="0" xfId="0" applyBorder="1" applyFont="1"/>
    <xf borderId="4" fillId="2" fontId="1" numFmtId="0" xfId="0" applyBorder="1" applyFont="1"/>
    <xf borderId="4" fillId="3" fontId="2" numFmtId="49" xfId="0" applyAlignment="1" applyBorder="1" applyFont="1" applyNumberFormat="1">
      <alignment shrinkToFit="0" wrapText="1"/>
    </xf>
    <xf borderId="2" fillId="6" fontId="1" numFmtId="164" xfId="0" applyAlignment="1" applyBorder="1" applyFont="1" applyNumberFormat="1">
      <alignment shrinkToFit="0" wrapText="1"/>
    </xf>
    <xf borderId="2" fillId="6" fontId="1" numFmtId="165" xfId="0" applyAlignment="1" applyBorder="1" applyFont="1" applyNumberFormat="1">
      <alignment shrinkToFit="0" wrapText="1"/>
    </xf>
    <xf borderId="2" fillId="6" fontId="1" numFmtId="0" xfId="0" applyAlignment="1" applyBorder="1" applyFont="1">
      <alignment shrinkToFit="0" wrapText="1"/>
    </xf>
    <xf borderId="2" fillId="6" fontId="1" numFmtId="166" xfId="0" applyAlignment="1" applyBorder="1" applyFont="1" applyNumberFormat="1">
      <alignment shrinkToFit="0" wrapText="1"/>
    </xf>
    <xf borderId="2" fillId="4" fontId="1" numFmtId="1" xfId="0" applyBorder="1" applyFont="1" applyNumberFormat="1"/>
    <xf borderId="2" fillId="4" fontId="1" numFmtId="167" xfId="0" applyBorder="1" applyFont="1" applyNumberFormat="1"/>
    <xf borderId="8" fillId="5" fontId="1" numFmtId="0" xfId="0" applyAlignment="1" applyBorder="1" applyFont="1">
      <alignment shrinkToFit="0" wrapText="1"/>
    </xf>
    <xf borderId="3" fillId="0" fontId="1" numFmtId="0" xfId="0" applyAlignment="1" applyBorder="1" applyFont="1">
      <alignment shrinkToFit="0" wrapText="1"/>
    </xf>
    <xf borderId="3" fillId="0" fontId="1" numFmtId="49" xfId="0" applyAlignment="1" applyBorder="1" applyFont="1" applyNumberFormat="1">
      <alignment shrinkToFit="0" wrapText="1"/>
    </xf>
    <xf borderId="2" fillId="2" fontId="1" numFmtId="1" xfId="0" applyBorder="1" applyFont="1" applyNumberFormat="1"/>
    <xf borderId="2" fillId="2" fontId="1" numFmtId="0" xfId="0" applyBorder="1" applyFont="1"/>
    <xf borderId="8" fillId="2" fontId="1" numFmtId="0" xfId="0" applyBorder="1" applyFont="1"/>
    <xf borderId="3" fillId="3" fontId="2" numFmtId="49" xfId="0" applyAlignment="1" applyBorder="1" applyFont="1" applyNumberFormat="1">
      <alignment shrinkToFit="0" wrapText="1"/>
    </xf>
    <xf borderId="5" fillId="3" fontId="2" numFmtId="0" xfId="0" applyBorder="1" applyFont="1"/>
    <xf borderId="2" fillId="6" fontId="1" numFmtId="164" xfId="0" applyBorder="1" applyFont="1" applyNumberFormat="1"/>
    <xf borderId="2" fillId="6" fontId="1" numFmtId="165" xfId="0" applyBorder="1" applyFont="1" applyNumberFormat="1"/>
    <xf borderId="2" fillId="6" fontId="1" numFmtId="0" xfId="0" applyBorder="1" applyFont="1"/>
    <xf borderId="2" fillId="6" fontId="1" numFmtId="166" xfId="0" applyBorder="1" applyFont="1" applyNumberFormat="1"/>
    <xf borderId="2" fillId="5" fontId="1" numFmtId="0" xfId="0" applyBorder="1" applyFont="1"/>
    <xf borderId="8" fillId="5" fontId="1" numFmtId="0" xfId="0" applyBorder="1" applyFont="1"/>
    <xf borderId="3" fillId="3" fontId="2" numFmtId="49" xfId="0" applyBorder="1" applyFont="1" applyNumberFormat="1"/>
    <xf borderId="4" fillId="2" fontId="1" numFmtId="1" xfId="0" applyBorder="1" applyFont="1" applyNumberFormat="1"/>
    <xf borderId="9" fillId="2" fontId="1" numFmtId="0" xfId="0" applyBorder="1" applyFont="1"/>
    <xf borderId="10" fillId="3" fontId="2" numFmtId="0" xfId="0" applyBorder="1" applyFont="1"/>
    <xf borderId="4" fillId="3" fontId="2" numFmtId="49" xfId="0" applyBorder="1" applyFont="1" applyNumberFormat="1"/>
    <xf borderId="4" fillId="6" fontId="1" numFmtId="164" xfId="0" applyBorder="1" applyFont="1" applyNumberFormat="1"/>
    <xf borderId="4" fillId="6" fontId="1" numFmtId="165" xfId="0" applyBorder="1" applyFont="1" applyNumberFormat="1"/>
    <xf borderId="4" fillId="6" fontId="1" numFmtId="0" xfId="0" applyBorder="1" applyFont="1"/>
    <xf borderId="4" fillId="6" fontId="1" numFmtId="166" xfId="0" applyBorder="1" applyFont="1" applyNumberFormat="1"/>
    <xf borderId="4" fillId="4" fontId="1" numFmtId="1" xfId="0" applyBorder="1" applyFont="1" applyNumberFormat="1"/>
    <xf borderId="4" fillId="4" fontId="1" numFmtId="167" xfId="0" applyBorder="1" applyFont="1" applyNumberFormat="1"/>
    <xf borderId="4" fillId="5" fontId="1" numFmtId="0" xfId="0" applyBorder="1" applyFont="1"/>
    <xf borderId="11" fillId="3" fontId="2" numFmtId="49" xfId="0" applyBorder="1" applyFont="1" applyNumberFormat="1"/>
    <xf borderId="12" fillId="0" fontId="1" numFmtId="49" xfId="0" applyBorder="1" applyFont="1" applyNumberFormat="1"/>
    <xf borderId="4" fillId="2" fontId="1" numFmtId="164" xfId="0" applyAlignment="1" applyBorder="1" applyFont="1" applyNumberFormat="1">
      <alignment shrinkToFit="0" wrapText="1"/>
    </xf>
    <xf borderId="4" fillId="3" fontId="2" numFmtId="0" xfId="0" applyBorder="1" applyFont="1"/>
    <xf borderId="4" fillId="3" fontId="2" numFmtId="0" xfId="0" applyAlignment="1" applyBorder="1" applyFont="1">
      <alignment shrinkToFit="0" wrapText="1"/>
    </xf>
    <xf borderId="0" fillId="0" fontId="1" numFmtId="164" xfId="0" applyFont="1" applyNumberFormat="1"/>
    <xf borderId="0" fillId="0" fontId="4" numFmtId="0" xfId="0" applyFont="1"/>
    <xf borderId="0" fillId="0" fontId="3" numFmtId="0" xfId="0" applyFont="1"/>
    <xf borderId="13" fillId="2" fontId="1" numFmtId="0" xfId="0" applyBorder="1" applyFont="1"/>
    <xf borderId="8" fillId="6" fontId="1" numFmtId="0" xfId="0" applyBorder="1" applyFont="1"/>
    <xf borderId="5" fillId="6" fontId="2" numFmtId="0" xfId="0" applyBorder="1" applyFont="1"/>
    <xf borderId="5" fillId="5" fontId="1" numFmtId="0" xfId="0" applyBorder="1" applyFont="1"/>
    <xf borderId="8" fillId="4" fontId="1" numFmtId="0" xfId="0" applyBorder="1" applyFont="1"/>
    <xf borderId="13" fillId="4" fontId="1" numFmtId="0" xfId="0" applyBorder="1" applyFont="1"/>
    <xf borderId="0" fillId="0" fontId="1" numFmtId="49" xfId="0" applyAlignment="1" applyFont="1" applyNumberFormat="1">
      <alignment shrinkToFit="0" wrapText="1"/>
    </xf>
    <xf borderId="0" fillId="0" fontId="1" numFmtId="0" xfId="0" applyAlignment="1" applyFont="1">
      <alignment shrinkToFit="0" wrapText="1"/>
    </xf>
    <xf borderId="0" fillId="0" fontId="1" numFmtId="49" xfId="0" applyFont="1" applyNumberFormat="1"/>
    <xf borderId="2" fillId="2" fontId="1" numFmtId="0" xfId="0" applyBorder="1" applyFont="1"/>
    <xf borderId="2" fillId="3" fontId="2" numFmtId="49" xfId="0" applyBorder="1" applyFont="1" applyNumberFormat="1"/>
    <xf borderId="2" fillId="6" fontId="1" numFmtId="0" xfId="0" applyBorder="1" applyFont="1"/>
    <xf borderId="2" fillId="5" fontId="1" numFmtId="0" xfId="0" applyBorder="1" applyFont="1"/>
    <xf borderId="2" fillId="4" fontId="1" numFmtId="1" xfId="0" applyBorder="1" applyFont="1" applyNumberFormat="1"/>
    <xf borderId="2" fillId="4" fontId="1" numFmtId="167" xfId="0" applyBorder="1" applyFont="1" applyNumberFormat="1"/>
    <xf borderId="0" fillId="0" fontId="4" numFmtId="0" xfId="0" applyFont="1"/>
    <xf borderId="14" fillId="7" fontId="5" numFmtId="0" xfId="0" applyBorder="1" applyFill="1" applyFont="1"/>
    <xf borderId="15" fillId="7" fontId="5" numFmtId="0" xfId="0" applyBorder="1" applyFont="1"/>
    <xf borderId="2" fillId="4" fontId="1" numFmtId="0" xfId="0" applyBorder="1" applyFont="1"/>
    <xf borderId="0" fillId="0" fontId="1" numFmtId="4" xfId="0" applyFont="1" applyNumberFormat="1"/>
    <xf borderId="16" fillId="6" fontId="1" numFmtId="4" xfId="0" applyBorder="1" applyFont="1" applyNumberFormat="1"/>
    <xf borderId="17" fillId="6" fontId="1" numFmtId="0" xfId="0" applyBorder="1" applyFont="1"/>
    <xf borderId="16" fillId="6" fontId="1" numFmtId="0" xfId="0" applyBorder="1" applyFont="1"/>
    <xf borderId="16" fillId="2" fontId="1" numFmtId="4" xfId="0" applyBorder="1" applyFont="1" applyNumberFormat="1"/>
    <xf borderId="17" fillId="2" fontId="1" numFmtId="0" xfId="0" applyBorder="1" applyFont="1"/>
    <xf borderId="16" fillId="2" fontId="1" numFmtId="0" xfId="0" applyBorder="1" applyFont="1"/>
    <xf borderId="18" fillId="2" fontId="1" numFmtId="4" xfId="0" applyBorder="1" applyFont="1" applyNumberFormat="1"/>
    <xf borderId="1" fillId="2" fontId="1" numFmtId="0" xfId="0" applyBorder="1" applyFont="1"/>
    <xf borderId="18" fillId="2" fontId="1" numFmtId="0" xfId="0" applyBorder="1" applyFont="1"/>
    <xf borderId="3" fillId="0" fontId="1" numFmtId="168" xfId="0" applyAlignment="1" applyBorder="1" applyFont="1" applyNumberFormat="1">
      <alignment readingOrder="0"/>
    </xf>
    <xf borderId="3" fillId="0" fontId="1" numFmtId="49" xfId="0" applyAlignment="1" applyBorder="1" applyFont="1" applyNumberFormat="1">
      <alignment readingOrder="0"/>
    </xf>
    <xf borderId="3" fillId="0" fontId="1" numFmtId="0" xfId="0" applyAlignment="1" applyBorder="1" applyFont="1">
      <alignment readingOrder="0"/>
    </xf>
    <xf borderId="3" fillId="0" fontId="1" numFmtId="169" xfId="0" applyAlignment="1" applyBorder="1" applyFont="1" applyNumberFormat="1">
      <alignment readingOrder="0"/>
    </xf>
    <xf borderId="3" fillId="0" fontId="1" numFmtId="0" xfId="0" applyAlignment="1" applyBorder="1" applyFont="1">
      <alignment vertical="bottom"/>
    </xf>
    <xf borderId="3" fillId="0" fontId="1" numFmtId="0" xfId="0" applyAlignment="1" applyBorder="1" applyFont="1">
      <alignment horizontal="right" vertical="bottom"/>
    </xf>
    <xf borderId="3" fillId="0" fontId="1" numFmtId="0" xfId="0" applyAlignment="1" applyBorder="1" applyFont="1">
      <alignment horizontal="right" readingOrder="0" vertical="bottom"/>
    </xf>
    <xf borderId="3" fillId="0" fontId="1" numFmtId="49" xfId="0" applyAlignment="1" applyBorder="1" applyFont="1" applyNumberFormat="1">
      <alignment readingOrder="0" vertical="bottom"/>
    </xf>
    <xf borderId="3" fillId="0" fontId="1" numFmtId="168" xfId="0" applyAlignment="1" applyBorder="1" applyFont="1" applyNumberFormat="1">
      <alignment horizontal="right" readingOrder="0" vertical="bottom"/>
    </xf>
    <xf borderId="0" fillId="0" fontId="4" numFmtId="0" xfId="0" applyAlignment="1" applyFont="1">
      <alignment shrinkToFit="0" wrapText="1"/>
    </xf>
    <xf borderId="19" fillId="0" fontId="4" numFmtId="0" xfId="0" applyAlignment="1" applyBorder="1" applyFont="1">
      <alignment horizontal="left" readingOrder="0" shrinkToFit="0" vertical="center" wrapText="0"/>
    </xf>
    <xf borderId="20" fillId="0" fontId="4" numFmtId="0" xfId="0" applyAlignment="1" applyBorder="1" applyFont="1">
      <alignment horizontal="left" readingOrder="0" shrinkToFit="0" vertical="center" wrapText="0"/>
    </xf>
    <xf borderId="20" fillId="0" fontId="4" numFmtId="0" xfId="0" applyAlignment="1" applyBorder="1" applyFont="1">
      <alignment horizontal="left" readingOrder="0" shrinkToFit="0" vertical="center" wrapText="1"/>
    </xf>
    <xf borderId="21" fillId="0" fontId="4" numFmtId="0" xfId="0" applyAlignment="1" applyBorder="1" applyFont="1">
      <alignment horizontal="left" readingOrder="0" shrinkToFit="0" vertical="center" wrapText="0"/>
    </xf>
    <xf borderId="22" fillId="0" fontId="4" numFmtId="0" xfId="0" applyAlignment="1" applyBorder="1" applyFont="1">
      <alignment shrinkToFit="0" vertical="center" wrapText="0"/>
    </xf>
    <xf borderId="23" fillId="0" fontId="4" numFmtId="0" xfId="0" applyAlignment="1" applyBorder="1" applyFont="1">
      <alignment horizontal="center" readingOrder="0" shrinkToFit="0" vertical="center" wrapText="0"/>
    </xf>
    <xf borderId="23" fillId="0" fontId="4" numFmtId="0" xfId="0" applyAlignment="1" applyBorder="1" applyFont="1">
      <alignment readingOrder="0" shrinkToFit="0" vertical="center" wrapText="1"/>
    </xf>
    <xf borderId="23" fillId="0" fontId="4" numFmtId="170" xfId="0" applyAlignment="1" applyBorder="1" applyFont="1" applyNumberFormat="1">
      <alignment readingOrder="0" shrinkToFit="0" vertical="center" wrapText="0"/>
    </xf>
    <xf borderId="23" fillId="0" fontId="4" numFmtId="0" xfId="0" applyAlignment="1" applyBorder="1" applyFont="1">
      <alignment readingOrder="0" shrinkToFit="0" vertical="center" wrapText="0"/>
    </xf>
    <xf borderId="23" fillId="0" fontId="4" numFmtId="0" xfId="0" applyAlignment="1" applyBorder="1" applyFont="1">
      <alignment readingOrder="0" shrinkToFit="0" vertical="center" wrapText="0"/>
    </xf>
    <xf borderId="24" fillId="0" fontId="4" numFmtId="0" xfId="0" applyAlignment="1" applyBorder="1" applyFont="1">
      <alignment readingOrder="0" shrinkToFit="0" vertical="center" wrapText="0"/>
    </xf>
    <xf borderId="25" fillId="0" fontId="4" numFmtId="0" xfId="0" applyAlignment="1" applyBorder="1" applyFont="1">
      <alignment shrinkToFit="0" vertical="center" wrapText="0"/>
    </xf>
    <xf borderId="26" fillId="0" fontId="4" numFmtId="0" xfId="0" applyAlignment="1" applyBorder="1" applyFont="1">
      <alignment horizontal="center" readingOrder="0" shrinkToFit="0" vertical="center" wrapText="0"/>
    </xf>
    <xf borderId="26" fillId="0" fontId="4" numFmtId="0" xfId="0" applyAlignment="1" applyBorder="1" applyFont="1">
      <alignment readingOrder="0" shrinkToFit="0" vertical="center" wrapText="1"/>
    </xf>
    <xf borderId="26" fillId="0" fontId="4" numFmtId="170" xfId="0" applyAlignment="1" applyBorder="1" applyFont="1" applyNumberFormat="1">
      <alignment readingOrder="0" shrinkToFit="0" vertical="center" wrapText="0"/>
    </xf>
    <xf borderId="26" fillId="0" fontId="4" numFmtId="0" xfId="0" applyAlignment="1" applyBorder="1" applyFont="1">
      <alignment readingOrder="0" shrinkToFit="0" vertical="center" wrapText="0"/>
    </xf>
    <xf borderId="26" fillId="0" fontId="4" numFmtId="0" xfId="0" applyAlignment="1" applyBorder="1" applyFont="1">
      <alignment readingOrder="0" shrinkToFit="0" vertical="center" wrapText="0"/>
    </xf>
    <xf borderId="27" fillId="0" fontId="4" numFmtId="0" xfId="0" applyAlignment="1" applyBorder="1" applyFont="1">
      <alignment readingOrder="0" shrinkToFit="0" vertical="center" wrapText="0"/>
    </xf>
    <xf borderId="25" fillId="0" fontId="4" numFmtId="0" xfId="0" applyAlignment="1" applyBorder="1" applyFont="1">
      <alignment readingOrder="0" shrinkToFit="0" vertical="center" wrapText="0"/>
    </xf>
    <xf borderId="22" fillId="0" fontId="4" numFmtId="0" xfId="0" applyAlignment="1" applyBorder="1" applyFont="1">
      <alignment readingOrder="0" shrinkToFit="0" vertical="center" wrapText="0"/>
    </xf>
    <xf borderId="23" fillId="8" fontId="6" numFmtId="170" xfId="0" applyAlignment="1" applyBorder="1" applyFill="1" applyFont="1" applyNumberFormat="1">
      <alignment horizontal="right" readingOrder="0" shrinkToFit="0" vertical="center" wrapText="0"/>
    </xf>
    <xf borderId="26" fillId="8" fontId="6" numFmtId="170" xfId="0" applyAlignment="1" applyBorder="1" applyFont="1" applyNumberFormat="1">
      <alignment horizontal="right" readingOrder="0" shrinkToFit="0" vertical="center" wrapText="0"/>
    </xf>
    <xf borderId="22" fillId="8" fontId="6" numFmtId="0" xfId="0" applyAlignment="1" applyBorder="1" applyFont="1">
      <alignment readingOrder="0" shrinkToFit="0" vertical="center" wrapText="0"/>
    </xf>
    <xf borderId="23" fillId="8" fontId="6" numFmtId="0" xfId="0" applyAlignment="1" applyBorder="1" applyFont="1">
      <alignment horizontal="center" readingOrder="0" shrinkToFit="0" vertical="center" wrapText="0"/>
    </xf>
    <xf borderId="23" fillId="8" fontId="6" numFmtId="0" xfId="0" applyAlignment="1" applyBorder="1" applyFont="1">
      <alignment readingOrder="0" shrinkToFit="0" vertical="center" wrapText="1"/>
    </xf>
    <xf borderId="23" fillId="8" fontId="6" numFmtId="0" xfId="0" applyAlignment="1" applyBorder="1" applyFont="1">
      <alignment shrinkToFit="0" vertical="center" wrapText="0"/>
    </xf>
    <xf borderId="23" fillId="8" fontId="6" numFmtId="0" xfId="0" applyAlignment="1" applyBorder="1" applyFont="1">
      <alignment shrinkToFit="0" vertical="center" wrapText="0"/>
    </xf>
    <xf borderId="24" fillId="8" fontId="6" numFmtId="0" xfId="0" applyAlignment="1" applyBorder="1" applyFont="1">
      <alignment shrinkToFit="0" vertical="center" wrapText="0"/>
    </xf>
    <xf borderId="25" fillId="8" fontId="6" numFmtId="0" xfId="0" applyAlignment="1" applyBorder="1" applyFont="1">
      <alignment readingOrder="0" shrinkToFit="0" vertical="center" wrapText="0"/>
    </xf>
    <xf borderId="26" fillId="8" fontId="6" numFmtId="0" xfId="0" applyAlignment="1" applyBorder="1" applyFont="1">
      <alignment readingOrder="0" shrinkToFit="0" vertical="center" wrapText="1"/>
    </xf>
    <xf borderId="23" fillId="0" fontId="4" numFmtId="0" xfId="0" applyAlignment="1" applyBorder="1" applyFont="1">
      <alignment readingOrder="0" shrinkToFit="0" vertical="center" wrapText="0"/>
    </xf>
    <xf borderId="26" fillId="0" fontId="4" numFmtId="0" xfId="0" applyAlignment="1" applyBorder="1" applyFont="1">
      <alignment readingOrder="0" shrinkToFit="0" vertical="center" wrapText="0"/>
    </xf>
    <xf borderId="28" fillId="8" fontId="6" numFmtId="0" xfId="0" applyAlignment="1" applyBorder="1" applyFont="1">
      <alignment readingOrder="0" shrinkToFit="0" vertical="center" wrapText="0"/>
    </xf>
    <xf borderId="29" fillId="0" fontId="4" numFmtId="0" xfId="0" applyAlignment="1" applyBorder="1" applyFont="1">
      <alignment horizontal="center" readingOrder="0" shrinkToFit="0" vertical="center" wrapText="0"/>
    </xf>
    <xf borderId="29" fillId="8" fontId="6" numFmtId="0" xfId="0" applyAlignment="1" applyBorder="1" applyFont="1">
      <alignment readingOrder="0" shrinkToFit="0" vertical="center" wrapText="1"/>
    </xf>
    <xf borderId="29" fillId="0" fontId="4" numFmtId="170" xfId="0" applyAlignment="1" applyBorder="1" applyFont="1" applyNumberFormat="1">
      <alignment readingOrder="0" shrinkToFit="0" vertical="center" wrapText="0"/>
    </xf>
    <xf borderId="29" fillId="0" fontId="4" numFmtId="0" xfId="0" applyAlignment="1" applyBorder="1" applyFont="1">
      <alignment readingOrder="0" shrinkToFit="0" vertical="center" wrapText="0"/>
    </xf>
    <xf borderId="29" fillId="0" fontId="4" numFmtId="0" xfId="0" applyAlignment="1" applyBorder="1" applyFont="1">
      <alignment readingOrder="0" shrinkToFit="0" vertical="center" wrapText="0"/>
    </xf>
    <xf borderId="29" fillId="0" fontId="4" numFmtId="0" xfId="0" applyAlignment="1" applyBorder="1" applyFont="1">
      <alignment readingOrder="0" shrinkToFit="0" vertical="center" wrapText="0"/>
    </xf>
    <xf borderId="30" fillId="0" fontId="4" numFmtId="0" xfId="0" applyAlignment="1" applyBorder="1" applyFont="1">
      <alignment readingOrder="0" shrinkToFit="0" vertical="center" wrapText="0"/>
    </xf>
    <xf borderId="3" fillId="0" fontId="3" numFmtId="0" xfId="0" applyAlignment="1" applyBorder="1" applyFont="1">
      <alignment horizontal="center"/>
    </xf>
    <xf borderId="3" fillId="0" fontId="1" numFmtId="170" xfId="0" applyAlignment="1" applyBorder="1" applyFont="1" applyNumberFormat="1">
      <alignment readingOrder="0"/>
    </xf>
    <xf borderId="3" fillId="0" fontId="7" numFmtId="0" xfId="0" applyAlignment="1" applyBorder="1" applyFont="1">
      <alignment horizontal="left" readingOrder="0" shrinkToFit="0" wrapText="1"/>
    </xf>
    <xf borderId="3" fillId="0" fontId="4" numFmtId="0" xfId="0" applyAlignment="1" applyBorder="1" applyFont="1">
      <alignment horizontal="left" shrinkToFit="0" vertical="top" wrapText="1"/>
    </xf>
    <xf borderId="3" fillId="0" fontId="4" numFmtId="0" xfId="0" applyAlignment="1" applyBorder="1" applyFont="1">
      <alignment horizontal="left" readingOrder="0" shrinkToFit="0" vertical="top" wrapText="1"/>
    </xf>
    <xf borderId="31" fillId="0" fontId="8" numFmtId="0" xfId="0" applyAlignment="1" applyBorder="1" applyFont="1">
      <alignment horizontal="center"/>
    </xf>
    <xf borderId="32" fillId="0" fontId="9" numFmtId="0" xfId="0" applyBorder="1" applyFont="1"/>
    <xf borderId="33" fillId="0" fontId="9" numFmtId="0" xfId="0" applyBorder="1" applyFont="1"/>
    <xf borderId="3" fillId="0" fontId="8" numFmtId="0" xfId="0" applyAlignment="1" applyBorder="1" applyFont="1">
      <alignment horizontal="center" readingOrder="0" shrinkToFit="0" wrapText="1"/>
    </xf>
    <xf borderId="31" fillId="0" fontId="8" numFmtId="0" xfId="0" applyAlignment="1" applyBorder="1" applyFont="1">
      <alignment horizontal="center" readingOrder="0" shrinkToFit="0" wrapText="1"/>
    </xf>
    <xf borderId="3" fillId="0" fontId="10" numFmtId="0" xfId="0" applyAlignment="1" applyBorder="1" applyFont="1">
      <alignment readingOrder="0"/>
    </xf>
    <xf borderId="3" fillId="0" fontId="8" numFmtId="0" xfId="0" applyAlignment="1" applyBorder="1" applyFont="1">
      <alignment horizontal="center"/>
    </xf>
    <xf borderId="3" fillId="0" fontId="1" numFmtId="0" xfId="0" applyAlignment="1" applyBorder="1" applyFont="1">
      <alignment horizontal="left" vertical="center"/>
    </xf>
    <xf borderId="3" fillId="0" fontId="10" numFmtId="0" xfId="0" applyAlignment="1" applyBorder="1" applyFont="1">
      <alignment horizontal="left"/>
    </xf>
    <xf borderId="34" fillId="0" fontId="10" numFmtId="0" xfId="0" applyAlignment="1" applyBorder="1" applyFont="1">
      <alignment readingOrder="0"/>
    </xf>
    <xf borderId="3" fillId="0" fontId="11" numFmtId="0" xfId="0" applyAlignment="1" applyBorder="1" applyFont="1">
      <alignment horizontal="left" vertical="center"/>
    </xf>
    <xf borderId="3" fillId="0" fontId="1" numFmtId="0" xfId="0" applyAlignment="1" applyBorder="1" applyFont="1">
      <alignment horizontal="left" readingOrder="0" vertical="center"/>
    </xf>
    <xf borderId="0" fillId="0" fontId="3" numFmtId="49" xfId="0" applyAlignment="1" applyFont="1" applyNumberFormat="1">
      <alignment shrinkToFit="0" wrapText="1"/>
    </xf>
    <xf borderId="0" fillId="0" fontId="3" numFmtId="0" xfId="0" applyAlignment="1" applyFont="1">
      <alignment shrinkToFit="0" wrapText="1"/>
    </xf>
    <xf borderId="0" fillId="0" fontId="3" numFmtId="0" xfId="0" applyAlignment="1" applyFont="1">
      <alignment shrinkToFit="0" wrapText="1"/>
    </xf>
  </cellXfs>
  <cellStyles count="1">
    <cellStyle xfId="0" name="Normal" builtinId="0"/>
  </cellStyles>
  <dxfs count="7">
    <dxf>
      <font/>
      <fill>
        <patternFill patternType="none"/>
      </fill>
      <border/>
    </dxf>
    <dxf>
      <font/>
      <fill>
        <patternFill patternType="solid">
          <fgColor theme="4"/>
          <bgColor theme="4"/>
        </patternFill>
      </fill>
      <border/>
    </dxf>
    <dxf>
      <font/>
      <fill>
        <patternFill patternType="solid">
          <fgColor rgb="FFFFFFFF"/>
          <bgColor rgb="FFFFFFFF"/>
        </patternFill>
      </fill>
      <border/>
    </dxf>
    <dxf>
      <font/>
      <fill>
        <patternFill patternType="solid">
          <fgColor rgb="FFDBE5F1"/>
          <bgColor rgb="FFDBE5F1"/>
        </patternFill>
      </fill>
      <border/>
    </dxf>
    <dxf>
      <font/>
      <fill>
        <patternFill patternType="solid">
          <fgColor rgb="FFB8CCE4"/>
          <bgColor rgb="FFB8CCE4"/>
        </patternFill>
      </fill>
      <border/>
    </dxf>
    <dxf>
      <font/>
      <fill>
        <patternFill patternType="solid">
          <fgColor rgb="FF356854"/>
          <bgColor rgb="FF356854"/>
        </patternFill>
      </fill>
      <border/>
    </dxf>
    <dxf>
      <font/>
      <fill>
        <patternFill patternType="solid">
          <fgColor rgb="FFF6F8F9"/>
          <bgColor rgb="FFF6F8F9"/>
        </patternFill>
      </fill>
      <border/>
    </dxf>
  </dxfs>
  <tableStyles count="9">
    <tableStyle count="3" pivot="0" name="Groups-style">
      <tableStyleElement dxfId="1" type="headerRow"/>
      <tableStyleElement dxfId="2" type="firstRowStripe"/>
      <tableStyleElement dxfId="2" type="secondRowStripe"/>
    </tableStyle>
    <tableStyle count="3" pivot="0" name="Group Vertices-style">
      <tableStyleElement dxfId="1" type="headerRow"/>
      <tableStyleElement dxfId="3" type="firstRowStripe"/>
      <tableStyleElement dxfId="4" type="secondRowStripe"/>
    </tableStyle>
    <tableStyle count="3" pivot="0" name="Overall Metrics-style">
      <tableStyleElement dxfId="1" type="headerRow"/>
      <tableStyleElement dxfId="3" type="firstRowStripe"/>
      <tableStyleElement dxfId="4" type="secondRowStripe"/>
    </tableStyle>
    <tableStyle count="3" pivot="0" name="Overall Metrics-style 2">
      <tableStyleElement dxfId="1" type="headerRow"/>
      <tableStyleElement dxfId="3" type="firstRowStripe"/>
      <tableStyleElement dxfId="4" type="secondRowStripe"/>
    </tableStyle>
    <tableStyle count="3" pivot="0" name="Overall Metrics-style 3">
      <tableStyleElement dxfId="1" type="headerRow"/>
      <tableStyleElement dxfId="3" type="firstRowStripe"/>
      <tableStyleElement dxfId="4" type="secondRowStripe"/>
    </tableStyle>
    <tableStyle count="3" pivot="0" name="Overall Metrics-style 4">
      <tableStyleElement dxfId="1" type="headerRow"/>
      <tableStyleElement dxfId="3" type="firstRowStripe"/>
      <tableStyleElement dxfId="4" type="secondRowStripe"/>
    </tableStyle>
    <tableStyle count="3" pivot="0" name="STATUS-ACCOUNTING-CIs-style">
      <tableStyleElement dxfId="5" type="headerRow"/>
      <tableStyleElement dxfId="2" type="firstRowStripe"/>
      <tableStyleElement dxfId="6" type="secondRowStripe"/>
    </tableStyle>
    <tableStyle count="3" pivot="0" name="Misc-style">
      <tableStyleElement dxfId="1" type="headerRow"/>
      <tableStyleElement dxfId="3" type="firstRowStripe"/>
      <tableStyleElement dxfId="4" type="secondRowStripe"/>
    </tableStyle>
    <tableStyle count="3" pivot="0" name="Misc-style 2">
      <tableStyleElement dxfId="1"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1.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externalLink" Target="externalLinks/externalLink2.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Metrics'!$D$2:$D$45</c:f>
            </c:strRef>
          </c:cat>
          <c:val>
            <c:numRef>
              <c:f>'Overall Metrics'!$E$2:$E$45</c:f>
              <c:numCache/>
            </c:numRef>
          </c:val>
        </c:ser>
        <c:axId val="1827035520"/>
        <c:axId val="20204553"/>
      </c:barChart>
      <c:catAx>
        <c:axId val="1827035520"/>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Degree</a:t>
                </a:r>
              </a:p>
            </c:rich>
          </c:tx>
          <c:layout>
            <c:manualLayout>
              <c:xMode val="edge"/>
              <c:yMode val="edge"/>
              <c:x val="0.4410756455954515"/>
              <c:y val="0.8347953602573877"/>
            </c:manualLayout>
          </c:layout>
          <c:overlay val="0"/>
        </c:title>
        <c:numFmt formatCode="General" sourceLinked="1"/>
        <c:majorTickMark val="out"/>
        <c:minorTickMark val="none"/>
        <c:spPr/>
        <c:txPr>
          <a:bodyPr/>
          <a:lstStyle/>
          <a:p>
            <a:pPr lvl="0">
              <a:defRPr b="0">
                <a:solidFill>
                  <a:srgbClr val="000000"/>
                </a:solidFill>
                <a:latin typeface="+mn-lt"/>
              </a:defRPr>
            </a:pPr>
          </a:p>
        </c:txPr>
        <c:crossAx val="20204553"/>
      </c:catAx>
      <c:valAx>
        <c:axId val="20204553"/>
        <c:scaling>
          <c:orientation val="minMax"/>
        </c:scaling>
        <c:delete val="0"/>
        <c:axPos val="l"/>
        <c:tickLblPos val="nextTo"/>
        <c:spPr>
          <a:ln>
            <a:noFill/>
          </a:ln>
        </c:spPr>
        <c:crossAx val="1827035520"/>
      </c:valAx>
    </c:plotArea>
    <c:plotVisOnly val="0"/>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Metrics'!$F$2:$F$45</c:f>
            </c:strRef>
          </c:cat>
          <c:val>
            <c:numRef>
              <c:f>'Overall Metrics'!$G$2:$G$45</c:f>
              <c:numCache/>
            </c:numRef>
          </c:val>
        </c:ser>
        <c:axId val="160339114"/>
        <c:axId val="303646754"/>
      </c:barChart>
      <c:catAx>
        <c:axId val="160339114"/>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In-Degree</a:t>
                </a:r>
              </a:p>
            </c:rich>
          </c:tx>
          <c:layout>
            <c:manualLayout>
              <c:xMode val="edge"/>
              <c:yMode val="edge"/>
              <c:x val="0.4342555262433628"/>
              <c:y val="0.8175910591821186"/>
            </c:manualLayout>
          </c:layout>
          <c:overlay val="0"/>
        </c:title>
        <c:numFmt formatCode="General" sourceLinked="1"/>
        <c:majorTickMark val="out"/>
        <c:minorTickMark val="none"/>
        <c:spPr/>
        <c:txPr>
          <a:bodyPr/>
          <a:lstStyle/>
          <a:p>
            <a:pPr lvl="0">
              <a:defRPr b="0">
                <a:solidFill>
                  <a:srgbClr val="000000"/>
                </a:solidFill>
                <a:latin typeface="+mn-lt"/>
              </a:defRPr>
            </a:pPr>
          </a:p>
        </c:txPr>
        <c:crossAx val="303646754"/>
      </c:catAx>
      <c:valAx>
        <c:axId val="303646754"/>
        <c:scaling>
          <c:orientation val="minMax"/>
        </c:scaling>
        <c:delete val="0"/>
        <c:axPos val="l"/>
        <c:tickLblPos val="nextTo"/>
        <c:spPr>
          <a:ln>
            <a:noFill/>
          </a:ln>
        </c:spPr>
        <c:crossAx val="160339114"/>
      </c:valAx>
    </c:plotArea>
    <c:plotVisOnly val="0"/>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Metrics'!$H$2:$H$45</c:f>
            </c:strRef>
          </c:cat>
          <c:val>
            <c:numRef>
              <c:f>'Overall Metrics'!$I$2:$I$45</c:f>
              <c:numCache/>
            </c:numRef>
          </c:val>
        </c:ser>
        <c:axId val="507143499"/>
        <c:axId val="256146263"/>
      </c:barChart>
      <c:catAx>
        <c:axId val="507143499"/>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Out-Degree</a:t>
                </a:r>
              </a:p>
            </c:rich>
          </c:tx>
          <c:layout>
            <c:manualLayout>
              <c:xMode val="edge"/>
              <c:yMode val="edge"/>
              <c:x val="0.41379516818709683"/>
              <c:y val="0.8089889086445027"/>
            </c:manualLayout>
          </c:layout>
          <c:overlay val="0"/>
        </c:title>
        <c:numFmt formatCode="General" sourceLinked="1"/>
        <c:majorTickMark val="out"/>
        <c:minorTickMark val="none"/>
        <c:spPr/>
        <c:txPr>
          <a:bodyPr/>
          <a:lstStyle/>
          <a:p>
            <a:pPr lvl="0">
              <a:defRPr b="0">
                <a:solidFill>
                  <a:srgbClr val="000000"/>
                </a:solidFill>
                <a:latin typeface="+mn-lt"/>
              </a:defRPr>
            </a:pPr>
          </a:p>
        </c:txPr>
        <c:crossAx val="256146263"/>
      </c:catAx>
      <c:valAx>
        <c:axId val="256146263"/>
        <c:scaling>
          <c:orientation val="minMax"/>
        </c:scaling>
        <c:delete val="0"/>
        <c:axPos val="l"/>
        <c:tickLblPos val="nextTo"/>
        <c:spPr>
          <a:ln>
            <a:noFill/>
          </a:ln>
        </c:spPr>
        <c:crossAx val="507143499"/>
      </c:valAx>
    </c:plotArea>
    <c:plotVisOnly val="0"/>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Metrics'!$J$2:$J$45</c:f>
            </c:strRef>
          </c:cat>
          <c:val>
            <c:numRef>
              <c:f>'Overall Metrics'!$K$2:$K$45</c:f>
              <c:numCache/>
            </c:numRef>
          </c:val>
        </c:ser>
        <c:axId val="369241965"/>
        <c:axId val="178525000"/>
      </c:barChart>
      <c:catAx>
        <c:axId val="369241965"/>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Betweenness Centrality</a:t>
                </a:r>
              </a:p>
            </c:rich>
          </c:tx>
          <c:layout>
            <c:manualLayout>
              <c:xMode val="edge"/>
              <c:yMode val="edge"/>
              <c:x val="0.32728710116056114"/>
              <c:y val="0.8261932097197525"/>
            </c:manualLayout>
          </c:layout>
          <c:overlay val="0"/>
        </c:title>
        <c:numFmt formatCode="General" sourceLinked="1"/>
        <c:majorTickMark val="out"/>
        <c:minorTickMark val="none"/>
        <c:spPr/>
        <c:txPr>
          <a:bodyPr/>
          <a:lstStyle/>
          <a:p>
            <a:pPr lvl="0">
              <a:defRPr b="0">
                <a:solidFill>
                  <a:srgbClr val="000000"/>
                </a:solidFill>
                <a:latin typeface="+mn-lt"/>
              </a:defRPr>
            </a:pPr>
          </a:p>
        </c:txPr>
        <c:crossAx val="178525000"/>
      </c:catAx>
      <c:valAx>
        <c:axId val="178525000"/>
        <c:scaling>
          <c:orientation val="minMax"/>
        </c:scaling>
        <c:delete val="0"/>
        <c:axPos val="l"/>
        <c:tickLblPos val="nextTo"/>
        <c:spPr>
          <a:ln>
            <a:noFill/>
          </a:ln>
        </c:spPr>
        <c:crossAx val="369241965"/>
      </c:valAx>
    </c:plotArea>
    <c:plotVisOnly val="0"/>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Metrics'!$L$2:$L$45</c:f>
            </c:strRef>
          </c:cat>
          <c:val>
            <c:numRef>
              <c:f>'Overall Metrics'!$M$2:$M$45</c:f>
              <c:numCache/>
            </c:numRef>
          </c:val>
        </c:ser>
        <c:axId val="192125462"/>
        <c:axId val="816022886"/>
      </c:barChart>
      <c:catAx>
        <c:axId val="192125462"/>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Closeness Centrality</a:t>
                </a:r>
              </a:p>
            </c:rich>
          </c:tx>
          <c:layout>
            <c:manualLayout>
              <c:xMode val="edge"/>
              <c:yMode val="edge"/>
              <c:x val="0.3540608628740858"/>
              <c:y val="0.8261932097197525"/>
            </c:manualLayout>
          </c:layout>
          <c:overlay val="0"/>
        </c:title>
        <c:numFmt formatCode="General" sourceLinked="1"/>
        <c:majorTickMark val="out"/>
        <c:minorTickMark val="none"/>
        <c:spPr/>
        <c:txPr>
          <a:bodyPr/>
          <a:lstStyle/>
          <a:p>
            <a:pPr lvl="0">
              <a:defRPr b="0">
                <a:solidFill>
                  <a:srgbClr val="000000"/>
                </a:solidFill>
                <a:latin typeface="+mn-lt"/>
              </a:defRPr>
            </a:pPr>
          </a:p>
        </c:txPr>
        <c:crossAx val="816022886"/>
      </c:catAx>
      <c:valAx>
        <c:axId val="816022886"/>
        <c:scaling>
          <c:orientation val="minMax"/>
        </c:scaling>
        <c:delete val="0"/>
        <c:axPos val="l"/>
        <c:tickLblPos val="nextTo"/>
        <c:spPr>
          <a:ln>
            <a:noFill/>
          </a:ln>
        </c:spPr>
        <c:crossAx val="192125462"/>
      </c:valAx>
    </c:plotArea>
    <c:plotVisOnly val="0"/>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Metrics'!$N$2:$N$45</c:f>
            </c:strRef>
          </c:cat>
          <c:val>
            <c:numRef>
              <c:f>'Overall Metrics'!$O$2:$O$45</c:f>
              <c:numCache/>
            </c:numRef>
          </c:val>
        </c:ser>
        <c:axId val="352866579"/>
        <c:axId val="1640264159"/>
      </c:barChart>
      <c:catAx>
        <c:axId val="352866579"/>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Eigenvector Centrality</a:t>
                </a:r>
              </a:p>
            </c:rich>
          </c:tx>
          <c:layout>
            <c:manualLayout>
              <c:xMode val="edge"/>
              <c:yMode val="edge"/>
              <c:x val="0.33732726180313355"/>
              <c:y val="0.8261932097197525"/>
            </c:manualLayout>
          </c:layout>
          <c:overlay val="0"/>
        </c:title>
        <c:numFmt formatCode="General" sourceLinked="1"/>
        <c:majorTickMark val="out"/>
        <c:minorTickMark val="none"/>
        <c:spPr/>
        <c:txPr>
          <a:bodyPr/>
          <a:lstStyle/>
          <a:p>
            <a:pPr lvl="0">
              <a:defRPr b="0">
                <a:solidFill>
                  <a:srgbClr val="000000"/>
                </a:solidFill>
                <a:latin typeface="+mn-lt"/>
              </a:defRPr>
            </a:pPr>
          </a:p>
        </c:txPr>
        <c:crossAx val="1640264159"/>
      </c:catAx>
      <c:valAx>
        <c:axId val="1640264159"/>
        <c:scaling>
          <c:orientation val="minMax"/>
        </c:scaling>
        <c:delete val="0"/>
        <c:axPos val="l"/>
        <c:tickLblPos val="nextTo"/>
        <c:spPr>
          <a:ln>
            <a:noFill/>
          </a:ln>
        </c:spPr>
        <c:crossAx val="352866579"/>
      </c:valAx>
    </c:plotArea>
    <c:plotVisOnly val="0"/>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Metrics'!$R$2:$R$45</c:f>
            </c:strRef>
          </c:cat>
          <c:val>
            <c:numRef>
              <c:f>'Overall Metrics'!$S$2:$S$45</c:f>
              <c:numCache/>
            </c:numRef>
          </c:val>
        </c:ser>
        <c:axId val="1808458689"/>
        <c:axId val="501251666"/>
      </c:barChart>
      <c:catAx>
        <c:axId val="1808458689"/>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Clustering Coefficient</a:t>
                </a:r>
              </a:p>
            </c:rich>
          </c:tx>
          <c:layout>
            <c:manualLayout>
              <c:xMode val="edge"/>
              <c:yMode val="edge"/>
              <c:x val="0.33732726180313377"/>
              <c:y val="0.8261932097197525"/>
            </c:manualLayout>
          </c:layout>
          <c:overlay val="0"/>
        </c:title>
        <c:numFmt formatCode="General" sourceLinked="1"/>
        <c:majorTickMark val="out"/>
        <c:minorTickMark val="none"/>
        <c:spPr/>
        <c:txPr>
          <a:bodyPr/>
          <a:lstStyle/>
          <a:p>
            <a:pPr lvl="0">
              <a:defRPr b="0">
                <a:solidFill>
                  <a:srgbClr val="000000"/>
                </a:solidFill>
                <a:latin typeface="+mn-lt"/>
              </a:defRPr>
            </a:pPr>
          </a:p>
        </c:txPr>
        <c:crossAx val="501251666"/>
      </c:catAx>
      <c:valAx>
        <c:axId val="501251666"/>
        <c:scaling>
          <c:orientation val="minMax"/>
        </c:scaling>
        <c:delete val="0"/>
        <c:axPos val="l"/>
        <c:tickLblPos val="nextTo"/>
        <c:spPr>
          <a:ln>
            <a:noFill/>
          </a:ln>
        </c:spPr>
        <c:crossAx val="1808458689"/>
      </c:valAx>
    </c:plotArea>
    <c:plotVisOnly val="0"/>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'Overall Metrics'!$R$2:$R$45</c:f>
            </c:strRef>
          </c:cat>
          <c:val>
            <c:numRef>
              <c:f>'Overall Metrics'!$Q$2:$Q$45</c:f>
              <c:numCache/>
            </c:numRef>
          </c:val>
        </c:ser>
        <c:axId val="1923447819"/>
        <c:axId val="348292420"/>
      </c:barChart>
      <c:catAx>
        <c:axId val="1923447819"/>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PageRank</a:t>
                </a:r>
              </a:p>
            </c:rich>
          </c:tx>
          <c:layout>
            <c:manualLayout>
              <c:xMode val="edge"/>
              <c:yMode val="edge"/>
              <c:x val="0.4176485469436803"/>
              <c:y val="0.8261932097197525"/>
            </c:manualLayout>
          </c:layout>
          <c:overlay val="0"/>
        </c:title>
        <c:numFmt formatCode="General" sourceLinked="1"/>
        <c:majorTickMark val="out"/>
        <c:minorTickMark val="none"/>
        <c:spPr/>
        <c:txPr>
          <a:bodyPr/>
          <a:lstStyle/>
          <a:p>
            <a:pPr lvl="0">
              <a:defRPr b="0">
                <a:solidFill>
                  <a:srgbClr val="000000"/>
                </a:solidFill>
                <a:latin typeface="+mn-lt"/>
              </a:defRPr>
            </a:pPr>
          </a:p>
        </c:txPr>
        <c:crossAx val="348292420"/>
      </c:catAx>
      <c:valAx>
        <c:axId val="348292420"/>
        <c:scaling>
          <c:orientation val="minMax"/>
        </c:scaling>
        <c:delete val="0"/>
        <c:axPos val="l"/>
        <c:tickLblPos val="nextTo"/>
        <c:spPr>
          <a:ln>
            <a:noFill/>
          </a:ln>
        </c:spPr>
        <c:crossAx val="1923447819"/>
      </c:valAx>
    </c:plotArea>
    <c:plotVisOnly val="0"/>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027639579878386837"/>
          <c:y val="0.008043085523400483"/>
          <c:w val="0.9972359288422032"/>
          <c:h val="0.9839124654872371"/>
        </c:manualLayout>
      </c:layout>
      <c:barChart>
        <c:barDir val="col"/>
        <c:ser>
          <c:idx val="0"/>
          <c:order val="0"/>
          <c:tx>
            <c:v>2</c:v>
          </c:tx>
          <c:spPr>
            <a:solidFill>
              <a:schemeClr val="accent1"/>
            </a:solidFill>
            <a:ln cmpd="sng">
              <a:solidFill>
                <a:srgbClr val="000000"/>
              </a:solidFill>
            </a:ln>
          </c:spPr>
          <c:cat>
            <c:strRef>
              <c:f>'Overall Metrics'!$T$2:$T$45</c:f>
            </c:strRef>
          </c:cat>
          <c:val>
            <c:numRef>
              <c:f>'Overall Metrics'!$U$2:$U$45</c:f>
              <c:numCache/>
            </c:numRef>
          </c:val>
        </c:ser>
        <c:axId val="628543385"/>
        <c:axId val="613314016"/>
      </c:barChart>
      <c:catAx>
        <c:axId val="6285433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613314016"/>
      </c:catAx>
      <c:valAx>
        <c:axId val="613314016"/>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628543385"/>
      </c:valAx>
    </c:plotArea>
    <c:plotVisOnly val="0"/>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38100</xdr:rowOff>
    </xdr:from>
    <xdr:ext cx="3790950" cy="1543050"/>
    <xdr:graphicFrame>
      <xdr:nvGraphicFramePr>
        <xdr:cNvPr id="155230507"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48</xdr:row>
      <xdr:rowOff>38100</xdr:rowOff>
    </xdr:from>
    <xdr:ext cx="3790950" cy="1543050"/>
    <xdr:graphicFrame>
      <xdr:nvGraphicFramePr>
        <xdr:cNvPr id="14821027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62</xdr:row>
      <xdr:rowOff>28575</xdr:rowOff>
    </xdr:from>
    <xdr:ext cx="3790950" cy="1543050"/>
    <xdr:graphicFrame>
      <xdr:nvGraphicFramePr>
        <xdr:cNvPr id="75146108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76</xdr:row>
      <xdr:rowOff>9525</xdr:rowOff>
    </xdr:from>
    <xdr:ext cx="3790950" cy="1543050"/>
    <xdr:graphicFrame>
      <xdr:nvGraphicFramePr>
        <xdr:cNvPr id="1365162607"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9525</xdr:colOff>
      <xdr:row>90</xdr:row>
      <xdr:rowOff>19050</xdr:rowOff>
    </xdr:from>
    <xdr:ext cx="3790950" cy="1543050"/>
    <xdr:graphicFrame>
      <xdr:nvGraphicFramePr>
        <xdr:cNvPr id="1183444742"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0</xdr:colOff>
      <xdr:row>104</xdr:row>
      <xdr:rowOff>19050</xdr:rowOff>
    </xdr:from>
    <xdr:ext cx="3790950" cy="1543050"/>
    <xdr:graphicFrame>
      <xdr:nvGraphicFramePr>
        <xdr:cNvPr id="1259964092"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0</xdr:colOff>
      <xdr:row>132</xdr:row>
      <xdr:rowOff>9525</xdr:rowOff>
    </xdr:from>
    <xdr:ext cx="3790950" cy="1543050"/>
    <xdr:graphicFrame>
      <xdr:nvGraphicFramePr>
        <xdr:cNvPr id="1321409777"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0</xdr:colOff>
      <xdr:row>118</xdr:row>
      <xdr:rowOff>0</xdr:rowOff>
    </xdr:from>
    <xdr:ext cx="3790950" cy="1543050"/>
    <xdr:graphicFrame>
      <xdr:nvGraphicFramePr>
        <xdr:cNvPr id="755379441"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0</xdr:colOff>
      <xdr:row>1</xdr:row>
      <xdr:rowOff>0</xdr:rowOff>
    </xdr:from>
    <xdr:ext cx="3429000" cy="628650"/>
    <xdr:graphicFrame>
      <xdr:nvGraphicFramePr>
        <xdr:cNvPr id="728015802"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iscoMaribel/misanche/DOCENCIA/DireccionDeproyectosDesarrolloSoftware/TEMARIO/TEMA6-SCM/INGLES/ejemplificacion-relaciones-grafos/relationships%20-%20prueba.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ATUS ACCOUNTING CIs"/>
      <sheetName val="CIS"/>
      <sheetName val="Posibles ubicaciones"/>
    </sheetNames>
    <sheetDataSet>
      <sheetData sheetId="0"/>
      <sheetData sheetId="1"/>
      <sheetData sheetId="2"/>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cesión"/>
      <sheetName val="Derivación"/>
      <sheetName val="Dependencia"/>
      <sheetName val="ListaDePotencialesCIs"/>
    </sheetNames>
    <sheetDataSet>
      <sheetData sheetId="0"/>
      <sheetData sheetId="1"/>
      <sheetData sheetId="2"/>
      <sheetData sheetId="3"/>
    </sheetDataSet>
  </externalBook>
</externalLink>
</file>

<file path=xl/tables/table1.xml><?xml version="1.0" encoding="utf-8"?>
<table xmlns="http://schemas.openxmlformats.org/spreadsheetml/2006/main" ref="A2:X3" displayName="Table_1" name="Table_1" id="1">
  <tableColumns count="24">
    <tableColumn name="Group" id="1"/>
    <tableColumn name="Vertex Color" id="2"/>
    <tableColumn name="Vertex Shape" id="3"/>
    <tableColumn name="Visibility" id="4"/>
    <tableColumn name="Collapsed?" id="5"/>
    <tableColumn name="Label" id="6"/>
    <tableColumn name="Collapsed X" id="7"/>
    <tableColumn name="Collapsed Y" id="8"/>
    <tableColumn name="ID" id="9"/>
    <tableColumn name="Collapsed Properties" id="10"/>
    <tableColumn name="Vertices" id="11"/>
    <tableColumn name="Unique Edges" id="12"/>
    <tableColumn name="Edges With Duplicates" id="13"/>
    <tableColumn name="Total Edges" id="14"/>
    <tableColumn name="Self-Loops" id="15"/>
    <tableColumn name="Reciprocated Vertex Pair Ratio" id="16"/>
    <tableColumn name="Reciprocated Edge Ratio" id="17"/>
    <tableColumn name="Connected Components" id="18"/>
    <tableColumn name="Single-Vertex Connected Components" id="19"/>
    <tableColumn name="Maximum Vertices in a Connected Component" id="20"/>
    <tableColumn name="Maximum Edges in a Connected Component" id="21"/>
    <tableColumn name="Maximum Geodesic Distance (Diameter)" id="22"/>
    <tableColumn name="Average Geodesic Distance" id="23"/>
    <tableColumn name="Graph Density" id="24"/>
  </tableColumns>
  <tableStyleInfo name="Groups-style" showColumnStripes="0" showFirstColumn="1" showLastColumn="1" showRowStripes="1"/>
</table>
</file>

<file path=xl/tables/table2.xml><?xml version="1.0" encoding="utf-8"?>
<table xmlns="http://schemas.openxmlformats.org/spreadsheetml/2006/main" ref="A1:C2" displayName="Table_2" name="Table_2" id="2">
  <tableColumns count="3">
    <tableColumn name="Group" id="1"/>
    <tableColumn name="Vertex" id="2"/>
    <tableColumn name="Vertex ID" id="3"/>
  </tableColumns>
  <tableStyleInfo name="Group Vertices-style" showColumnStripes="0" showFirstColumn="1" showLastColumn="1" showRowStripes="1"/>
</table>
</file>

<file path=xl/tables/table3.xml><?xml version="1.0" encoding="utf-8"?>
<table xmlns="http://schemas.openxmlformats.org/spreadsheetml/2006/main" ref="A1:B26" displayName="Table_3" name="Table_3" id="3">
  <tableColumns count="2">
    <tableColumn name="Graph Metric" id="1"/>
    <tableColumn name="Value" id="2"/>
  </tableColumns>
  <tableStyleInfo name="Overall Metrics-style" showColumnStripes="0" showFirstColumn="1" showLastColumn="1" showRowStripes="1"/>
</table>
</file>

<file path=xl/tables/table4.xml><?xml version="1.0" encoding="utf-8"?>
<table xmlns="http://schemas.openxmlformats.org/spreadsheetml/2006/main" ref="D1:U45" displayName="Table_4" name="Table_4" id="4">
  <tableColumns count="18">
    <tableColumn name="Degree Bin" id="1"/>
    <tableColumn name="Degree Frequency" id="2"/>
    <tableColumn name="In-Degree Bin" id="3"/>
    <tableColumn name="In-Degree Frequency" id="4"/>
    <tableColumn name="Out-Degree Bin" id="5"/>
    <tableColumn name="Out-Degree Frequency" id="6"/>
    <tableColumn name="Betweenness Centrality Bin" id="7"/>
    <tableColumn name="Betweenness Centrality Frequency" id="8"/>
    <tableColumn name="Closeness Centrality Bin" id="9"/>
    <tableColumn name="Closeness Centrality Frequency" id="10"/>
    <tableColumn name="Eigenvector Centrality Bin" id="11"/>
    <tableColumn name="Eigenvector Centrality Frequency" id="12"/>
    <tableColumn name="PageRank Bin" id="13"/>
    <tableColumn name="PageRank Frequency" id="14"/>
    <tableColumn name="Clustering Coefficient Bin" id="15"/>
    <tableColumn name="Clustering Coefficient Frequency" id="16"/>
    <tableColumn name="Dynamic Filter Bin" id="17"/>
    <tableColumn name="Dynamic Filter Frequency" id="18"/>
  </tableColumns>
  <tableStyleInfo name="Overall Metrics-style 2" showColumnStripes="0" showFirstColumn="1" showLastColumn="1" showRowStripes="1"/>
</table>
</file>

<file path=xl/tables/table5.xml><?xml version="1.0" encoding="utf-8"?>
<table xmlns="http://schemas.openxmlformats.org/spreadsheetml/2006/main" ref="W1:X4" displayName="Table_5" name="Table_5" id="5">
  <tableColumns count="2">
    <tableColumn name="Histogram Property" id="1"/>
    <tableColumn name="Value" id="2"/>
  </tableColumns>
  <tableStyleInfo name="Overall Metrics-style 3" showColumnStripes="0" showFirstColumn="1" showLastColumn="1" showRowStripes="1"/>
</table>
</file>

<file path=xl/tables/table6.xml><?xml version="1.0" encoding="utf-8"?>
<table xmlns="http://schemas.openxmlformats.org/spreadsheetml/2006/main" ref="A29:B32" displayName="Table_6" name="Table_6" id="6">
  <tableColumns count="2">
    <tableColumn name="Readability Metric" id="1"/>
    <tableColumn name="Value" id="2"/>
  </tableColumns>
  <tableStyleInfo name="Overall Metrics-style 4" showColumnStripes="0" showFirstColumn="1" showLastColumn="1" showRowStripes="1"/>
</table>
</file>

<file path=xl/tables/table7.xml><?xml version="1.0" encoding="utf-8"?>
<table xmlns="http://schemas.openxmlformats.org/spreadsheetml/2006/main" ref="B3:I32" displayName="Tabla_1" name="Tabla_1" id="7">
  <tableColumns count="8">
    <tableColumn name="Nombre del CI" id="1"/>
    <tableColumn name="Código del CI" id="2"/>
    <tableColumn name="Descripción" id="3"/>
    <tableColumn name="Fecha de creación" id="4"/>
    <tableColumn name="Línea base a la que pertenece" id="5"/>
    <tableColumn name="Tipo de CI" id="6"/>
    <tableColumn name="Propietario (la persona que lo ha creado)" id="7"/>
    <tableColumn name="Ubicación" id="8"/>
  </tableColumns>
  <tableStyleInfo name="STATUS-ACCOUNTING-CIs-style" showColumnStripes="0" showFirstColumn="1" showLastColumn="1" showRowStripes="1"/>
</table>
</file>

<file path=xl/tables/table8.xml><?xml version="1.0" encoding="utf-8"?>
<table xmlns="http://schemas.openxmlformats.org/spreadsheetml/2006/main" ref="J1:K7" displayName="Table_7" name="Table_7" id="8">
  <tableColumns count="2">
    <tableColumn name="Per-Workbook Setting" id="1"/>
    <tableColumn name="Value" id="2"/>
  </tableColumns>
  <tableStyleInfo name="Misc-style" showColumnStripes="0" showFirstColumn="1" showLastColumn="1" showRowStripes="1"/>
</table>
</file>

<file path=xl/tables/table9.xml><?xml version="1.0" encoding="utf-8"?>
<table xmlns="http://schemas.openxmlformats.org/spreadsheetml/2006/main" ref="M1:P4" displayName="Table_8" name="Table_8" id="9">
  <tableColumns count="4">
    <tableColumn name="Table Name" id="1"/>
    <tableColumn name="Column Name" id="2"/>
    <tableColumn name="Selected Minimum" id="3"/>
    <tableColumn name="Selected Maximum" id="4"/>
  </tableColumns>
  <tableStyleInfo name="Misc-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5"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 Id="rId11" Type="http://schemas.openxmlformats.org/officeDocument/2006/relationships/table" Target="../tables/table6.xml"/><Relationship Id="rId10" Type="http://schemas.openxmlformats.org/officeDocument/2006/relationships/table" Target="../tables/table5.xml"/><Relationship Id="rId9" Type="http://schemas.openxmlformats.org/officeDocument/2006/relationships/table" Target="../tables/table4.xml"/><Relationship Id="rId8"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4" Type="http://schemas.openxmlformats.org/officeDocument/2006/relationships/table" Target="../tables/table8.xml"/><Relationship Id="rId5"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9.29"/>
    <col customWidth="1" min="2" max="2" width="29.0"/>
    <col customWidth="1" min="3" max="3" width="15.0"/>
    <col customWidth="1" min="4" max="4" width="8.71"/>
    <col customWidth="1" min="5" max="5" width="7.71"/>
    <col customWidth="1" min="6" max="6" width="9.86"/>
    <col customWidth="1" min="7" max="7" width="11.0"/>
    <col customWidth="1" min="8" max="8" width="15.57"/>
    <col customWidth="1" min="9" max="9" width="12.29"/>
    <col customWidth="1" min="10" max="10" width="12.43"/>
    <col customWidth="1" hidden="1" min="11" max="11" width="15.57"/>
    <col customWidth="1" hidden="1" min="12" max="12" width="11.0"/>
    <col customWidth="1" hidden="1" min="13" max="13" width="10.86"/>
    <col customWidth="1" min="14" max="14" width="16.0"/>
    <col customWidth="1" min="15" max="26" width="9.14"/>
  </cols>
  <sheetData>
    <row r="1">
      <c r="A1" s="1"/>
      <c r="B1" s="1"/>
      <c r="C1" s="2" t="s">
        <v>0</v>
      </c>
      <c r="D1" s="3"/>
      <c r="E1" s="3"/>
      <c r="F1" s="3"/>
      <c r="G1" s="2"/>
      <c r="H1" s="4" t="s">
        <v>1</v>
      </c>
      <c r="I1" s="5"/>
      <c r="J1" s="5"/>
      <c r="K1" s="6" t="s">
        <v>2</v>
      </c>
      <c r="L1" s="7" t="s">
        <v>3</v>
      </c>
      <c r="M1" s="7"/>
      <c r="N1" s="8" t="s">
        <v>4</v>
      </c>
    </row>
    <row r="2" ht="30.0" customHeight="1">
      <c r="A2" s="9" t="s">
        <v>5</v>
      </c>
      <c r="B2" s="9" t="s">
        <v>6</v>
      </c>
      <c r="C2" s="10" t="s">
        <v>7</v>
      </c>
      <c r="D2" s="10" t="s">
        <v>8</v>
      </c>
      <c r="E2" s="10" t="s">
        <v>9</v>
      </c>
      <c r="F2" s="10" t="s">
        <v>10</v>
      </c>
      <c r="G2" s="10" t="s">
        <v>11</v>
      </c>
      <c r="H2" s="9" t="s">
        <v>12</v>
      </c>
      <c r="I2" s="10" t="s">
        <v>13</v>
      </c>
      <c r="J2" s="10" t="s">
        <v>14</v>
      </c>
      <c r="K2" s="10" t="s">
        <v>15</v>
      </c>
      <c r="L2" s="10" t="s">
        <v>16</v>
      </c>
      <c r="M2" s="10" t="s">
        <v>17</v>
      </c>
      <c r="N2" s="10" t="s">
        <v>18</v>
      </c>
    </row>
    <row r="3" ht="15.0" customHeight="1">
      <c r="A3" s="11" t="s">
        <v>19</v>
      </c>
      <c r="B3" s="11" t="s">
        <v>19</v>
      </c>
      <c r="C3" s="2" t="s">
        <v>20</v>
      </c>
      <c r="D3" s="12">
        <v>3.0</v>
      </c>
      <c r="E3" s="13"/>
      <c r="F3" s="14"/>
      <c r="G3" s="13"/>
      <c r="H3" s="15" t="s">
        <v>21</v>
      </c>
      <c r="I3" s="16" t="s">
        <v>22</v>
      </c>
      <c r="J3" s="16">
        <v>15.0</v>
      </c>
      <c r="K3" s="17"/>
      <c r="L3" s="18">
        <v>3.0</v>
      </c>
      <c r="M3" s="18" t="b">
        <f t="shared" ref="M3:M9" si="1"> IF(AND(TRUE), TRUE, FALSE)</f>
        <v>1</v>
      </c>
      <c r="N3" s="10"/>
    </row>
    <row r="4" ht="15.0" customHeight="1">
      <c r="A4" s="11" t="s">
        <v>23</v>
      </c>
      <c r="B4" s="11" t="s">
        <v>23</v>
      </c>
      <c r="C4" s="2" t="s">
        <v>20</v>
      </c>
      <c r="D4" s="12">
        <v>3.0</v>
      </c>
      <c r="E4" s="13"/>
      <c r="F4" s="14"/>
      <c r="G4" s="13"/>
      <c r="H4" s="15" t="s">
        <v>21</v>
      </c>
      <c r="I4" s="16" t="s">
        <v>22</v>
      </c>
      <c r="J4" s="16">
        <v>15.0</v>
      </c>
      <c r="K4" s="17"/>
      <c r="L4" s="18">
        <v>4.0</v>
      </c>
      <c r="M4" s="18" t="b">
        <f t="shared" si="1"/>
        <v>1</v>
      </c>
      <c r="N4" s="10"/>
    </row>
    <row r="5">
      <c r="A5" s="11" t="s">
        <v>24</v>
      </c>
      <c r="B5" s="11" t="s">
        <v>24</v>
      </c>
      <c r="C5" s="2" t="s">
        <v>20</v>
      </c>
      <c r="D5" s="12">
        <v>3.0</v>
      </c>
      <c r="E5" s="13"/>
      <c r="F5" s="14"/>
      <c r="G5" s="13"/>
      <c r="H5" s="15" t="s">
        <v>21</v>
      </c>
      <c r="I5" s="16" t="s">
        <v>22</v>
      </c>
      <c r="J5" s="16">
        <v>15.0</v>
      </c>
      <c r="K5" s="17"/>
      <c r="L5" s="18">
        <v>5.0</v>
      </c>
      <c r="M5" s="18" t="b">
        <f t="shared" si="1"/>
        <v>1</v>
      </c>
      <c r="N5" s="10"/>
    </row>
    <row r="6">
      <c r="A6" s="11" t="s">
        <v>24</v>
      </c>
      <c r="B6" s="11" t="s">
        <v>23</v>
      </c>
      <c r="C6" s="2" t="s">
        <v>25</v>
      </c>
      <c r="D6" s="12">
        <v>3.0</v>
      </c>
      <c r="E6" s="13"/>
      <c r="F6" s="14"/>
      <c r="G6" s="13"/>
      <c r="H6" s="15" t="s">
        <v>26</v>
      </c>
      <c r="I6" s="16" t="s">
        <v>22</v>
      </c>
      <c r="J6" s="16">
        <v>15.0</v>
      </c>
      <c r="K6" s="17"/>
      <c r="L6" s="18">
        <v>6.0</v>
      </c>
      <c r="M6" s="18" t="b">
        <f t="shared" si="1"/>
        <v>1</v>
      </c>
      <c r="N6" s="10"/>
    </row>
    <row r="7">
      <c r="A7" s="11" t="s">
        <v>23</v>
      </c>
      <c r="B7" s="11" t="s">
        <v>19</v>
      </c>
      <c r="C7" s="2" t="s">
        <v>25</v>
      </c>
      <c r="D7" s="12">
        <v>3.0</v>
      </c>
      <c r="E7" s="13"/>
      <c r="F7" s="14"/>
      <c r="G7" s="13"/>
      <c r="H7" s="15" t="s">
        <v>26</v>
      </c>
      <c r="I7" s="16" t="s">
        <v>22</v>
      </c>
      <c r="J7" s="16">
        <v>15.0</v>
      </c>
      <c r="K7" s="17"/>
      <c r="L7" s="18">
        <v>7.0</v>
      </c>
      <c r="M7" s="18" t="b">
        <f t="shared" si="1"/>
        <v>1</v>
      </c>
      <c r="N7" s="10"/>
    </row>
    <row r="8">
      <c r="A8" s="11" t="s">
        <v>27</v>
      </c>
      <c r="B8" s="11" t="s">
        <v>23</v>
      </c>
      <c r="C8" s="2" t="s">
        <v>25</v>
      </c>
      <c r="D8" s="12">
        <v>3.0</v>
      </c>
      <c r="E8" s="19"/>
      <c r="F8" s="20"/>
      <c r="G8" s="19"/>
      <c r="H8" s="15" t="s">
        <v>26</v>
      </c>
      <c r="I8" s="16" t="s">
        <v>22</v>
      </c>
      <c r="J8" s="16">
        <v>15.0</v>
      </c>
      <c r="K8" s="17"/>
      <c r="L8" s="18">
        <v>8.0</v>
      </c>
      <c r="M8" s="18" t="b">
        <f t="shared" si="1"/>
        <v>1</v>
      </c>
      <c r="N8" s="10"/>
    </row>
    <row r="9">
      <c r="A9" s="11" t="s">
        <v>24</v>
      </c>
      <c r="B9" s="11" t="s">
        <v>23</v>
      </c>
      <c r="C9" s="21" t="s">
        <v>28</v>
      </c>
      <c r="D9" s="12">
        <v>3.0</v>
      </c>
      <c r="E9" s="13"/>
      <c r="F9" s="14"/>
      <c r="G9" s="13"/>
      <c r="H9" s="15" t="s">
        <v>29</v>
      </c>
      <c r="I9" s="16" t="s">
        <v>22</v>
      </c>
      <c r="J9" s="16">
        <v>15.0</v>
      </c>
      <c r="K9" s="17"/>
      <c r="L9" s="18">
        <v>9.0</v>
      </c>
      <c r="M9" s="18" t="b">
        <f t="shared" si="1"/>
        <v>1</v>
      </c>
      <c r="N9" s="10"/>
    </row>
    <row r="10">
      <c r="A10" s="1"/>
      <c r="B10" s="1"/>
      <c r="D10" s="22"/>
      <c r="E10" s="22"/>
      <c r="F10" s="22"/>
      <c r="H10" s="1"/>
    </row>
    <row r="11">
      <c r="A11" s="1"/>
      <c r="B11" s="1"/>
      <c r="D11" s="22"/>
      <c r="E11" s="22"/>
      <c r="F11" s="22"/>
      <c r="H11" s="1"/>
    </row>
    <row r="12">
      <c r="A12" s="1"/>
      <c r="B12" s="1"/>
      <c r="D12" s="22"/>
      <c r="E12" s="22"/>
      <c r="F12" s="22"/>
      <c r="H12" s="1"/>
    </row>
    <row r="13">
      <c r="A13" s="1"/>
      <c r="B13" s="1"/>
      <c r="D13" s="22"/>
      <c r="E13" s="22"/>
      <c r="F13" s="22"/>
      <c r="H13" s="1"/>
    </row>
    <row r="14">
      <c r="A14" s="1"/>
      <c r="B14" s="1"/>
      <c r="D14" s="22"/>
      <c r="E14" s="22"/>
      <c r="F14" s="22"/>
      <c r="H14" s="1"/>
    </row>
    <row r="15">
      <c r="A15" s="1"/>
      <c r="B15" s="1"/>
      <c r="D15" s="22"/>
      <c r="E15" s="22"/>
      <c r="F15" s="22"/>
      <c r="H15" s="1"/>
    </row>
    <row r="16">
      <c r="A16" s="1"/>
      <c r="B16" s="1"/>
      <c r="D16" s="22"/>
      <c r="E16" s="22"/>
      <c r="F16" s="22"/>
      <c r="H16" s="1"/>
    </row>
    <row r="17">
      <c r="A17" s="1"/>
      <c r="B17" s="1"/>
      <c r="D17" s="22"/>
      <c r="E17" s="22"/>
      <c r="F17" s="22"/>
      <c r="H17" s="1"/>
    </row>
    <row r="18">
      <c r="A18" s="1"/>
      <c r="B18" s="1"/>
      <c r="D18" s="22"/>
      <c r="E18" s="22"/>
      <c r="F18" s="22"/>
      <c r="H18" s="1"/>
    </row>
    <row r="19">
      <c r="A19" s="1"/>
      <c r="B19" s="1"/>
      <c r="D19" s="22"/>
      <c r="E19" s="22"/>
      <c r="F19" s="22"/>
      <c r="H19" s="1"/>
    </row>
    <row r="20">
      <c r="A20" s="1"/>
      <c r="B20" s="1"/>
      <c r="D20" s="22"/>
      <c r="E20" s="22"/>
      <c r="F20" s="22"/>
      <c r="H20" s="1"/>
    </row>
    <row r="21" ht="15.75" customHeight="1">
      <c r="A21" s="1"/>
      <c r="B21" s="1"/>
      <c r="D21" s="22"/>
      <c r="E21" s="22"/>
      <c r="F21" s="22"/>
      <c r="H21" s="1"/>
      <c r="M21" s="23"/>
    </row>
    <row r="22" ht="15.75" customHeight="1">
      <c r="A22" s="1"/>
      <c r="B22" s="1"/>
      <c r="D22" s="22"/>
      <c r="E22" s="22"/>
      <c r="F22" s="22"/>
      <c r="H22" s="1"/>
    </row>
    <row r="23" ht="15.75" customHeight="1">
      <c r="A23" s="1"/>
      <c r="B23" s="1"/>
      <c r="D23" s="22"/>
      <c r="E23" s="22"/>
      <c r="F23" s="22"/>
      <c r="H23" s="1"/>
    </row>
    <row r="24" ht="15.75" customHeight="1">
      <c r="A24" s="1"/>
      <c r="B24" s="1"/>
      <c r="D24" s="22"/>
      <c r="E24" s="22"/>
      <c r="F24" s="22"/>
      <c r="H24" s="1"/>
    </row>
    <row r="25" ht="15.75" customHeight="1">
      <c r="A25" s="1"/>
      <c r="B25" s="1"/>
      <c r="D25" s="22"/>
      <c r="E25" s="22"/>
      <c r="F25" s="22"/>
      <c r="H25" s="1"/>
    </row>
    <row r="26" ht="15.75" customHeight="1">
      <c r="A26" s="1"/>
      <c r="B26" s="1"/>
      <c r="D26" s="22"/>
      <c r="E26" s="22"/>
      <c r="F26" s="22"/>
      <c r="H26" s="1"/>
    </row>
    <row r="27" ht="15.75" customHeight="1">
      <c r="A27" s="1"/>
      <c r="B27" s="1"/>
      <c r="D27" s="22"/>
      <c r="E27" s="22"/>
      <c r="F27" s="22"/>
      <c r="H27" s="1"/>
    </row>
    <row r="28" ht="15.75" customHeight="1">
      <c r="A28" s="1"/>
      <c r="B28" s="1"/>
      <c r="D28" s="22"/>
      <c r="E28" s="22"/>
      <c r="F28" s="22"/>
      <c r="H28" s="1"/>
    </row>
    <row r="29" ht="15.75" customHeight="1">
      <c r="A29" s="1"/>
      <c r="B29" s="1"/>
      <c r="D29" s="22"/>
      <c r="E29" s="22"/>
      <c r="F29" s="22"/>
      <c r="H29" s="1"/>
    </row>
    <row r="30" ht="15.75" customHeight="1">
      <c r="A30" s="1"/>
      <c r="B30" s="1"/>
      <c r="D30" s="22"/>
      <c r="E30" s="22"/>
      <c r="F30" s="22"/>
      <c r="H30" s="1"/>
    </row>
    <row r="31" ht="15.75" customHeight="1">
      <c r="A31" s="1"/>
      <c r="B31" s="1"/>
      <c r="D31" s="22"/>
      <c r="E31" s="22"/>
      <c r="F31" s="22"/>
      <c r="H31" s="1"/>
    </row>
    <row r="32" ht="15.75" customHeight="1">
      <c r="A32" s="1"/>
      <c r="B32" s="1"/>
      <c r="D32" s="22"/>
      <c r="E32" s="22"/>
      <c r="F32" s="22"/>
      <c r="H32" s="1"/>
    </row>
    <row r="33" ht="15.75" customHeight="1">
      <c r="A33" s="1"/>
      <c r="B33" s="1"/>
      <c r="D33" s="22"/>
      <c r="E33" s="22"/>
      <c r="F33" s="22"/>
      <c r="H33" s="1"/>
    </row>
    <row r="34" ht="15.75" customHeight="1">
      <c r="A34" s="1"/>
      <c r="B34" s="1"/>
      <c r="D34" s="22"/>
      <c r="E34" s="22"/>
      <c r="F34" s="22"/>
      <c r="H34" s="1"/>
    </row>
    <row r="35" ht="15.75" customHeight="1">
      <c r="A35" s="1"/>
      <c r="B35" s="1"/>
      <c r="D35" s="22"/>
      <c r="E35" s="22"/>
      <c r="F35" s="22"/>
      <c r="H35" s="1"/>
    </row>
    <row r="36" ht="15.75" customHeight="1">
      <c r="A36" s="1"/>
      <c r="B36" s="1"/>
      <c r="D36" s="22"/>
      <c r="E36" s="22"/>
      <c r="F36" s="22"/>
      <c r="H36" s="1"/>
    </row>
    <row r="37" ht="15.75" customHeight="1">
      <c r="A37" s="1"/>
      <c r="B37" s="1"/>
      <c r="D37" s="22"/>
      <c r="E37" s="22"/>
      <c r="F37" s="22"/>
      <c r="H37" s="1"/>
    </row>
    <row r="38" ht="15.75" customHeight="1">
      <c r="A38" s="1"/>
      <c r="B38" s="1"/>
      <c r="D38" s="22"/>
      <c r="E38" s="22"/>
      <c r="F38" s="22"/>
      <c r="H38" s="1"/>
    </row>
    <row r="39" ht="15.75" customHeight="1">
      <c r="A39" s="1"/>
      <c r="B39" s="1"/>
      <c r="D39" s="22"/>
      <c r="E39" s="22"/>
      <c r="F39" s="22"/>
      <c r="H39" s="1"/>
    </row>
    <row r="40" ht="15.75" customHeight="1">
      <c r="A40" s="1"/>
      <c r="B40" s="1"/>
      <c r="D40" s="22"/>
      <c r="E40" s="22"/>
      <c r="F40" s="22"/>
      <c r="H40" s="1"/>
    </row>
    <row r="41" ht="15.75" customHeight="1">
      <c r="A41" s="1"/>
      <c r="B41" s="1"/>
      <c r="D41" s="22"/>
      <c r="E41" s="22"/>
      <c r="F41" s="22"/>
      <c r="H41" s="1"/>
    </row>
    <row r="42" ht="15.75" customHeight="1">
      <c r="A42" s="1"/>
      <c r="B42" s="1"/>
      <c r="D42" s="22"/>
      <c r="E42" s="22"/>
      <c r="F42" s="22"/>
      <c r="H42" s="1"/>
    </row>
    <row r="43" ht="15.75" customHeight="1">
      <c r="A43" s="1"/>
      <c r="B43" s="1"/>
      <c r="D43" s="22"/>
      <c r="E43" s="22"/>
      <c r="F43" s="22"/>
      <c r="H43" s="1"/>
    </row>
    <row r="44" ht="15.75" customHeight="1">
      <c r="A44" s="1"/>
      <c r="B44" s="1"/>
      <c r="D44" s="22"/>
      <c r="E44" s="22"/>
      <c r="F44" s="22"/>
      <c r="H44" s="1"/>
    </row>
    <row r="45" ht="15.75" customHeight="1">
      <c r="A45" s="1"/>
      <c r="B45" s="1"/>
      <c r="D45" s="22"/>
      <c r="E45" s="22"/>
      <c r="F45" s="22"/>
      <c r="H45" s="1"/>
    </row>
    <row r="46" ht="15.75" customHeight="1">
      <c r="A46" s="1"/>
      <c r="B46" s="1"/>
      <c r="D46" s="22"/>
      <c r="E46" s="22"/>
      <c r="F46" s="22"/>
      <c r="H46" s="1"/>
    </row>
    <row r="47" ht="15.75" customHeight="1">
      <c r="A47" s="1"/>
      <c r="B47" s="1"/>
      <c r="D47" s="22"/>
      <c r="E47" s="22"/>
      <c r="F47" s="22"/>
      <c r="H47" s="1"/>
    </row>
    <row r="48" ht="15.75" customHeight="1">
      <c r="A48" s="1"/>
      <c r="B48" s="1"/>
      <c r="D48" s="22"/>
      <c r="E48" s="22"/>
      <c r="F48" s="22"/>
      <c r="H48" s="1"/>
    </row>
    <row r="49" ht="15.75" customHeight="1">
      <c r="A49" s="1"/>
      <c r="B49" s="1"/>
      <c r="D49" s="22"/>
      <c r="E49" s="22"/>
      <c r="F49" s="22"/>
      <c r="H49" s="1"/>
    </row>
    <row r="50" ht="15.75" customHeight="1">
      <c r="A50" s="1"/>
      <c r="B50" s="1"/>
      <c r="D50" s="22"/>
      <c r="E50" s="22"/>
      <c r="F50" s="22"/>
      <c r="H50" s="1"/>
    </row>
    <row r="51" ht="15.75" customHeight="1">
      <c r="A51" s="1"/>
      <c r="B51" s="1"/>
      <c r="D51" s="22"/>
      <c r="E51" s="22"/>
      <c r="F51" s="22"/>
      <c r="H51" s="1"/>
    </row>
    <row r="52" ht="15.75" customHeight="1">
      <c r="A52" s="1"/>
      <c r="B52" s="1"/>
      <c r="D52" s="22"/>
      <c r="E52" s="22"/>
      <c r="F52" s="22"/>
      <c r="H52" s="1"/>
    </row>
    <row r="53" ht="15.75" customHeight="1">
      <c r="A53" s="1"/>
      <c r="B53" s="1"/>
      <c r="D53" s="22"/>
      <c r="E53" s="22"/>
      <c r="F53" s="22"/>
      <c r="H53" s="1"/>
    </row>
    <row r="54" ht="15.75" customHeight="1">
      <c r="A54" s="1"/>
      <c r="B54" s="1"/>
      <c r="D54" s="22"/>
      <c r="E54" s="22"/>
      <c r="F54" s="22"/>
      <c r="H54" s="1"/>
    </row>
    <row r="55" ht="15.75" customHeight="1">
      <c r="A55" s="1"/>
      <c r="B55" s="1"/>
      <c r="D55" s="22"/>
      <c r="E55" s="22"/>
      <c r="F55" s="22"/>
      <c r="H55" s="1"/>
    </row>
    <row r="56" ht="15.75" customHeight="1">
      <c r="A56" s="1"/>
      <c r="B56" s="1"/>
      <c r="D56" s="22"/>
      <c r="E56" s="22"/>
      <c r="F56" s="22"/>
      <c r="H56" s="1"/>
    </row>
    <row r="57" ht="15.75" customHeight="1">
      <c r="A57" s="1"/>
      <c r="B57" s="1"/>
      <c r="D57" s="22"/>
      <c r="E57" s="22"/>
      <c r="F57" s="22"/>
      <c r="H57" s="1"/>
    </row>
    <row r="58" ht="15.75" customHeight="1">
      <c r="A58" s="1"/>
      <c r="B58" s="1"/>
      <c r="D58" s="22"/>
      <c r="E58" s="22"/>
      <c r="F58" s="22"/>
      <c r="H58" s="1"/>
    </row>
    <row r="59" ht="15.75" customHeight="1">
      <c r="A59" s="1"/>
      <c r="B59" s="1"/>
      <c r="D59" s="22"/>
      <c r="E59" s="22"/>
      <c r="F59" s="22"/>
      <c r="H59" s="1"/>
    </row>
    <row r="60" ht="15.75" customHeight="1">
      <c r="A60" s="1"/>
      <c r="B60" s="1"/>
      <c r="D60" s="22"/>
      <c r="E60" s="22"/>
      <c r="F60" s="22"/>
      <c r="H60" s="1"/>
    </row>
    <row r="61" ht="15.75" customHeight="1">
      <c r="A61" s="1"/>
      <c r="B61" s="1"/>
      <c r="D61" s="22"/>
      <c r="E61" s="22"/>
      <c r="F61" s="22"/>
      <c r="H61" s="1"/>
    </row>
    <row r="62" ht="15.75" customHeight="1">
      <c r="A62" s="1"/>
      <c r="B62" s="1"/>
      <c r="D62" s="22"/>
      <c r="E62" s="22"/>
      <c r="F62" s="22"/>
      <c r="H62" s="1"/>
    </row>
    <row r="63" ht="15.75" customHeight="1">
      <c r="A63" s="1"/>
      <c r="B63" s="1"/>
      <c r="D63" s="22"/>
      <c r="E63" s="22"/>
      <c r="F63" s="22"/>
      <c r="H63" s="1"/>
    </row>
    <row r="64" ht="15.75" customHeight="1">
      <c r="A64" s="1"/>
      <c r="B64" s="1"/>
      <c r="D64" s="22"/>
      <c r="E64" s="22"/>
      <c r="F64" s="22"/>
      <c r="H64" s="1"/>
    </row>
    <row r="65" ht="15.75" customHeight="1">
      <c r="A65" s="1"/>
      <c r="B65" s="1"/>
      <c r="D65" s="22"/>
      <c r="E65" s="22"/>
      <c r="F65" s="22"/>
      <c r="H65" s="1"/>
    </row>
    <row r="66" ht="15.75" customHeight="1">
      <c r="A66" s="1"/>
      <c r="B66" s="1"/>
      <c r="D66" s="22"/>
      <c r="E66" s="22"/>
      <c r="F66" s="22"/>
      <c r="H66" s="1"/>
    </row>
    <row r="67" ht="15.75" customHeight="1">
      <c r="A67" s="1"/>
      <c r="B67" s="1"/>
      <c r="D67" s="22"/>
      <c r="E67" s="22"/>
      <c r="F67" s="22"/>
      <c r="H67" s="1"/>
    </row>
    <row r="68" ht="15.75" customHeight="1">
      <c r="A68" s="1"/>
      <c r="B68" s="1"/>
      <c r="D68" s="22"/>
      <c r="E68" s="22"/>
      <c r="F68" s="22"/>
      <c r="H68" s="1"/>
    </row>
    <row r="69" ht="15.75" customHeight="1">
      <c r="A69" s="1"/>
      <c r="B69" s="1"/>
      <c r="D69" s="22"/>
      <c r="E69" s="22"/>
      <c r="F69" s="22"/>
      <c r="H69" s="1"/>
    </row>
    <row r="70" ht="15.75" customHeight="1">
      <c r="A70" s="1"/>
      <c r="B70" s="1"/>
      <c r="D70" s="22"/>
      <c r="E70" s="22"/>
      <c r="F70" s="22"/>
      <c r="H70" s="1"/>
    </row>
    <row r="71" ht="15.75" customHeight="1">
      <c r="A71" s="1"/>
      <c r="B71" s="1"/>
      <c r="D71" s="22"/>
      <c r="E71" s="22"/>
      <c r="F71" s="22"/>
      <c r="H71" s="1"/>
    </row>
    <row r="72" ht="15.75" customHeight="1">
      <c r="A72" s="1"/>
      <c r="B72" s="1"/>
      <c r="D72" s="22"/>
      <c r="E72" s="22"/>
      <c r="F72" s="22"/>
      <c r="H72" s="1"/>
    </row>
    <row r="73" ht="15.75" customHeight="1">
      <c r="A73" s="1"/>
      <c r="B73" s="1"/>
      <c r="D73" s="22"/>
      <c r="E73" s="22"/>
      <c r="F73" s="22"/>
      <c r="H73" s="1"/>
    </row>
    <row r="74" ht="15.75" customHeight="1">
      <c r="A74" s="1"/>
      <c r="B74" s="1"/>
      <c r="D74" s="22"/>
      <c r="E74" s="22"/>
      <c r="F74" s="22"/>
      <c r="H74" s="1"/>
    </row>
    <row r="75" ht="15.75" customHeight="1">
      <c r="A75" s="1"/>
      <c r="B75" s="1"/>
      <c r="D75" s="22"/>
      <c r="E75" s="22"/>
      <c r="F75" s="22"/>
      <c r="H75" s="1"/>
    </row>
    <row r="76" ht="15.75" customHeight="1">
      <c r="A76" s="1"/>
      <c r="B76" s="1"/>
      <c r="D76" s="22"/>
      <c r="E76" s="22"/>
      <c r="F76" s="22"/>
      <c r="H76" s="1"/>
    </row>
    <row r="77" ht="15.75" customHeight="1">
      <c r="A77" s="1"/>
      <c r="B77" s="1"/>
      <c r="D77" s="22"/>
      <c r="E77" s="22"/>
      <c r="F77" s="22"/>
      <c r="H77" s="1"/>
    </row>
    <row r="78" ht="15.75" customHeight="1">
      <c r="A78" s="1"/>
      <c r="B78" s="1"/>
      <c r="D78" s="22"/>
      <c r="E78" s="22"/>
      <c r="F78" s="22"/>
      <c r="H78" s="1"/>
    </row>
    <row r="79" ht="15.75" customHeight="1">
      <c r="A79" s="1"/>
      <c r="B79" s="1"/>
      <c r="D79" s="22"/>
      <c r="E79" s="22"/>
      <c r="F79" s="22"/>
      <c r="H79" s="1"/>
    </row>
    <row r="80" ht="15.75" customHeight="1">
      <c r="A80" s="1"/>
      <c r="B80" s="1"/>
      <c r="D80" s="22"/>
      <c r="E80" s="22"/>
      <c r="F80" s="22"/>
      <c r="H80" s="1"/>
    </row>
    <row r="81" ht="15.75" customHeight="1">
      <c r="A81" s="1"/>
      <c r="B81" s="1"/>
      <c r="D81" s="22"/>
      <c r="E81" s="22"/>
      <c r="F81" s="22"/>
      <c r="H81" s="1"/>
    </row>
    <row r="82" ht="15.75" customHeight="1">
      <c r="A82" s="1"/>
      <c r="B82" s="1"/>
      <c r="D82" s="22"/>
      <c r="E82" s="22"/>
      <c r="F82" s="22"/>
      <c r="H82" s="1"/>
    </row>
    <row r="83" ht="15.75" customHeight="1">
      <c r="A83" s="1"/>
      <c r="B83" s="1"/>
      <c r="D83" s="22"/>
      <c r="E83" s="22"/>
      <c r="F83" s="22"/>
      <c r="H83" s="1"/>
    </row>
    <row r="84" ht="15.75" customHeight="1">
      <c r="A84" s="1"/>
      <c r="B84" s="1"/>
      <c r="D84" s="22"/>
      <c r="E84" s="22"/>
      <c r="F84" s="22"/>
      <c r="H84" s="1"/>
    </row>
    <row r="85" ht="15.75" customHeight="1">
      <c r="A85" s="1"/>
      <c r="B85" s="1"/>
      <c r="D85" s="22"/>
      <c r="E85" s="22"/>
      <c r="F85" s="22"/>
      <c r="H85" s="1"/>
    </row>
    <row r="86" ht="15.75" customHeight="1">
      <c r="A86" s="1"/>
      <c r="B86" s="1"/>
      <c r="D86" s="22"/>
      <c r="E86" s="22"/>
      <c r="F86" s="22"/>
      <c r="H86" s="1"/>
    </row>
    <row r="87" ht="15.75" customHeight="1">
      <c r="A87" s="1"/>
      <c r="B87" s="1"/>
      <c r="D87" s="22"/>
      <c r="E87" s="22"/>
      <c r="F87" s="22"/>
      <c r="H87" s="1"/>
    </row>
    <row r="88" ht="15.75" customHeight="1">
      <c r="A88" s="1"/>
      <c r="B88" s="1"/>
      <c r="D88" s="22"/>
      <c r="E88" s="22"/>
      <c r="F88" s="22"/>
      <c r="H88" s="1"/>
    </row>
    <row r="89" ht="15.75" customHeight="1">
      <c r="A89" s="1"/>
      <c r="B89" s="1"/>
      <c r="D89" s="22"/>
      <c r="E89" s="22"/>
      <c r="F89" s="22"/>
      <c r="H89" s="1"/>
    </row>
    <row r="90" ht="15.75" customHeight="1">
      <c r="A90" s="1"/>
      <c r="B90" s="1"/>
      <c r="D90" s="22"/>
      <c r="E90" s="22"/>
      <c r="F90" s="22"/>
      <c r="H90" s="1"/>
    </row>
    <row r="91" ht="15.75" customHeight="1">
      <c r="A91" s="1"/>
      <c r="B91" s="1"/>
      <c r="D91" s="22"/>
      <c r="E91" s="22"/>
      <c r="F91" s="22"/>
      <c r="H91" s="1"/>
    </row>
    <row r="92" ht="15.75" customHeight="1">
      <c r="A92" s="1"/>
      <c r="B92" s="1"/>
      <c r="D92" s="22"/>
      <c r="E92" s="22"/>
      <c r="F92" s="22"/>
      <c r="H92" s="1"/>
    </row>
    <row r="93" ht="15.75" customHeight="1">
      <c r="A93" s="1"/>
      <c r="B93" s="1"/>
      <c r="D93" s="22"/>
      <c r="E93" s="22"/>
      <c r="F93" s="22"/>
      <c r="H93" s="1"/>
    </row>
    <row r="94" ht="15.75" customHeight="1">
      <c r="A94" s="1"/>
      <c r="B94" s="1"/>
      <c r="D94" s="22"/>
      <c r="E94" s="22"/>
      <c r="F94" s="22"/>
      <c r="H94" s="1"/>
    </row>
    <row r="95" ht="15.75" customHeight="1">
      <c r="A95" s="1"/>
      <c r="B95" s="1"/>
      <c r="D95" s="22"/>
      <c r="E95" s="22"/>
      <c r="F95" s="22"/>
      <c r="H95" s="1"/>
    </row>
    <row r="96" ht="15.75" customHeight="1">
      <c r="A96" s="1"/>
      <c r="B96" s="1"/>
      <c r="D96" s="22"/>
      <c r="E96" s="22"/>
      <c r="F96" s="22"/>
      <c r="H96" s="1"/>
    </row>
    <row r="97" ht="15.75" customHeight="1">
      <c r="A97" s="1"/>
      <c r="B97" s="1"/>
      <c r="D97" s="22"/>
      <c r="E97" s="22"/>
      <c r="F97" s="22"/>
      <c r="H97" s="1"/>
    </row>
    <row r="98" ht="15.75" customHeight="1">
      <c r="A98" s="1"/>
      <c r="B98" s="1"/>
      <c r="D98" s="22"/>
      <c r="E98" s="22"/>
      <c r="F98" s="22"/>
      <c r="H98" s="1"/>
    </row>
    <row r="99" ht="15.75" customHeight="1">
      <c r="A99" s="1"/>
      <c r="B99" s="1"/>
      <c r="D99" s="22"/>
      <c r="E99" s="22"/>
      <c r="F99" s="22"/>
      <c r="H99" s="1"/>
    </row>
    <row r="100" ht="15.75" customHeight="1">
      <c r="A100" s="1"/>
      <c r="B100" s="1"/>
      <c r="D100" s="22"/>
      <c r="E100" s="22"/>
      <c r="F100" s="22"/>
      <c r="H100" s="1"/>
    </row>
    <row r="101" ht="15.75" customHeight="1">
      <c r="A101" s="1"/>
      <c r="B101" s="1"/>
      <c r="D101" s="22"/>
      <c r="E101" s="22"/>
      <c r="F101" s="22"/>
      <c r="H101" s="1"/>
    </row>
    <row r="102" ht="15.75" customHeight="1">
      <c r="A102" s="1"/>
      <c r="B102" s="1"/>
      <c r="D102" s="22"/>
      <c r="E102" s="22"/>
      <c r="F102" s="22"/>
      <c r="H102" s="1"/>
    </row>
    <row r="103" ht="15.75" customHeight="1">
      <c r="A103" s="1"/>
      <c r="B103" s="1"/>
      <c r="D103" s="22"/>
      <c r="E103" s="22"/>
      <c r="F103" s="22"/>
      <c r="H103" s="1"/>
    </row>
    <row r="104" ht="15.75" customHeight="1">
      <c r="A104" s="1"/>
      <c r="B104" s="1"/>
      <c r="D104" s="22"/>
      <c r="E104" s="22"/>
      <c r="F104" s="22"/>
      <c r="H104" s="1"/>
    </row>
    <row r="105" ht="15.75" customHeight="1">
      <c r="A105" s="1"/>
      <c r="B105" s="1"/>
      <c r="D105" s="22"/>
      <c r="E105" s="22"/>
      <c r="F105" s="22"/>
      <c r="H105" s="1"/>
    </row>
    <row r="106" ht="15.75" customHeight="1">
      <c r="A106" s="1"/>
      <c r="B106" s="1"/>
      <c r="D106" s="22"/>
      <c r="E106" s="22"/>
      <c r="F106" s="22"/>
      <c r="H106" s="1"/>
    </row>
    <row r="107" ht="15.75" customHeight="1">
      <c r="A107" s="1"/>
      <c r="B107" s="1"/>
      <c r="D107" s="22"/>
      <c r="E107" s="22"/>
      <c r="F107" s="22"/>
      <c r="H107" s="1"/>
    </row>
    <row r="108" ht="15.75" customHeight="1">
      <c r="A108" s="1"/>
      <c r="B108" s="1"/>
      <c r="D108" s="22"/>
      <c r="E108" s="22"/>
      <c r="F108" s="22"/>
      <c r="H108" s="1"/>
    </row>
    <row r="109" ht="15.75" customHeight="1">
      <c r="A109" s="1"/>
      <c r="B109" s="1"/>
      <c r="D109" s="22"/>
      <c r="E109" s="22"/>
      <c r="F109" s="22"/>
      <c r="H109" s="1"/>
    </row>
    <row r="110" ht="15.75" customHeight="1">
      <c r="A110" s="1"/>
      <c r="B110" s="1"/>
      <c r="D110" s="22"/>
      <c r="E110" s="22"/>
      <c r="F110" s="22"/>
      <c r="H110" s="1"/>
    </row>
    <row r="111" ht="15.75" customHeight="1">
      <c r="A111" s="1"/>
      <c r="B111" s="1"/>
      <c r="D111" s="22"/>
      <c r="E111" s="22"/>
      <c r="F111" s="22"/>
      <c r="H111" s="1"/>
    </row>
    <row r="112" ht="15.75" customHeight="1">
      <c r="A112" s="1"/>
      <c r="B112" s="1"/>
      <c r="D112" s="22"/>
      <c r="E112" s="22"/>
      <c r="F112" s="22"/>
      <c r="H112" s="1"/>
    </row>
    <row r="113" ht="15.75" customHeight="1">
      <c r="A113" s="1"/>
      <c r="B113" s="1"/>
      <c r="D113" s="22"/>
      <c r="E113" s="22"/>
      <c r="F113" s="22"/>
      <c r="H113" s="1"/>
    </row>
    <row r="114" ht="15.75" customHeight="1">
      <c r="A114" s="1"/>
      <c r="B114" s="1"/>
      <c r="D114" s="22"/>
      <c r="E114" s="22"/>
      <c r="F114" s="22"/>
      <c r="H114" s="1"/>
    </row>
    <row r="115" ht="15.75" customHeight="1">
      <c r="A115" s="1"/>
      <c r="B115" s="1"/>
      <c r="D115" s="22"/>
      <c r="E115" s="22"/>
      <c r="F115" s="22"/>
      <c r="H115" s="1"/>
    </row>
    <row r="116" ht="15.75" customHeight="1">
      <c r="A116" s="1"/>
      <c r="B116" s="1"/>
      <c r="D116" s="22"/>
      <c r="E116" s="22"/>
      <c r="F116" s="22"/>
      <c r="H116" s="1"/>
    </row>
    <row r="117" ht="15.75" customHeight="1">
      <c r="A117" s="1"/>
      <c r="B117" s="1"/>
      <c r="D117" s="22"/>
      <c r="E117" s="22"/>
      <c r="F117" s="22"/>
      <c r="H117" s="1"/>
    </row>
    <row r="118" ht="15.75" customHeight="1">
      <c r="A118" s="1"/>
      <c r="B118" s="1"/>
      <c r="D118" s="22"/>
      <c r="E118" s="22"/>
      <c r="F118" s="22"/>
      <c r="H118" s="1"/>
    </row>
    <row r="119" ht="15.75" customHeight="1">
      <c r="A119" s="1"/>
      <c r="B119" s="1"/>
      <c r="D119" s="22"/>
      <c r="E119" s="22"/>
      <c r="F119" s="22"/>
      <c r="H119" s="1"/>
    </row>
    <row r="120" ht="15.75" customHeight="1">
      <c r="A120" s="1"/>
      <c r="B120" s="1"/>
      <c r="D120" s="22"/>
      <c r="E120" s="22"/>
      <c r="F120" s="22"/>
      <c r="H120" s="1"/>
    </row>
    <row r="121" ht="15.75" customHeight="1">
      <c r="A121" s="1"/>
      <c r="B121" s="1"/>
      <c r="D121" s="22"/>
      <c r="E121" s="22"/>
      <c r="F121" s="22"/>
      <c r="H121" s="1"/>
    </row>
    <row r="122" ht="15.75" customHeight="1">
      <c r="A122" s="1"/>
      <c r="B122" s="1"/>
      <c r="D122" s="22"/>
      <c r="E122" s="22"/>
      <c r="F122" s="22"/>
      <c r="H122" s="1"/>
    </row>
    <row r="123" ht="15.75" customHeight="1">
      <c r="A123" s="1"/>
      <c r="B123" s="1"/>
      <c r="D123" s="22"/>
      <c r="E123" s="22"/>
      <c r="F123" s="22"/>
      <c r="H123" s="1"/>
    </row>
    <row r="124" ht="15.75" customHeight="1">
      <c r="A124" s="1"/>
      <c r="B124" s="1"/>
      <c r="D124" s="22"/>
      <c r="E124" s="22"/>
      <c r="F124" s="22"/>
      <c r="H124" s="1"/>
    </row>
    <row r="125" ht="15.75" customHeight="1">
      <c r="A125" s="1"/>
      <c r="B125" s="1"/>
      <c r="D125" s="22"/>
      <c r="E125" s="22"/>
      <c r="F125" s="22"/>
      <c r="H125" s="1"/>
    </row>
    <row r="126" ht="15.75" customHeight="1">
      <c r="A126" s="1"/>
      <c r="B126" s="1"/>
      <c r="D126" s="22"/>
      <c r="E126" s="22"/>
      <c r="F126" s="22"/>
      <c r="H126" s="1"/>
    </row>
    <row r="127" ht="15.75" customHeight="1">
      <c r="A127" s="1"/>
      <c r="B127" s="1"/>
      <c r="D127" s="22"/>
      <c r="E127" s="22"/>
      <c r="F127" s="22"/>
      <c r="H127" s="1"/>
    </row>
    <row r="128" ht="15.75" customHeight="1">
      <c r="A128" s="1"/>
      <c r="B128" s="1"/>
      <c r="D128" s="22"/>
      <c r="E128" s="22"/>
      <c r="F128" s="22"/>
      <c r="H128" s="1"/>
    </row>
    <row r="129" ht="15.75" customHeight="1">
      <c r="A129" s="1"/>
      <c r="B129" s="1"/>
      <c r="D129" s="22"/>
      <c r="E129" s="22"/>
      <c r="F129" s="22"/>
      <c r="H129" s="1"/>
    </row>
    <row r="130" ht="15.75" customHeight="1">
      <c r="A130" s="1"/>
      <c r="B130" s="1"/>
      <c r="D130" s="22"/>
      <c r="E130" s="22"/>
      <c r="F130" s="22"/>
      <c r="H130" s="1"/>
    </row>
    <row r="131" ht="15.75" customHeight="1">
      <c r="A131" s="1"/>
      <c r="B131" s="1"/>
      <c r="D131" s="22"/>
      <c r="E131" s="22"/>
      <c r="F131" s="22"/>
      <c r="H131" s="1"/>
    </row>
    <row r="132" ht="15.75" customHeight="1">
      <c r="A132" s="1"/>
      <c r="B132" s="1"/>
      <c r="D132" s="22"/>
      <c r="E132" s="22"/>
      <c r="F132" s="22"/>
      <c r="H132" s="1"/>
    </row>
    <row r="133" ht="15.75" customHeight="1">
      <c r="A133" s="1"/>
      <c r="B133" s="1"/>
      <c r="D133" s="22"/>
      <c r="E133" s="22"/>
      <c r="F133" s="22"/>
      <c r="H133" s="1"/>
    </row>
    <row r="134" ht="15.75" customHeight="1">
      <c r="A134" s="1"/>
      <c r="B134" s="1"/>
      <c r="D134" s="22"/>
      <c r="E134" s="22"/>
      <c r="F134" s="22"/>
      <c r="H134" s="1"/>
    </row>
    <row r="135" ht="15.75" customHeight="1">
      <c r="A135" s="1"/>
      <c r="B135" s="1"/>
      <c r="D135" s="22"/>
      <c r="E135" s="22"/>
      <c r="F135" s="22"/>
      <c r="H135" s="1"/>
    </row>
    <row r="136" ht="15.75" customHeight="1">
      <c r="A136" s="1"/>
      <c r="B136" s="1"/>
      <c r="D136" s="22"/>
      <c r="E136" s="22"/>
      <c r="F136" s="22"/>
      <c r="H136" s="1"/>
    </row>
    <row r="137" ht="15.75" customHeight="1">
      <c r="A137" s="1"/>
      <c r="B137" s="1"/>
      <c r="D137" s="22"/>
      <c r="E137" s="22"/>
      <c r="F137" s="22"/>
      <c r="H137" s="1"/>
    </row>
    <row r="138" ht="15.75" customHeight="1">
      <c r="A138" s="1"/>
      <c r="B138" s="1"/>
      <c r="D138" s="22"/>
      <c r="E138" s="22"/>
      <c r="F138" s="22"/>
      <c r="H138" s="1"/>
    </row>
    <row r="139" ht="15.75" customHeight="1">
      <c r="A139" s="1"/>
      <c r="B139" s="1"/>
      <c r="D139" s="22"/>
      <c r="E139" s="22"/>
      <c r="F139" s="22"/>
      <c r="H139" s="1"/>
    </row>
    <row r="140" ht="15.75" customHeight="1">
      <c r="A140" s="1"/>
      <c r="B140" s="1"/>
      <c r="D140" s="22"/>
      <c r="E140" s="22"/>
      <c r="F140" s="22"/>
      <c r="H140" s="1"/>
    </row>
    <row r="141" ht="15.75" customHeight="1">
      <c r="A141" s="1"/>
      <c r="B141" s="1"/>
      <c r="D141" s="22"/>
      <c r="E141" s="22"/>
      <c r="F141" s="22"/>
      <c r="H141" s="1"/>
    </row>
    <row r="142" ht="15.75" customHeight="1">
      <c r="A142" s="1"/>
      <c r="B142" s="1"/>
      <c r="D142" s="22"/>
      <c r="E142" s="22"/>
      <c r="F142" s="22"/>
      <c r="H142" s="1"/>
    </row>
    <row r="143" ht="15.75" customHeight="1">
      <c r="A143" s="1"/>
      <c r="B143" s="1"/>
      <c r="D143" s="22"/>
      <c r="E143" s="22"/>
      <c r="F143" s="22"/>
      <c r="H143" s="1"/>
    </row>
    <row r="144" ht="15.75" customHeight="1">
      <c r="A144" s="1"/>
      <c r="B144" s="1"/>
      <c r="D144" s="22"/>
      <c r="E144" s="22"/>
      <c r="F144" s="22"/>
      <c r="H144" s="1"/>
    </row>
    <row r="145" ht="15.75" customHeight="1">
      <c r="A145" s="1"/>
      <c r="B145" s="1"/>
      <c r="D145" s="22"/>
      <c r="E145" s="22"/>
      <c r="F145" s="22"/>
      <c r="H145" s="1"/>
    </row>
    <row r="146" ht="15.75" customHeight="1">
      <c r="A146" s="1"/>
      <c r="B146" s="1"/>
      <c r="D146" s="22"/>
      <c r="E146" s="22"/>
      <c r="F146" s="22"/>
      <c r="H146" s="1"/>
    </row>
    <row r="147" ht="15.75" customHeight="1">
      <c r="A147" s="1"/>
      <c r="B147" s="1"/>
      <c r="D147" s="22"/>
      <c r="E147" s="22"/>
      <c r="F147" s="22"/>
      <c r="H147" s="1"/>
    </row>
    <row r="148" ht="15.75" customHeight="1">
      <c r="A148" s="1"/>
      <c r="B148" s="1"/>
      <c r="D148" s="22"/>
      <c r="E148" s="22"/>
      <c r="F148" s="22"/>
      <c r="H148" s="1"/>
    </row>
    <row r="149" ht="15.75" customHeight="1">
      <c r="A149" s="1"/>
      <c r="B149" s="1"/>
      <c r="D149" s="22"/>
      <c r="E149" s="22"/>
      <c r="F149" s="22"/>
      <c r="H149" s="1"/>
    </row>
    <row r="150" ht="15.75" customHeight="1">
      <c r="A150" s="1"/>
      <c r="B150" s="1"/>
      <c r="D150" s="22"/>
      <c r="E150" s="22"/>
      <c r="F150" s="22"/>
      <c r="H150" s="1"/>
    </row>
    <row r="151" ht="15.75" customHeight="1">
      <c r="A151" s="1"/>
      <c r="B151" s="1"/>
      <c r="D151" s="22"/>
      <c r="E151" s="22"/>
      <c r="F151" s="22"/>
      <c r="H151" s="1"/>
    </row>
    <row r="152" ht="15.75" customHeight="1">
      <c r="A152" s="1"/>
      <c r="B152" s="1"/>
      <c r="D152" s="22"/>
      <c r="E152" s="22"/>
      <c r="F152" s="22"/>
      <c r="H152" s="1"/>
    </row>
    <row r="153" ht="15.75" customHeight="1">
      <c r="A153" s="1"/>
      <c r="B153" s="1"/>
      <c r="D153" s="22"/>
      <c r="E153" s="22"/>
      <c r="F153" s="22"/>
      <c r="H153" s="1"/>
    </row>
    <row r="154" ht="15.75" customHeight="1">
      <c r="A154" s="1"/>
      <c r="B154" s="1"/>
      <c r="D154" s="22"/>
      <c r="E154" s="22"/>
      <c r="F154" s="22"/>
      <c r="H154" s="1"/>
    </row>
    <row r="155" ht="15.75" customHeight="1">
      <c r="A155" s="1"/>
      <c r="B155" s="1"/>
      <c r="D155" s="22"/>
      <c r="E155" s="22"/>
      <c r="F155" s="22"/>
      <c r="H155" s="1"/>
    </row>
    <row r="156" ht="15.75" customHeight="1">
      <c r="A156" s="1"/>
      <c r="B156" s="1"/>
      <c r="D156" s="22"/>
      <c r="E156" s="22"/>
      <c r="F156" s="22"/>
      <c r="H156" s="1"/>
    </row>
    <row r="157" ht="15.75" customHeight="1">
      <c r="A157" s="1"/>
      <c r="B157" s="1"/>
      <c r="D157" s="22"/>
      <c r="E157" s="22"/>
      <c r="F157" s="22"/>
      <c r="H157" s="1"/>
    </row>
    <row r="158" ht="15.75" customHeight="1">
      <c r="A158" s="1"/>
      <c r="B158" s="1"/>
      <c r="D158" s="22"/>
      <c r="E158" s="22"/>
      <c r="F158" s="22"/>
      <c r="H158" s="1"/>
    </row>
    <row r="159" ht="15.75" customHeight="1">
      <c r="A159" s="1"/>
      <c r="B159" s="1"/>
      <c r="D159" s="22"/>
      <c r="E159" s="22"/>
      <c r="F159" s="22"/>
      <c r="H159" s="1"/>
    </row>
    <row r="160" ht="15.75" customHeight="1">
      <c r="A160" s="1"/>
      <c r="B160" s="1"/>
      <c r="D160" s="22"/>
      <c r="E160" s="22"/>
      <c r="F160" s="22"/>
      <c r="H160" s="1"/>
    </row>
    <row r="161" ht="15.75" customHeight="1">
      <c r="A161" s="1"/>
      <c r="B161" s="1"/>
      <c r="D161" s="22"/>
      <c r="E161" s="22"/>
      <c r="F161" s="22"/>
      <c r="H161" s="1"/>
    </row>
    <row r="162" ht="15.75" customHeight="1">
      <c r="A162" s="1"/>
      <c r="B162" s="1"/>
      <c r="D162" s="22"/>
      <c r="E162" s="22"/>
      <c r="F162" s="22"/>
      <c r="H162" s="1"/>
    </row>
    <row r="163" ht="15.75" customHeight="1">
      <c r="A163" s="1"/>
      <c r="B163" s="1"/>
      <c r="D163" s="22"/>
      <c r="E163" s="22"/>
      <c r="F163" s="22"/>
      <c r="H163" s="1"/>
    </row>
    <row r="164" ht="15.75" customHeight="1">
      <c r="A164" s="1"/>
      <c r="B164" s="1"/>
      <c r="D164" s="22"/>
      <c r="E164" s="22"/>
      <c r="F164" s="22"/>
      <c r="H164" s="1"/>
    </row>
    <row r="165" ht="15.75" customHeight="1">
      <c r="A165" s="1"/>
      <c r="B165" s="1"/>
      <c r="D165" s="22"/>
      <c r="E165" s="22"/>
      <c r="F165" s="22"/>
      <c r="H165" s="1"/>
    </row>
    <row r="166" ht="15.75" customHeight="1">
      <c r="A166" s="1"/>
      <c r="B166" s="1"/>
      <c r="D166" s="22"/>
      <c r="E166" s="22"/>
      <c r="F166" s="22"/>
      <c r="H166" s="1"/>
    </row>
    <row r="167" ht="15.75" customHeight="1">
      <c r="A167" s="1"/>
      <c r="B167" s="1"/>
      <c r="D167" s="22"/>
      <c r="E167" s="22"/>
      <c r="F167" s="22"/>
      <c r="H167" s="1"/>
    </row>
    <row r="168" ht="15.75" customHeight="1">
      <c r="A168" s="1"/>
      <c r="B168" s="1"/>
      <c r="D168" s="22"/>
      <c r="E168" s="22"/>
      <c r="F168" s="22"/>
      <c r="H168" s="1"/>
    </row>
    <row r="169" ht="15.75" customHeight="1">
      <c r="A169" s="1"/>
      <c r="B169" s="1"/>
      <c r="D169" s="22"/>
      <c r="E169" s="22"/>
      <c r="F169" s="22"/>
      <c r="H169" s="1"/>
    </row>
    <row r="170" ht="15.75" customHeight="1">
      <c r="A170" s="1"/>
      <c r="B170" s="1"/>
      <c r="D170" s="22"/>
      <c r="E170" s="22"/>
      <c r="F170" s="22"/>
      <c r="H170" s="1"/>
    </row>
    <row r="171" ht="15.75" customHeight="1">
      <c r="A171" s="1"/>
      <c r="B171" s="1"/>
      <c r="D171" s="22"/>
      <c r="E171" s="22"/>
      <c r="F171" s="22"/>
      <c r="H171" s="1"/>
    </row>
    <row r="172" ht="15.75" customHeight="1">
      <c r="A172" s="1"/>
      <c r="B172" s="1"/>
      <c r="D172" s="22"/>
      <c r="E172" s="22"/>
      <c r="F172" s="22"/>
      <c r="H172" s="1"/>
    </row>
    <row r="173" ht="15.75" customHeight="1">
      <c r="A173" s="1"/>
      <c r="B173" s="1"/>
      <c r="D173" s="22"/>
      <c r="E173" s="22"/>
      <c r="F173" s="22"/>
      <c r="H173" s="1"/>
    </row>
    <row r="174" ht="15.75" customHeight="1">
      <c r="A174" s="1"/>
      <c r="B174" s="1"/>
      <c r="D174" s="22"/>
      <c r="E174" s="22"/>
      <c r="F174" s="22"/>
      <c r="H174" s="1"/>
    </row>
    <row r="175" ht="15.75" customHeight="1">
      <c r="A175" s="1"/>
      <c r="B175" s="1"/>
      <c r="D175" s="22"/>
      <c r="E175" s="22"/>
      <c r="F175" s="22"/>
      <c r="H175" s="1"/>
    </row>
    <row r="176" ht="15.75" customHeight="1">
      <c r="A176" s="1"/>
      <c r="B176" s="1"/>
      <c r="D176" s="22"/>
      <c r="E176" s="22"/>
      <c r="F176" s="22"/>
      <c r="H176" s="1"/>
    </row>
    <row r="177" ht="15.75" customHeight="1">
      <c r="A177" s="1"/>
      <c r="B177" s="1"/>
      <c r="D177" s="22"/>
      <c r="E177" s="22"/>
      <c r="F177" s="22"/>
      <c r="H177" s="1"/>
    </row>
    <row r="178" ht="15.75" customHeight="1">
      <c r="A178" s="1"/>
      <c r="B178" s="1"/>
      <c r="D178" s="22"/>
      <c r="E178" s="22"/>
      <c r="F178" s="22"/>
      <c r="H178" s="1"/>
    </row>
    <row r="179" ht="15.75" customHeight="1">
      <c r="A179" s="1"/>
      <c r="B179" s="1"/>
      <c r="D179" s="22"/>
      <c r="E179" s="22"/>
      <c r="F179" s="22"/>
      <c r="H179" s="1"/>
    </row>
    <row r="180" ht="15.75" customHeight="1">
      <c r="A180" s="1"/>
      <c r="B180" s="1"/>
      <c r="D180" s="22"/>
      <c r="E180" s="22"/>
      <c r="F180" s="22"/>
      <c r="H180" s="1"/>
    </row>
    <row r="181" ht="15.75" customHeight="1">
      <c r="A181" s="1"/>
      <c r="B181" s="1"/>
      <c r="D181" s="22"/>
      <c r="E181" s="22"/>
      <c r="F181" s="22"/>
      <c r="H181" s="1"/>
    </row>
    <row r="182" ht="15.75" customHeight="1">
      <c r="A182" s="1"/>
      <c r="B182" s="1"/>
      <c r="D182" s="22"/>
      <c r="E182" s="22"/>
      <c r="F182" s="22"/>
      <c r="H182" s="1"/>
    </row>
    <row r="183" ht="15.75" customHeight="1">
      <c r="A183" s="1"/>
      <c r="B183" s="1"/>
      <c r="D183" s="22"/>
      <c r="E183" s="22"/>
      <c r="F183" s="22"/>
      <c r="H183" s="1"/>
    </row>
    <row r="184" ht="15.75" customHeight="1">
      <c r="A184" s="1"/>
      <c r="B184" s="1"/>
      <c r="D184" s="22"/>
      <c r="E184" s="22"/>
      <c r="F184" s="22"/>
      <c r="H184" s="1"/>
    </row>
    <row r="185" ht="15.75" customHeight="1">
      <c r="A185" s="1"/>
      <c r="B185" s="1"/>
      <c r="D185" s="22"/>
      <c r="E185" s="22"/>
      <c r="F185" s="22"/>
      <c r="H185" s="1"/>
    </row>
    <row r="186" ht="15.75" customHeight="1">
      <c r="A186" s="1"/>
      <c r="B186" s="1"/>
      <c r="D186" s="22"/>
      <c r="E186" s="22"/>
      <c r="F186" s="22"/>
      <c r="H186" s="1"/>
    </row>
    <row r="187" ht="15.75" customHeight="1">
      <c r="A187" s="1"/>
      <c r="B187" s="1"/>
      <c r="D187" s="22"/>
      <c r="E187" s="22"/>
      <c r="F187" s="22"/>
      <c r="H187" s="1"/>
    </row>
    <row r="188" ht="15.75" customHeight="1">
      <c r="A188" s="1"/>
      <c r="B188" s="1"/>
      <c r="D188" s="22"/>
      <c r="E188" s="22"/>
      <c r="F188" s="22"/>
      <c r="H188" s="1"/>
    </row>
    <row r="189" ht="15.75" customHeight="1">
      <c r="A189" s="1"/>
      <c r="B189" s="1"/>
      <c r="D189" s="22"/>
      <c r="E189" s="22"/>
      <c r="F189" s="22"/>
      <c r="H189" s="1"/>
    </row>
    <row r="190" ht="15.75" customHeight="1">
      <c r="A190" s="1"/>
      <c r="B190" s="1"/>
      <c r="D190" s="22"/>
      <c r="E190" s="22"/>
      <c r="F190" s="22"/>
      <c r="H190" s="1"/>
    </row>
    <row r="191" ht="15.75" customHeight="1">
      <c r="A191" s="1"/>
      <c r="B191" s="1"/>
      <c r="D191" s="22"/>
      <c r="E191" s="22"/>
      <c r="F191" s="22"/>
      <c r="H191" s="1"/>
    </row>
    <row r="192" ht="15.75" customHeight="1">
      <c r="A192" s="1"/>
      <c r="B192" s="1"/>
      <c r="D192" s="22"/>
      <c r="E192" s="22"/>
      <c r="F192" s="22"/>
      <c r="H192" s="1"/>
    </row>
    <row r="193" ht="15.75" customHeight="1">
      <c r="A193" s="1"/>
      <c r="B193" s="1"/>
      <c r="D193" s="22"/>
      <c r="E193" s="22"/>
      <c r="F193" s="22"/>
      <c r="H193" s="1"/>
    </row>
    <row r="194" ht="15.75" customHeight="1">
      <c r="A194" s="1"/>
      <c r="B194" s="1"/>
      <c r="D194" s="22"/>
      <c r="E194" s="22"/>
      <c r="F194" s="22"/>
      <c r="H194" s="1"/>
    </row>
    <row r="195" ht="15.75" customHeight="1">
      <c r="A195" s="1"/>
      <c r="B195" s="1"/>
      <c r="D195" s="22"/>
      <c r="E195" s="22"/>
      <c r="F195" s="22"/>
      <c r="H195" s="1"/>
    </row>
    <row r="196" ht="15.75" customHeight="1">
      <c r="A196" s="1"/>
      <c r="B196" s="1"/>
      <c r="D196" s="22"/>
      <c r="E196" s="22"/>
      <c r="F196" s="22"/>
      <c r="H196" s="1"/>
    </row>
    <row r="197" ht="15.75" customHeight="1">
      <c r="A197" s="1"/>
      <c r="B197" s="1"/>
      <c r="D197" s="22"/>
      <c r="E197" s="22"/>
      <c r="F197" s="22"/>
      <c r="H197" s="1"/>
    </row>
    <row r="198" ht="15.75" customHeight="1">
      <c r="A198" s="1"/>
      <c r="B198" s="1"/>
      <c r="D198" s="22"/>
      <c r="E198" s="22"/>
      <c r="F198" s="22"/>
      <c r="H198" s="1"/>
    </row>
    <row r="199" ht="15.75" customHeight="1">
      <c r="A199" s="1"/>
      <c r="B199" s="1"/>
      <c r="D199" s="22"/>
      <c r="E199" s="22"/>
      <c r="F199" s="22"/>
      <c r="H199" s="1"/>
    </row>
    <row r="200" ht="15.75" customHeight="1">
      <c r="A200" s="1"/>
      <c r="B200" s="1"/>
      <c r="D200" s="22"/>
      <c r="E200" s="22"/>
      <c r="F200" s="22"/>
      <c r="H200" s="1"/>
    </row>
    <row r="201" ht="15.75" customHeight="1">
      <c r="A201" s="1"/>
      <c r="B201" s="1"/>
      <c r="D201" s="22"/>
      <c r="E201" s="22"/>
      <c r="F201" s="22"/>
      <c r="H201" s="1"/>
    </row>
    <row r="202" ht="15.75" customHeight="1">
      <c r="A202" s="1"/>
      <c r="B202" s="1"/>
      <c r="D202" s="22"/>
      <c r="E202" s="22"/>
      <c r="F202" s="22"/>
      <c r="H202" s="1"/>
    </row>
    <row r="203" ht="15.75" customHeight="1">
      <c r="A203" s="1"/>
      <c r="B203" s="1"/>
      <c r="D203" s="22"/>
      <c r="E203" s="22"/>
      <c r="F203" s="22"/>
      <c r="H203" s="1"/>
    </row>
    <row r="204" ht="15.75" customHeight="1">
      <c r="A204" s="1"/>
      <c r="B204" s="1"/>
      <c r="D204" s="22"/>
      <c r="E204" s="22"/>
      <c r="F204" s="22"/>
      <c r="H204" s="1"/>
    </row>
    <row r="205" ht="15.75" customHeight="1">
      <c r="A205" s="1"/>
      <c r="B205" s="1"/>
      <c r="D205" s="22"/>
      <c r="E205" s="22"/>
      <c r="F205" s="22"/>
      <c r="H205" s="1"/>
    </row>
    <row r="206" ht="15.75" customHeight="1">
      <c r="A206" s="1"/>
      <c r="B206" s="1"/>
      <c r="D206" s="22"/>
      <c r="E206" s="22"/>
      <c r="F206" s="22"/>
      <c r="H206" s="1"/>
    </row>
    <row r="207" ht="15.75" customHeight="1">
      <c r="A207" s="1"/>
      <c r="B207" s="1"/>
      <c r="D207" s="22"/>
      <c r="E207" s="22"/>
      <c r="F207" s="22"/>
      <c r="H207" s="1"/>
    </row>
    <row r="208" ht="15.75" customHeight="1">
      <c r="A208" s="1"/>
      <c r="B208" s="1"/>
      <c r="D208" s="22"/>
      <c r="E208" s="22"/>
      <c r="F208" s="22"/>
      <c r="H208" s="1"/>
    </row>
    <row r="209" ht="15.75" customHeight="1">
      <c r="A209" s="1"/>
      <c r="B209" s="1"/>
      <c r="D209" s="22"/>
      <c r="E209" s="22"/>
      <c r="F209" s="22"/>
      <c r="H209" s="1"/>
    </row>
    <row r="210" ht="15.75" customHeight="1">
      <c r="A210" s="1"/>
      <c r="B210" s="1"/>
      <c r="D210" s="22"/>
      <c r="E210" s="22"/>
      <c r="F210" s="22"/>
      <c r="H210" s="1"/>
    </row>
    <row r="211" ht="15.75" customHeight="1">
      <c r="A211" s="1"/>
      <c r="B211" s="1"/>
      <c r="D211" s="22"/>
      <c r="E211" s="22"/>
      <c r="F211" s="22"/>
      <c r="H211" s="1"/>
    </row>
    <row r="212" ht="15.75" customHeight="1">
      <c r="A212" s="1"/>
      <c r="B212" s="1"/>
      <c r="D212" s="22"/>
      <c r="E212" s="22"/>
      <c r="F212" s="22"/>
      <c r="H212" s="1"/>
    </row>
    <row r="213" ht="15.75" customHeight="1">
      <c r="A213" s="1"/>
      <c r="B213" s="1"/>
      <c r="D213" s="22"/>
      <c r="E213" s="22"/>
      <c r="F213" s="22"/>
      <c r="H213" s="1"/>
    </row>
    <row r="214" ht="15.75" customHeight="1">
      <c r="A214" s="1"/>
      <c r="B214" s="1"/>
      <c r="D214" s="22"/>
      <c r="E214" s="22"/>
      <c r="F214" s="22"/>
      <c r="H214" s="1"/>
    </row>
    <row r="215" ht="15.75" customHeight="1">
      <c r="A215" s="1"/>
      <c r="B215" s="1"/>
      <c r="D215" s="22"/>
      <c r="E215" s="22"/>
      <c r="F215" s="22"/>
      <c r="H215" s="1"/>
    </row>
    <row r="216" ht="15.75" customHeight="1">
      <c r="A216" s="1"/>
      <c r="B216" s="1"/>
      <c r="D216" s="22"/>
      <c r="E216" s="22"/>
      <c r="F216" s="22"/>
      <c r="H216" s="1"/>
    </row>
    <row r="217" ht="15.75" customHeight="1">
      <c r="A217" s="1"/>
      <c r="B217" s="1"/>
      <c r="D217" s="22"/>
      <c r="E217" s="22"/>
      <c r="F217" s="22"/>
      <c r="H217" s="1"/>
    </row>
    <row r="218" ht="15.75" customHeight="1">
      <c r="A218" s="1"/>
      <c r="B218" s="1"/>
      <c r="D218" s="22"/>
      <c r="E218" s="22"/>
      <c r="F218" s="22"/>
      <c r="H218" s="1"/>
    </row>
    <row r="219" ht="15.75" customHeight="1">
      <c r="A219" s="1"/>
      <c r="B219" s="1"/>
      <c r="D219" s="22"/>
      <c r="E219" s="22"/>
      <c r="F219" s="22"/>
      <c r="H219" s="1"/>
    </row>
    <row r="220" ht="15.75" customHeight="1">
      <c r="A220" s="1"/>
      <c r="B220" s="1"/>
      <c r="D220" s="22"/>
      <c r="E220" s="22"/>
      <c r="F220" s="22"/>
      <c r="H220" s="1"/>
    </row>
    <row r="221" ht="15.75" customHeight="1">
      <c r="A221" s="1"/>
      <c r="B221" s="1"/>
      <c r="D221" s="22"/>
      <c r="E221" s="22"/>
      <c r="F221" s="22"/>
      <c r="H221" s="1"/>
    </row>
    <row r="222" ht="15.75" customHeight="1">
      <c r="A222" s="1"/>
      <c r="B222" s="1"/>
      <c r="D222" s="22"/>
      <c r="E222" s="22"/>
      <c r="F222" s="22"/>
      <c r="H222" s="1"/>
    </row>
    <row r="223" ht="15.75" customHeight="1">
      <c r="A223" s="1"/>
      <c r="B223" s="1"/>
      <c r="D223" s="22"/>
      <c r="E223" s="22"/>
      <c r="F223" s="22"/>
      <c r="H223" s="1"/>
    </row>
    <row r="224" ht="15.75" customHeight="1">
      <c r="A224" s="1"/>
      <c r="B224" s="1"/>
      <c r="D224" s="22"/>
      <c r="E224" s="22"/>
      <c r="F224" s="22"/>
      <c r="H224" s="1"/>
    </row>
    <row r="225" ht="15.75" customHeight="1">
      <c r="A225" s="1"/>
      <c r="B225" s="1"/>
      <c r="D225" s="22"/>
      <c r="E225" s="22"/>
      <c r="F225" s="22"/>
      <c r="H225" s="1"/>
    </row>
    <row r="226" ht="15.75" customHeight="1">
      <c r="A226" s="1"/>
      <c r="B226" s="1"/>
      <c r="D226" s="22"/>
      <c r="E226" s="22"/>
      <c r="F226" s="22"/>
      <c r="H226" s="1"/>
    </row>
    <row r="227" ht="15.75" customHeight="1">
      <c r="A227" s="1"/>
      <c r="B227" s="1"/>
      <c r="D227" s="22"/>
      <c r="E227" s="22"/>
      <c r="F227" s="22"/>
      <c r="H227" s="1"/>
    </row>
    <row r="228" ht="15.75" customHeight="1">
      <c r="A228" s="1"/>
      <c r="B228" s="1"/>
      <c r="D228" s="22"/>
      <c r="E228" s="22"/>
      <c r="F228" s="22"/>
      <c r="H228" s="1"/>
    </row>
    <row r="229" ht="15.75" customHeight="1">
      <c r="A229" s="1"/>
      <c r="B229" s="1"/>
      <c r="D229" s="22"/>
      <c r="E229" s="22"/>
      <c r="F229" s="22"/>
      <c r="H229" s="1"/>
    </row>
    <row r="230" ht="15.75" customHeight="1">
      <c r="A230" s="1"/>
      <c r="B230" s="1"/>
      <c r="D230" s="22"/>
      <c r="E230" s="22"/>
      <c r="F230" s="22"/>
      <c r="H230" s="1"/>
    </row>
    <row r="231" ht="15.75" customHeight="1">
      <c r="A231" s="1"/>
      <c r="B231" s="1"/>
      <c r="D231" s="22"/>
      <c r="E231" s="22"/>
      <c r="F231" s="22"/>
      <c r="H231" s="1"/>
    </row>
    <row r="232" ht="15.75" customHeight="1">
      <c r="A232" s="1"/>
      <c r="B232" s="1"/>
      <c r="D232" s="22"/>
      <c r="E232" s="22"/>
      <c r="F232" s="22"/>
      <c r="H232" s="1"/>
    </row>
    <row r="233" ht="15.75" customHeight="1">
      <c r="A233" s="1"/>
      <c r="B233" s="1"/>
      <c r="D233" s="22"/>
      <c r="E233" s="22"/>
      <c r="F233" s="22"/>
      <c r="H233" s="1"/>
    </row>
    <row r="234" ht="15.75" customHeight="1">
      <c r="A234" s="1"/>
      <c r="B234" s="1"/>
      <c r="D234" s="22"/>
      <c r="E234" s="22"/>
      <c r="F234" s="22"/>
      <c r="H234" s="1"/>
    </row>
    <row r="235" ht="15.75" customHeight="1">
      <c r="A235" s="1"/>
      <c r="B235" s="1"/>
      <c r="D235" s="22"/>
      <c r="E235" s="22"/>
      <c r="F235" s="22"/>
      <c r="H235" s="1"/>
    </row>
    <row r="236" ht="15.75" customHeight="1">
      <c r="A236" s="1"/>
      <c r="B236" s="1"/>
      <c r="D236" s="22"/>
      <c r="E236" s="22"/>
      <c r="F236" s="22"/>
      <c r="H236" s="1"/>
    </row>
    <row r="237" ht="15.75" customHeight="1">
      <c r="A237" s="1"/>
      <c r="B237" s="1"/>
      <c r="D237" s="22"/>
      <c r="E237" s="22"/>
      <c r="F237" s="22"/>
      <c r="H237" s="1"/>
    </row>
    <row r="238" ht="15.75" customHeight="1">
      <c r="A238" s="1"/>
      <c r="B238" s="1"/>
      <c r="D238" s="22"/>
      <c r="E238" s="22"/>
      <c r="F238" s="22"/>
      <c r="H238" s="1"/>
    </row>
    <row r="239" ht="15.75" customHeight="1">
      <c r="A239" s="1"/>
      <c r="B239" s="1"/>
      <c r="D239" s="22"/>
      <c r="E239" s="22"/>
      <c r="F239" s="22"/>
      <c r="H239" s="1"/>
    </row>
    <row r="240" ht="15.75" customHeight="1">
      <c r="A240" s="1"/>
      <c r="B240" s="1"/>
      <c r="D240" s="22"/>
      <c r="E240" s="22"/>
      <c r="F240" s="22"/>
      <c r="H240" s="1"/>
    </row>
    <row r="241" ht="15.75" customHeight="1">
      <c r="A241" s="1"/>
      <c r="B241" s="1"/>
      <c r="D241" s="22"/>
      <c r="E241" s="22"/>
      <c r="F241" s="22"/>
      <c r="H241" s="1"/>
    </row>
    <row r="242" ht="15.75" customHeight="1">
      <c r="A242" s="1"/>
      <c r="B242" s="1"/>
      <c r="D242" s="22"/>
      <c r="E242" s="22"/>
      <c r="F242" s="22"/>
      <c r="H242" s="1"/>
    </row>
    <row r="243" ht="15.75" customHeight="1">
      <c r="A243" s="1"/>
      <c r="B243" s="1"/>
      <c r="D243" s="22"/>
      <c r="E243" s="22"/>
      <c r="F243" s="22"/>
      <c r="H243" s="1"/>
    </row>
    <row r="244" ht="15.75" customHeight="1">
      <c r="A244" s="1"/>
      <c r="B244" s="1"/>
      <c r="D244" s="22"/>
      <c r="E244" s="22"/>
      <c r="F244" s="22"/>
      <c r="H244" s="1"/>
    </row>
    <row r="245" ht="15.75" customHeight="1">
      <c r="A245" s="1"/>
      <c r="B245" s="1"/>
      <c r="D245" s="22"/>
      <c r="E245" s="22"/>
      <c r="F245" s="22"/>
      <c r="H245" s="1"/>
    </row>
    <row r="246" ht="15.75" customHeight="1">
      <c r="A246" s="1"/>
      <c r="B246" s="1"/>
      <c r="D246" s="22"/>
      <c r="E246" s="22"/>
      <c r="F246" s="22"/>
      <c r="H246" s="1"/>
    </row>
    <row r="247" ht="15.75" customHeight="1">
      <c r="A247" s="1"/>
      <c r="B247" s="1"/>
      <c r="D247" s="22"/>
      <c r="E247" s="22"/>
      <c r="F247" s="22"/>
      <c r="H247" s="1"/>
    </row>
    <row r="248" ht="15.75" customHeight="1">
      <c r="A248" s="1"/>
      <c r="B248" s="1"/>
      <c r="D248" s="22"/>
      <c r="E248" s="22"/>
      <c r="F248" s="22"/>
      <c r="H248" s="1"/>
    </row>
    <row r="249" ht="15.75" customHeight="1">
      <c r="A249" s="1"/>
      <c r="B249" s="1"/>
      <c r="D249" s="22"/>
      <c r="E249" s="22"/>
      <c r="F249" s="22"/>
      <c r="H249" s="1"/>
    </row>
    <row r="250" ht="15.75" customHeight="1">
      <c r="A250" s="1"/>
      <c r="B250" s="1"/>
      <c r="D250" s="22"/>
      <c r="E250" s="22"/>
      <c r="F250" s="22"/>
      <c r="H250" s="1"/>
    </row>
    <row r="251" ht="15.75" customHeight="1">
      <c r="A251" s="1"/>
      <c r="B251" s="1"/>
      <c r="D251" s="22"/>
      <c r="E251" s="22"/>
      <c r="F251" s="22"/>
      <c r="H251" s="1"/>
    </row>
    <row r="252" ht="15.75" customHeight="1">
      <c r="A252" s="1"/>
      <c r="B252" s="1"/>
      <c r="D252" s="22"/>
      <c r="E252" s="22"/>
      <c r="F252" s="22"/>
      <c r="H252" s="1"/>
    </row>
    <row r="253" ht="15.75" customHeight="1">
      <c r="A253" s="1"/>
      <c r="B253" s="1"/>
      <c r="D253" s="22"/>
      <c r="E253" s="22"/>
      <c r="F253" s="22"/>
      <c r="H253" s="1"/>
    </row>
    <row r="254" ht="15.75" customHeight="1">
      <c r="A254" s="1"/>
      <c r="B254" s="1"/>
      <c r="D254" s="22"/>
      <c r="E254" s="22"/>
      <c r="F254" s="22"/>
      <c r="H254" s="1"/>
    </row>
    <row r="255" ht="15.75" customHeight="1">
      <c r="A255" s="1"/>
      <c r="B255" s="1"/>
      <c r="D255" s="22"/>
      <c r="E255" s="22"/>
      <c r="F255" s="22"/>
      <c r="H255" s="1"/>
    </row>
    <row r="256" ht="15.75" customHeight="1">
      <c r="A256" s="1"/>
      <c r="B256" s="1"/>
      <c r="D256" s="22"/>
      <c r="E256" s="22"/>
      <c r="F256" s="22"/>
      <c r="H256" s="1"/>
    </row>
    <row r="257" ht="15.75" customHeight="1">
      <c r="A257" s="1"/>
      <c r="B257" s="1"/>
      <c r="D257" s="22"/>
      <c r="E257" s="22"/>
      <c r="F257" s="22"/>
      <c r="H257" s="1"/>
    </row>
    <row r="258" ht="15.75" customHeight="1">
      <c r="A258" s="1"/>
      <c r="B258" s="1"/>
      <c r="D258" s="22"/>
      <c r="E258" s="22"/>
      <c r="F258" s="22"/>
      <c r="H258" s="1"/>
    </row>
    <row r="259" ht="15.75" customHeight="1">
      <c r="A259" s="1"/>
      <c r="B259" s="1"/>
      <c r="D259" s="22"/>
      <c r="E259" s="22"/>
      <c r="F259" s="22"/>
      <c r="H259" s="1"/>
    </row>
    <row r="260" ht="15.75" customHeight="1">
      <c r="A260" s="1"/>
      <c r="B260" s="1"/>
      <c r="D260" s="22"/>
      <c r="E260" s="22"/>
      <c r="F260" s="22"/>
      <c r="H260" s="1"/>
    </row>
    <row r="261" ht="15.75" customHeight="1">
      <c r="A261" s="1"/>
      <c r="B261" s="1"/>
      <c r="D261" s="22"/>
      <c r="E261" s="22"/>
      <c r="F261" s="22"/>
      <c r="H261" s="1"/>
    </row>
    <row r="262" ht="15.75" customHeight="1">
      <c r="A262" s="1"/>
      <c r="B262" s="1"/>
      <c r="D262" s="22"/>
      <c r="E262" s="22"/>
      <c r="F262" s="22"/>
      <c r="H262" s="1"/>
    </row>
    <row r="263" ht="15.75" customHeight="1">
      <c r="A263" s="1"/>
      <c r="B263" s="1"/>
      <c r="D263" s="22"/>
      <c r="E263" s="22"/>
      <c r="F263" s="22"/>
      <c r="H263" s="1"/>
    </row>
    <row r="264" ht="15.75" customHeight="1">
      <c r="A264" s="1"/>
      <c r="B264" s="1"/>
      <c r="D264" s="22"/>
      <c r="E264" s="22"/>
      <c r="F264" s="22"/>
      <c r="H264" s="1"/>
    </row>
    <row r="265" ht="15.75" customHeight="1">
      <c r="A265" s="1"/>
      <c r="B265" s="1"/>
      <c r="D265" s="22"/>
      <c r="E265" s="22"/>
      <c r="F265" s="22"/>
      <c r="H265" s="1"/>
    </row>
    <row r="266" ht="15.75" customHeight="1">
      <c r="A266" s="1"/>
      <c r="B266" s="1"/>
      <c r="D266" s="22"/>
      <c r="E266" s="22"/>
      <c r="F266" s="22"/>
      <c r="H266" s="1"/>
    </row>
    <row r="267" ht="15.75" customHeight="1">
      <c r="A267" s="1"/>
      <c r="B267" s="1"/>
      <c r="D267" s="22"/>
      <c r="E267" s="22"/>
      <c r="F267" s="22"/>
      <c r="H267" s="1"/>
    </row>
    <row r="268" ht="15.75" customHeight="1">
      <c r="A268" s="1"/>
      <c r="B268" s="1"/>
      <c r="D268" s="22"/>
      <c r="E268" s="22"/>
      <c r="F268" s="22"/>
      <c r="H268" s="1"/>
    </row>
    <row r="269" ht="15.75" customHeight="1">
      <c r="A269" s="1"/>
      <c r="B269" s="1"/>
      <c r="D269" s="22"/>
      <c r="E269" s="22"/>
      <c r="F269" s="22"/>
      <c r="H269" s="1"/>
    </row>
    <row r="270" ht="15.75" customHeight="1">
      <c r="A270" s="1"/>
      <c r="B270" s="1"/>
      <c r="D270" s="22"/>
      <c r="E270" s="22"/>
      <c r="F270" s="22"/>
      <c r="H270" s="1"/>
    </row>
    <row r="271" ht="15.75" customHeight="1">
      <c r="A271" s="1"/>
      <c r="B271" s="1"/>
      <c r="D271" s="22"/>
      <c r="E271" s="22"/>
      <c r="F271" s="22"/>
      <c r="H271" s="1"/>
    </row>
    <row r="272" ht="15.75" customHeight="1">
      <c r="A272" s="1"/>
      <c r="B272" s="1"/>
      <c r="D272" s="22"/>
      <c r="E272" s="22"/>
      <c r="F272" s="22"/>
      <c r="H272" s="1"/>
    </row>
    <row r="273" ht="15.75" customHeight="1">
      <c r="A273" s="1"/>
      <c r="B273" s="1"/>
      <c r="D273" s="22"/>
      <c r="E273" s="22"/>
      <c r="F273" s="22"/>
      <c r="H273" s="1"/>
    </row>
    <row r="274" ht="15.75" customHeight="1">
      <c r="A274" s="1"/>
      <c r="B274" s="1"/>
      <c r="D274" s="22"/>
      <c r="E274" s="22"/>
      <c r="F274" s="22"/>
      <c r="H274" s="1"/>
    </row>
    <row r="275" ht="15.75" customHeight="1">
      <c r="A275" s="1"/>
      <c r="B275" s="1"/>
      <c r="D275" s="22"/>
      <c r="E275" s="22"/>
      <c r="F275" s="22"/>
      <c r="H275" s="1"/>
    </row>
    <row r="276" ht="15.75" customHeight="1">
      <c r="A276" s="1"/>
      <c r="B276" s="1"/>
      <c r="D276" s="22"/>
      <c r="E276" s="22"/>
      <c r="F276" s="22"/>
      <c r="H276" s="1"/>
    </row>
    <row r="277" ht="15.75" customHeight="1">
      <c r="A277" s="1"/>
      <c r="B277" s="1"/>
      <c r="D277" s="22"/>
      <c r="E277" s="22"/>
      <c r="F277" s="22"/>
      <c r="H277" s="1"/>
    </row>
    <row r="278" ht="15.75" customHeight="1">
      <c r="A278" s="1"/>
      <c r="B278" s="1"/>
      <c r="D278" s="22"/>
      <c r="E278" s="22"/>
      <c r="F278" s="22"/>
      <c r="H278" s="1"/>
    </row>
    <row r="279" ht="15.75" customHeight="1">
      <c r="A279" s="1"/>
      <c r="B279" s="1"/>
      <c r="D279" s="22"/>
      <c r="E279" s="22"/>
      <c r="F279" s="22"/>
      <c r="H279" s="1"/>
    </row>
    <row r="280" ht="15.75" customHeight="1">
      <c r="A280" s="1"/>
      <c r="B280" s="1"/>
      <c r="D280" s="22"/>
      <c r="E280" s="22"/>
      <c r="F280" s="22"/>
      <c r="H280" s="1"/>
    </row>
    <row r="281" ht="15.75" customHeight="1">
      <c r="A281" s="1"/>
      <c r="B281" s="1"/>
      <c r="D281" s="22"/>
      <c r="E281" s="22"/>
      <c r="F281" s="22"/>
      <c r="H281" s="1"/>
    </row>
    <row r="282" ht="15.75" customHeight="1">
      <c r="A282" s="1"/>
      <c r="B282" s="1"/>
      <c r="D282" s="22"/>
      <c r="E282" s="22"/>
      <c r="F282" s="22"/>
      <c r="H282" s="1"/>
    </row>
    <row r="283" ht="15.75" customHeight="1">
      <c r="A283" s="1"/>
      <c r="B283" s="1"/>
      <c r="D283" s="22"/>
      <c r="E283" s="22"/>
      <c r="F283" s="22"/>
      <c r="H283" s="1"/>
    </row>
    <row r="284" ht="15.75" customHeight="1">
      <c r="A284" s="1"/>
      <c r="B284" s="1"/>
      <c r="D284" s="22"/>
      <c r="E284" s="22"/>
      <c r="F284" s="22"/>
      <c r="H284" s="1"/>
    </row>
    <row r="285" ht="15.75" customHeight="1">
      <c r="A285" s="1"/>
      <c r="B285" s="1"/>
      <c r="D285" s="22"/>
      <c r="E285" s="22"/>
      <c r="F285" s="22"/>
      <c r="H285" s="1"/>
    </row>
    <row r="286" ht="15.75" customHeight="1">
      <c r="A286" s="1"/>
      <c r="B286" s="1"/>
      <c r="D286" s="22"/>
      <c r="E286" s="22"/>
      <c r="F286" s="22"/>
      <c r="H286" s="1"/>
    </row>
    <row r="287" ht="15.75" customHeight="1">
      <c r="A287" s="1"/>
      <c r="B287" s="1"/>
      <c r="D287" s="22"/>
      <c r="E287" s="22"/>
      <c r="F287" s="22"/>
      <c r="H287" s="1"/>
    </row>
    <row r="288" ht="15.75" customHeight="1">
      <c r="A288" s="1"/>
      <c r="B288" s="1"/>
      <c r="D288" s="22"/>
      <c r="E288" s="22"/>
      <c r="F288" s="22"/>
      <c r="H288" s="1"/>
    </row>
    <row r="289" ht="15.75" customHeight="1">
      <c r="A289" s="1"/>
      <c r="B289" s="1"/>
      <c r="D289" s="22"/>
      <c r="E289" s="22"/>
      <c r="F289" s="22"/>
      <c r="H289" s="1"/>
    </row>
    <row r="290" ht="15.75" customHeight="1">
      <c r="A290" s="1"/>
      <c r="B290" s="1"/>
      <c r="D290" s="22"/>
      <c r="E290" s="22"/>
      <c r="F290" s="22"/>
      <c r="H290" s="1"/>
    </row>
    <row r="291" ht="15.75" customHeight="1">
      <c r="A291" s="1"/>
      <c r="B291" s="1"/>
      <c r="D291" s="22"/>
      <c r="E291" s="22"/>
      <c r="F291" s="22"/>
      <c r="H291" s="1"/>
    </row>
    <row r="292" ht="15.75" customHeight="1">
      <c r="A292" s="1"/>
      <c r="B292" s="1"/>
      <c r="D292" s="22"/>
      <c r="E292" s="22"/>
      <c r="F292" s="22"/>
      <c r="H292" s="1"/>
    </row>
    <row r="293" ht="15.75" customHeight="1">
      <c r="A293" s="1"/>
      <c r="B293" s="1"/>
      <c r="D293" s="22"/>
      <c r="E293" s="22"/>
      <c r="F293" s="22"/>
      <c r="H293" s="1"/>
    </row>
    <row r="294" ht="15.75" customHeight="1">
      <c r="A294" s="1"/>
      <c r="B294" s="1"/>
      <c r="D294" s="22"/>
      <c r="E294" s="22"/>
      <c r="F294" s="22"/>
      <c r="H294" s="1"/>
    </row>
    <row r="295" ht="15.75" customHeight="1">
      <c r="A295" s="1"/>
      <c r="B295" s="1"/>
      <c r="D295" s="22"/>
      <c r="E295" s="22"/>
      <c r="F295" s="22"/>
      <c r="H295" s="1"/>
    </row>
    <row r="296" ht="15.75" customHeight="1">
      <c r="A296" s="1"/>
      <c r="B296" s="1"/>
      <c r="D296" s="22"/>
      <c r="E296" s="22"/>
      <c r="F296" s="22"/>
      <c r="H296" s="1"/>
    </row>
    <row r="297" ht="15.75" customHeight="1">
      <c r="A297" s="1"/>
      <c r="B297" s="1"/>
      <c r="D297" s="22"/>
      <c r="E297" s="22"/>
      <c r="F297" s="22"/>
      <c r="H297" s="1"/>
    </row>
    <row r="298" ht="15.75" customHeight="1">
      <c r="A298" s="1"/>
      <c r="B298" s="1"/>
      <c r="D298" s="22"/>
      <c r="E298" s="22"/>
      <c r="F298" s="22"/>
      <c r="H298" s="1"/>
    </row>
    <row r="299" ht="15.75" customHeight="1">
      <c r="A299" s="1"/>
      <c r="B299" s="1"/>
      <c r="D299" s="22"/>
      <c r="E299" s="22"/>
      <c r="F299" s="22"/>
      <c r="H299" s="1"/>
    </row>
    <row r="300" ht="15.75" customHeight="1">
      <c r="A300" s="1"/>
      <c r="B300" s="1"/>
      <c r="D300" s="22"/>
      <c r="E300" s="22"/>
      <c r="F300" s="22"/>
      <c r="H300" s="1"/>
    </row>
    <row r="301" ht="15.75" customHeight="1">
      <c r="A301" s="1"/>
      <c r="B301" s="1"/>
      <c r="D301" s="22"/>
      <c r="E301" s="22"/>
      <c r="F301" s="22"/>
      <c r="H301" s="1"/>
    </row>
    <row r="302" ht="15.75" customHeight="1">
      <c r="A302" s="1"/>
      <c r="B302" s="1"/>
      <c r="D302" s="22"/>
      <c r="E302" s="22"/>
      <c r="F302" s="22"/>
      <c r="H302" s="1"/>
    </row>
    <row r="303" ht="15.75" customHeight="1">
      <c r="A303" s="1"/>
      <c r="B303" s="1"/>
      <c r="D303" s="22"/>
      <c r="E303" s="22"/>
      <c r="F303" s="22"/>
      <c r="H303" s="1"/>
    </row>
    <row r="304" ht="15.75" customHeight="1">
      <c r="A304" s="1"/>
      <c r="B304" s="1"/>
      <c r="D304" s="22"/>
      <c r="E304" s="22"/>
      <c r="F304" s="22"/>
      <c r="H304" s="1"/>
    </row>
    <row r="305" ht="15.75" customHeight="1">
      <c r="A305" s="1"/>
      <c r="B305" s="1"/>
      <c r="D305" s="22"/>
      <c r="E305" s="22"/>
      <c r="F305" s="22"/>
      <c r="H305" s="1"/>
    </row>
    <row r="306" ht="15.75" customHeight="1">
      <c r="A306" s="1"/>
      <c r="B306" s="1"/>
      <c r="D306" s="22"/>
      <c r="E306" s="22"/>
      <c r="F306" s="22"/>
      <c r="H306" s="1"/>
    </row>
    <row r="307" ht="15.75" customHeight="1">
      <c r="A307" s="1"/>
      <c r="B307" s="1"/>
      <c r="D307" s="22"/>
      <c r="E307" s="22"/>
      <c r="F307" s="22"/>
      <c r="H307" s="1"/>
    </row>
    <row r="308" ht="15.75" customHeight="1">
      <c r="A308" s="1"/>
      <c r="B308" s="1"/>
      <c r="D308" s="22"/>
      <c r="E308" s="22"/>
      <c r="F308" s="22"/>
      <c r="H308" s="1"/>
    </row>
    <row r="309" ht="15.75" customHeight="1">
      <c r="A309" s="1"/>
      <c r="B309" s="1"/>
      <c r="D309" s="22"/>
      <c r="E309" s="22"/>
      <c r="F309" s="22"/>
      <c r="H309" s="1"/>
    </row>
    <row r="310" ht="15.75" customHeight="1">
      <c r="A310" s="1"/>
      <c r="B310" s="1"/>
      <c r="D310" s="22"/>
      <c r="E310" s="22"/>
      <c r="F310" s="22"/>
      <c r="H310" s="1"/>
    </row>
    <row r="311" ht="15.75" customHeight="1">
      <c r="A311" s="1"/>
      <c r="B311" s="1"/>
      <c r="D311" s="22"/>
      <c r="E311" s="22"/>
      <c r="F311" s="22"/>
      <c r="H311" s="1"/>
    </row>
    <row r="312" ht="15.75" customHeight="1">
      <c r="A312" s="1"/>
      <c r="B312" s="1"/>
      <c r="D312" s="22"/>
      <c r="E312" s="22"/>
      <c r="F312" s="22"/>
      <c r="H312" s="1"/>
    </row>
    <row r="313" ht="15.75" customHeight="1">
      <c r="A313" s="1"/>
      <c r="B313" s="1"/>
      <c r="D313" s="22"/>
      <c r="E313" s="22"/>
      <c r="F313" s="22"/>
      <c r="H313" s="1"/>
    </row>
    <row r="314" ht="15.75" customHeight="1">
      <c r="A314" s="1"/>
      <c r="B314" s="1"/>
      <c r="D314" s="22"/>
      <c r="E314" s="22"/>
      <c r="F314" s="22"/>
      <c r="H314" s="1"/>
    </row>
    <row r="315" ht="15.75" customHeight="1">
      <c r="A315" s="1"/>
      <c r="B315" s="1"/>
      <c r="D315" s="22"/>
      <c r="E315" s="22"/>
      <c r="F315" s="22"/>
      <c r="H315" s="1"/>
    </row>
    <row r="316" ht="15.75" customHeight="1">
      <c r="A316" s="1"/>
      <c r="B316" s="1"/>
      <c r="D316" s="22"/>
      <c r="E316" s="22"/>
      <c r="F316" s="22"/>
      <c r="H316" s="1"/>
    </row>
    <row r="317" ht="15.75" customHeight="1">
      <c r="A317" s="1"/>
      <c r="B317" s="1"/>
      <c r="D317" s="22"/>
      <c r="E317" s="22"/>
      <c r="F317" s="22"/>
      <c r="H317" s="1"/>
    </row>
    <row r="318" ht="15.75" customHeight="1">
      <c r="A318" s="1"/>
      <c r="B318" s="1"/>
      <c r="D318" s="22"/>
      <c r="E318" s="22"/>
      <c r="F318" s="22"/>
      <c r="H318" s="1"/>
    </row>
    <row r="319" ht="15.75" customHeight="1">
      <c r="A319" s="1"/>
      <c r="B319" s="1"/>
      <c r="D319" s="22"/>
      <c r="E319" s="22"/>
      <c r="F319" s="22"/>
      <c r="H319" s="1"/>
    </row>
    <row r="320" ht="15.75" customHeight="1">
      <c r="A320" s="1"/>
      <c r="B320" s="1"/>
      <c r="D320" s="22"/>
      <c r="E320" s="22"/>
      <c r="F320" s="22"/>
      <c r="H320" s="1"/>
    </row>
    <row r="321" ht="15.75" customHeight="1">
      <c r="A321" s="1"/>
      <c r="B321" s="1"/>
      <c r="D321" s="22"/>
      <c r="E321" s="22"/>
      <c r="F321" s="22"/>
      <c r="H321" s="1"/>
    </row>
    <row r="322" ht="15.75" customHeight="1">
      <c r="A322" s="1"/>
      <c r="B322" s="1"/>
      <c r="D322" s="22"/>
      <c r="E322" s="22"/>
      <c r="F322" s="22"/>
      <c r="H322" s="1"/>
    </row>
    <row r="323" ht="15.75" customHeight="1">
      <c r="A323" s="1"/>
      <c r="B323" s="1"/>
      <c r="D323" s="22"/>
      <c r="E323" s="22"/>
      <c r="F323" s="22"/>
      <c r="H323" s="1"/>
    </row>
    <row r="324" ht="15.75" customHeight="1">
      <c r="A324" s="1"/>
      <c r="B324" s="1"/>
      <c r="D324" s="22"/>
      <c r="E324" s="22"/>
      <c r="F324" s="22"/>
      <c r="H324" s="1"/>
    </row>
    <row r="325" ht="15.75" customHeight="1">
      <c r="A325" s="1"/>
      <c r="B325" s="1"/>
      <c r="D325" s="22"/>
      <c r="E325" s="22"/>
      <c r="F325" s="22"/>
      <c r="H325" s="1"/>
    </row>
    <row r="326" ht="15.75" customHeight="1">
      <c r="A326" s="1"/>
      <c r="B326" s="1"/>
      <c r="D326" s="22"/>
      <c r="E326" s="22"/>
      <c r="F326" s="22"/>
      <c r="H326" s="1"/>
    </row>
    <row r="327" ht="15.75" customHeight="1">
      <c r="A327" s="1"/>
      <c r="B327" s="1"/>
      <c r="D327" s="22"/>
      <c r="E327" s="22"/>
      <c r="F327" s="22"/>
      <c r="H327" s="1"/>
    </row>
    <row r="328" ht="15.75" customHeight="1">
      <c r="A328" s="1"/>
      <c r="B328" s="1"/>
      <c r="D328" s="22"/>
      <c r="E328" s="22"/>
      <c r="F328" s="22"/>
      <c r="H328" s="1"/>
    </row>
    <row r="329" ht="15.75" customHeight="1">
      <c r="A329" s="1"/>
      <c r="B329" s="1"/>
      <c r="D329" s="22"/>
      <c r="E329" s="22"/>
      <c r="F329" s="22"/>
      <c r="H329" s="1"/>
    </row>
    <row r="330" ht="15.75" customHeight="1">
      <c r="A330" s="1"/>
      <c r="B330" s="1"/>
      <c r="D330" s="22"/>
      <c r="E330" s="22"/>
      <c r="F330" s="22"/>
      <c r="H330" s="1"/>
    </row>
    <row r="331" ht="15.75" customHeight="1">
      <c r="A331" s="1"/>
      <c r="B331" s="1"/>
      <c r="D331" s="22"/>
      <c r="E331" s="22"/>
      <c r="F331" s="22"/>
      <c r="H331" s="1"/>
    </row>
    <row r="332" ht="15.75" customHeight="1">
      <c r="A332" s="1"/>
      <c r="B332" s="1"/>
      <c r="D332" s="22"/>
      <c r="E332" s="22"/>
      <c r="F332" s="22"/>
      <c r="H332" s="1"/>
    </row>
    <row r="333" ht="15.75" customHeight="1">
      <c r="A333" s="1"/>
      <c r="B333" s="1"/>
      <c r="D333" s="22"/>
      <c r="E333" s="22"/>
      <c r="F333" s="22"/>
      <c r="H333" s="1"/>
    </row>
    <row r="334" ht="15.75" customHeight="1">
      <c r="A334" s="1"/>
      <c r="B334" s="1"/>
      <c r="D334" s="22"/>
      <c r="E334" s="22"/>
      <c r="F334" s="22"/>
      <c r="H334" s="1"/>
    </row>
    <row r="335" ht="15.75" customHeight="1">
      <c r="A335" s="1"/>
      <c r="B335" s="1"/>
      <c r="D335" s="22"/>
      <c r="E335" s="22"/>
      <c r="F335" s="22"/>
      <c r="H335" s="1"/>
    </row>
    <row r="336" ht="15.75" customHeight="1">
      <c r="A336" s="1"/>
      <c r="B336" s="1"/>
      <c r="D336" s="22"/>
      <c r="E336" s="22"/>
      <c r="F336" s="22"/>
      <c r="H336" s="1"/>
    </row>
    <row r="337" ht="15.75" customHeight="1">
      <c r="A337" s="1"/>
      <c r="B337" s="1"/>
      <c r="D337" s="22"/>
      <c r="E337" s="22"/>
      <c r="F337" s="22"/>
      <c r="H337" s="1"/>
    </row>
    <row r="338" ht="15.75" customHeight="1">
      <c r="A338" s="1"/>
      <c r="B338" s="1"/>
      <c r="D338" s="22"/>
      <c r="E338" s="22"/>
      <c r="F338" s="22"/>
      <c r="H338" s="1"/>
    </row>
    <row r="339" ht="15.75" customHeight="1">
      <c r="A339" s="1"/>
      <c r="B339" s="1"/>
      <c r="D339" s="22"/>
      <c r="E339" s="22"/>
      <c r="F339" s="22"/>
      <c r="H339" s="1"/>
    </row>
    <row r="340" ht="15.75" customHeight="1">
      <c r="A340" s="1"/>
      <c r="B340" s="1"/>
      <c r="D340" s="22"/>
      <c r="E340" s="22"/>
      <c r="F340" s="22"/>
      <c r="H340" s="1"/>
    </row>
    <row r="341" ht="15.75" customHeight="1">
      <c r="A341" s="1"/>
      <c r="B341" s="1"/>
      <c r="D341" s="22"/>
      <c r="E341" s="22"/>
      <c r="F341" s="22"/>
      <c r="H341" s="1"/>
    </row>
    <row r="342" ht="15.75" customHeight="1">
      <c r="A342" s="1"/>
      <c r="B342" s="1"/>
      <c r="D342" s="22"/>
      <c r="E342" s="22"/>
      <c r="F342" s="22"/>
      <c r="H342" s="1"/>
    </row>
    <row r="343" ht="15.75" customHeight="1">
      <c r="A343" s="1"/>
      <c r="B343" s="1"/>
      <c r="D343" s="22"/>
      <c r="E343" s="22"/>
      <c r="F343" s="22"/>
      <c r="H343" s="1"/>
    </row>
    <row r="344" ht="15.75" customHeight="1">
      <c r="A344" s="1"/>
      <c r="B344" s="1"/>
      <c r="D344" s="22"/>
      <c r="E344" s="22"/>
      <c r="F344" s="22"/>
      <c r="H344" s="1"/>
    </row>
    <row r="345" ht="15.75" customHeight="1">
      <c r="A345" s="1"/>
      <c r="B345" s="1"/>
      <c r="D345" s="22"/>
      <c r="E345" s="22"/>
      <c r="F345" s="22"/>
      <c r="H345" s="1"/>
    </row>
    <row r="346" ht="15.75" customHeight="1">
      <c r="A346" s="1"/>
      <c r="B346" s="1"/>
      <c r="D346" s="22"/>
      <c r="E346" s="22"/>
      <c r="F346" s="22"/>
      <c r="H346" s="1"/>
    </row>
    <row r="347" ht="15.75" customHeight="1">
      <c r="A347" s="1"/>
      <c r="B347" s="1"/>
      <c r="D347" s="22"/>
      <c r="E347" s="22"/>
      <c r="F347" s="22"/>
      <c r="H347" s="1"/>
    </row>
    <row r="348" ht="15.75" customHeight="1">
      <c r="A348" s="1"/>
      <c r="B348" s="1"/>
      <c r="D348" s="22"/>
      <c r="E348" s="22"/>
      <c r="F348" s="22"/>
      <c r="H348" s="1"/>
    </row>
    <row r="349" ht="15.75" customHeight="1">
      <c r="A349" s="1"/>
      <c r="B349" s="1"/>
      <c r="D349" s="22"/>
      <c r="E349" s="22"/>
      <c r="F349" s="22"/>
      <c r="H349" s="1"/>
    </row>
    <row r="350" ht="15.75" customHeight="1">
      <c r="A350" s="1"/>
      <c r="B350" s="1"/>
      <c r="D350" s="22"/>
      <c r="E350" s="22"/>
      <c r="F350" s="22"/>
      <c r="H350" s="1"/>
    </row>
    <row r="351" ht="15.75" customHeight="1">
      <c r="A351" s="1"/>
      <c r="B351" s="1"/>
      <c r="D351" s="22"/>
      <c r="E351" s="22"/>
      <c r="F351" s="22"/>
      <c r="H351" s="1"/>
    </row>
    <row r="352" ht="15.75" customHeight="1">
      <c r="A352" s="1"/>
      <c r="B352" s="1"/>
      <c r="D352" s="22"/>
      <c r="E352" s="22"/>
      <c r="F352" s="22"/>
      <c r="H352" s="1"/>
    </row>
    <row r="353" ht="15.75" customHeight="1">
      <c r="A353" s="1"/>
      <c r="B353" s="1"/>
      <c r="D353" s="22"/>
      <c r="E353" s="22"/>
      <c r="F353" s="22"/>
      <c r="H353" s="1"/>
    </row>
    <row r="354" ht="15.75" customHeight="1">
      <c r="A354" s="1"/>
      <c r="B354" s="1"/>
      <c r="D354" s="22"/>
      <c r="E354" s="22"/>
      <c r="F354" s="22"/>
      <c r="H354" s="1"/>
    </row>
    <row r="355" ht="15.75" customHeight="1">
      <c r="A355" s="1"/>
      <c r="B355" s="1"/>
      <c r="D355" s="22"/>
      <c r="E355" s="22"/>
      <c r="F355" s="22"/>
      <c r="H355" s="1"/>
    </row>
    <row r="356" ht="15.75" customHeight="1">
      <c r="A356" s="1"/>
      <c r="B356" s="1"/>
      <c r="D356" s="22"/>
      <c r="E356" s="22"/>
      <c r="F356" s="22"/>
      <c r="H356" s="1"/>
    </row>
    <row r="357" ht="15.75" customHeight="1">
      <c r="A357" s="1"/>
      <c r="B357" s="1"/>
      <c r="D357" s="22"/>
      <c r="E357" s="22"/>
      <c r="F357" s="22"/>
      <c r="H357" s="1"/>
    </row>
    <row r="358" ht="15.75" customHeight="1">
      <c r="A358" s="1"/>
      <c r="B358" s="1"/>
      <c r="D358" s="22"/>
      <c r="E358" s="22"/>
      <c r="F358" s="22"/>
      <c r="H358" s="1"/>
    </row>
    <row r="359" ht="15.75" customHeight="1">
      <c r="A359" s="1"/>
      <c r="B359" s="1"/>
      <c r="D359" s="22"/>
      <c r="E359" s="22"/>
      <c r="F359" s="22"/>
      <c r="H359" s="1"/>
    </row>
    <row r="360" ht="15.75" customHeight="1">
      <c r="A360" s="1"/>
      <c r="B360" s="1"/>
      <c r="D360" s="22"/>
      <c r="E360" s="22"/>
      <c r="F360" s="22"/>
      <c r="H360" s="1"/>
    </row>
    <row r="361" ht="15.75" customHeight="1">
      <c r="A361" s="1"/>
      <c r="B361" s="1"/>
      <c r="D361" s="22"/>
      <c r="E361" s="22"/>
      <c r="F361" s="22"/>
      <c r="H361" s="1"/>
    </row>
    <row r="362" ht="15.75" customHeight="1">
      <c r="A362" s="1"/>
      <c r="B362" s="1"/>
      <c r="D362" s="22"/>
      <c r="E362" s="22"/>
      <c r="F362" s="22"/>
      <c r="H362" s="1"/>
    </row>
    <row r="363" ht="15.75" customHeight="1">
      <c r="A363" s="1"/>
      <c r="B363" s="1"/>
      <c r="D363" s="22"/>
      <c r="E363" s="22"/>
      <c r="F363" s="22"/>
      <c r="H363" s="1"/>
    </row>
    <row r="364" ht="15.75" customHeight="1">
      <c r="A364" s="1"/>
      <c r="B364" s="1"/>
      <c r="D364" s="22"/>
      <c r="E364" s="22"/>
      <c r="F364" s="22"/>
      <c r="H364" s="1"/>
    </row>
    <row r="365" ht="15.75" customHeight="1">
      <c r="A365" s="1"/>
      <c r="B365" s="1"/>
      <c r="D365" s="22"/>
      <c r="E365" s="22"/>
      <c r="F365" s="22"/>
      <c r="H365" s="1"/>
    </row>
    <row r="366" ht="15.75" customHeight="1">
      <c r="A366" s="1"/>
      <c r="B366" s="1"/>
      <c r="D366" s="22"/>
      <c r="E366" s="22"/>
      <c r="F366" s="22"/>
      <c r="H366" s="1"/>
    </row>
    <row r="367" ht="15.75" customHeight="1">
      <c r="A367" s="1"/>
      <c r="B367" s="1"/>
      <c r="D367" s="22"/>
      <c r="E367" s="22"/>
      <c r="F367" s="22"/>
      <c r="H367" s="1"/>
    </row>
    <row r="368" ht="15.75" customHeight="1">
      <c r="A368" s="1"/>
      <c r="B368" s="1"/>
      <c r="D368" s="22"/>
      <c r="E368" s="22"/>
      <c r="F368" s="22"/>
      <c r="H368" s="1"/>
    </row>
    <row r="369" ht="15.75" customHeight="1">
      <c r="A369" s="1"/>
      <c r="B369" s="1"/>
      <c r="D369" s="22"/>
      <c r="E369" s="22"/>
      <c r="F369" s="22"/>
      <c r="H369" s="1"/>
    </row>
    <row r="370" ht="15.75" customHeight="1">
      <c r="A370" s="1"/>
      <c r="B370" s="1"/>
      <c r="D370" s="22"/>
      <c r="E370" s="22"/>
      <c r="F370" s="22"/>
      <c r="H370" s="1"/>
    </row>
    <row r="371" ht="15.75" customHeight="1">
      <c r="A371" s="1"/>
      <c r="B371" s="1"/>
      <c r="D371" s="22"/>
      <c r="E371" s="22"/>
      <c r="F371" s="22"/>
      <c r="H371" s="1"/>
    </row>
    <row r="372" ht="15.75" customHeight="1">
      <c r="A372" s="1"/>
      <c r="B372" s="1"/>
      <c r="D372" s="22"/>
      <c r="E372" s="22"/>
      <c r="F372" s="22"/>
      <c r="H372" s="1"/>
    </row>
    <row r="373" ht="15.75" customHeight="1">
      <c r="A373" s="1"/>
      <c r="B373" s="1"/>
      <c r="D373" s="22"/>
      <c r="E373" s="22"/>
      <c r="F373" s="22"/>
      <c r="H373" s="1"/>
    </row>
    <row r="374" ht="15.75" customHeight="1">
      <c r="A374" s="1"/>
      <c r="B374" s="1"/>
      <c r="D374" s="22"/>
      <c r="E374" s="22"/>
      <c r="F374" s="22"/>
      <c r="H374" s="1"/>
    </row>
    <row r="375" ht="15.75" customHeight="1">
      <c r="A375" s="1"/>
      <c r="B375" s="1"/>
      <c r="D375" s="22"/>
      <c r="E375" s="22"/>
      <c r="F375" s="22"/>
      <c r="H375" s="1"/>
    </row>
    <row r="376" ht="15.75" customHeight="1">
      <c r="A376" s="1"/>
      <c r="B376" s="1"/>
      <c r="D376" s="22"/>
      <c r="E376" s="22"/>
      <c r="F376" s="22"/>
      <c r="H376" s="1"/>
    </row>
    <row r="377" ht="15.75" customHeight="1">
      <c r="A377" s="1"/>
      <c r="B377" s="1"/>
      <c r="D377" s="22"/>
      <c r="E377" s="22"/>
      <c r="F377" s="22"/>
      <c r="H377" s="1"/>
    </row>
    <row r="378" ht="15.75" customHeight="1">
      <c r="A378" s="1"/>
      <c r="B378" s="1"/>
      <c r="D378" s="22"/>
      <c r="E378" s="22"/>
      <c r="F378" s="22"/>
      <c r="H378" s="1"/>
    </row>
    <row r="379" ht="15.75" customHeight="1">
      <c r="A379" s="1"/>
      <c r="B379" s="1"/>
      <c r="D379" s="22"/>
      <c r="E379" s="22"/>
      <c r="F379" s="22"/>
      <c r="H379" s="1"/>
    </row>
    <row r="380" ht="15.75" customHeight="1">
      <c r="A380" s="1"/>
      <c r="B380" s="1"/>
      <c r="D380" s="22"/>
      <c r="E380" s="22"/>
      <c r="F380" s="22"/>
      <c r="H380" s="1"/>
    </row>
    <row r="381" ht="15.75" customHeight="1">
      <c r="A381" s="1"/>
      <c r="B381" s="1"/>
      <c r="D381" s="22"/>
      <c r="E381" s="22"/>
      <c r="F381" s="22"/>
      <c r="H381" s="1"/>
    </row>
    <row r="382" ht="15.75" customHeight="1">
      <c r="A382" s="1"/>
      <c r="B382" s="1"/>
      <c r="D382" s="22"/>
      <c r="E382" s="22"/>
      <c r="F382" s="22"/>
      <c r="H382" s="1"/>
    </row>
    <row r="383" ht="15.75" customHeight="1">
      <c r="A383" s="1"/>
      <c r="B383" s="1"/>
      <c r="D383" s="22"/>
      <c r="E383" s="22"/>
      <c r="F383" s="22"/>
      <c r="H383" s="1"/>
    </row>
    <row r="384" ht="15.75" customHeight="1">
      <c r="A384" s="1"/>
      <c r="B384" s="1"/>
      <c r="D384" s="22"/>
      <c r="E384" s="22"/>
      <c r="F384" s="22"/>
      <c r="H384" s="1"/>
    </row>
    <row r="385" ht="15.75" customHeight="1">
      <c r="A385" s="1"/>
      <c r="B385" s="1"/>
      <c r="D385" s="22"/>
      <c r="E385" s="22"/>
      <c r="F385" s="22"/>
      <c r="H385" s="1"/>
    </row>
    <row r="386" ht="15.75" customHeight="1">
      <c r="A386" s="1"/>
      <c r="B386" s="1"/>
      <c r="D386" s="22"/>
      <c r="E386" s="22"/>
      <c r="F386" s="22"/>
      <c r="H386" s="1"/>
    </row>
    <row r="387" ht="15.75" customHeight="1">
      <c r="A387" s="1"/>
      <c r="B387" s="1"/>
      <c r="D387" s="22"/>
      <c r="E387" s="22"/>
      <c r="F387" s="22"/>
      <c r="H387" s="1"/>
    </row>
    <row r="388" ht="15.75" customHeight="1">
      <c r="A388" s="1"/>
      <c r="B388" s="1"/>
      <c r="D388" s="22"/>
      <c r="E388" s="22"/>
      <c r="F388" s="22"/>
      <c r="H388" s="1"/>
    </row>
    <row r="389" ht="15.75" customHeight="1">
      <c r="A389" s="1"/>
      <c r="B389" s="1"/>
      <c r="D389" s="22"/>
      <c r="E389" s="22"/>
      <c r="F389" s="22"/>
      <c r="H389" s="1"/>
    </row>
    <row r="390" ht="15.75" customHeight="1">
      <c r="A390" s="1"/>
      <c r="B390" s="1"/>
      <c r="D390" s="22"/>
      <c r="E390" s="22"/>
      <c r="F390" s="22"/>
      <c r="H390" s="1"/>
    </row>
    <row r="391" ht="15.75" customHeight="1">
      <c r="A391" s="1"/>
      <c r="B391" s="1"/>
      <c r="D391" s="22"/>
      <c r="E391" s="22"/>
      <c r="F391" s="22"/>
      <c r="H391" s="1"/>
    </row>
    <row r="392" ht="15.75" customHeight="1">
      <c r="A392" s="1"/>
      <c r="B392" s="1"/>
      <c r="D392" s="22"/>
      <c r="E392" s="22"/>
      <c r="F392" s="22"/>
      <c r="H392" s="1"/>
    </row>
    <row r="393" ht="15.75" customHeight="1">
      <c r="A393" s="1"/>
      <c r="B393" s="1"/>
      <c r="D393" s="22"/>
      <c r="E393" s="22"/>
      <c r="F393" s="22"/>
      <c r="H393" s="1"/>
    </row>
    <row r="394" ht="15.75" customHeight="1">
      <c r="A394" s="1"/>
      <c r="B394" s="1"/>
      <c r="D394" s="22"/>
      <c r="E394" s="22"/>
      <c r="F394" s="22"/>
      <c r="H394" s="1"/>
    </row>
    <row r="395" ht="15.75" customHeight="1">
      <c r="A395" s="1"/>
      <c r="B395" s="1"/>
      <c r="D395" s="22"/>
      <c r="E395" s="22"/>
      <c r="F395" s="22"/>
      <c r="H395" s="1"/>
    </row>
    <row r="396" ht="15.75" customHeight="1">
      <c r="A396" s="1"/>
      <c r="B396" s="1"/>
      <c r="D396" s="22"/>
      <c r="E396" s="22"/>
      <c r="F396" s="22"/>
      <c r="H396" s="1"/>
    </row>
    <row r="397" ht="15.75" customHeight="1">
      <c r="A397" s="1"/>
      <c r="B397" s="1"/>
      <c r="D397" s="22"/>
      <c r="E397" s="22"/>
      <c r="F397" s="22"/>
      <c r="H397" s="1"/>
    </row>
    <row r="398" ht="15.75" customHeight="1">
      <c r="A398" s="1"/>
      <c r="B398" s="1"/>
      <c r="D398" s="22"/>
      <c r="E398" s="22"/>
      <c r="F398" s="22"/>
      <c r="H398" s="1"/>
    </row>
    <row r="399" ht="15.75" customHeight="1">
      <c r="A399" s="1"/>
      <c r="B399" s="1"/>
      <c r="D399" s="22"/>
      <c r="E399" s="22"/>
      <c r="F399" s="22"/>
      <c r="H399" s="1"/>
    </row>
    <row r="400" ht="15.75" customHeight="1">
      <c r="A400" s="1"/>
      <c r="B400" s="1"/>
      <c r="D400" s="22"/>
      <c r="E400" s="22"/>
      <c r="F400" s="22"/>
      <c r="H400" s="1"/>
    </row>
    <row r="401" ht="15.75" customHeight="1">
      <c r="A401" s="1"/>
      <c r="B401" s="1"/>
      <c r="D401" s="22"/>
      <c r="E401" s="22"/>
      <c r="F401" s="22"/>
      <c r="H401" s="1"/>
    </row>
    <row r="402" ht="15.75" customHeight="1">
      <c r="A402" s="1"/>
      <c r="B402" s="1"/>
      <c r="D402" s="22"/>
      <c r="E402" s="22"/>
      <c r="F402" s="22"/>
      <c r="H402" s="1"/>
    </row>
    <row r="403" ht="15.75" customHeight="1">
      <c r="A403" s="1"/>
      <c r="B403" s="1"/>
      <c r="D403" s="22"/>
      <c r="E403" s="22"/>
      <c r="F403" s="22"/>
      <c r="H403" s="1"/>
    </row>
    <row r="404" ht="15.75" customHeight="1">
      <c r="A404" s="1"/>
      <c r="B404" s="1"/>
      <c r="D404" s="22"/>
      <c r="E404" s="22"/>
      <c r="F404" s="22"/>
      <c r="H404" s="1"/>
    </row>
    <row r="405" ht="15.75" customHeight="1">
      <c r="A405" s="1"/>
      <c r="B405" s="1"/>
      <c r="D405" s="22"/>
      <c r="E405" s="22"/>
      <c r="F405" s="22"/>
      <c r="H405" s="1"/>
    </row>
    <row r="406" ht="15.75" customHeight="1">
      <c r="A406" s="1"/>
      <c r="B406" s="1"/>
      <c r="D406" s="22"/>
      <c r="E406" s="22"/>
      <c r="F406" s="22"/>
      <c r="H406" s="1"/>
    </row>
    <row r="407" ht="15.75" customHeight="1">
      <c r="A407" s="1"/>
      <c r="B407" s="1"/>
      <c r="D407" s="22"/>
      <c r="E407" s="22"/>
      <c r="F407" s="22"/>
      <c r="H407" s="1"/>
    </row>
    <row r="408" ht="15.75" customHeight="1">
      <c r="A408" s="1"/>
      <c r="B408" s="1"/>
      <c r="D408" s="22"/>
      <c r="E408" s="22"/>
      <c r="F408" s="22"/>
      <c r="H408" s="1"/>
    </row>
    <row r="409" ht="15.75" customHeight="1">
      <c r="A409" s="1"/>
      <c r="B409" s="1"/>
      <c r="D409" s="22"/>
      <c r="E409" s="22"/>
      <c r="F409" s="22"/>
      <c r="H409" s="1"/>
    </row>
    <row r="410" ht="15.75" customHeight="1">
      <c r="A410" s="1"/>
      <c r="B410" s="1"/>
      <c r="D410" s="22"/>
      <c r="E410" s="22"/>
      <c r="F410" s="22"/>
      <c r="H410" s="1"/>
    </row>
    <row r="411" ht="15.75" customHeight="1">
      <c r="A411" s="1"/>
      <c r="B411" s="1"/>
      <c r="D411" s="22"/>
      <c r="E411" s="22"/>
      <c r="F411" s="22"/>
      <c r="H411" s="1"/>
    </row>
    <row r="412" ht="15.75" customHeight="1">
      <c r="A412" s="1"/>
      <c r="B412" s="1"/>
      <c r="D412" s="22"/>
      <c r="E412" s="22"/>
      <c r="F412" s="22"/>
      <c r="H412" s="1"/>
    </row>
    <row r="413" ht="15.75" customHeight="1">
      <c r="A413" s="1"/>
      <c r="B413" s="1"/>
      <c r="D413" s="22"/>
      <c r="E413" s="22"/>
      <c r="F413" s="22"/>
      <c r="H413" s="1"/>
    </row>
    <row r="414" ht="15.75" customHeight="1">
      <c r="A414" s="1"/>
      <c r="B414" s="1"/>
      <c r="D414" s="22"/>
      <c r="E414" s="22"/>
      <c r="F414" s="22"/>
      <c r="H414" s="1"/>
    </row>
    <row r="415" ht="15.75" customHeight="1">
      <c r="A415" s="1"/>
      <c r="B415" s="1"/>
      <c r="D415" s="22"/>
      <c r="E415" s="22"/>
      <c r="F415" s="22"/>
      <c r="H415" s="1"/>
    </row>
    <row r="416" ht="15.75" customHeight="1">
      <c r="A416" s="1"/>
      <c r="B416" s="1"/>
      <c r="D416" s="22"/>
      <c r="E416" s="22"/>
      <c r="F416" s="22"/>
      <c r="H416" s="1"/>
    </row>
    <row r="417" ht="15.75" customHeight="1">
      <c r="A417" s="1"/>
      <c r="B417" s="1"/>
      <c r="D417" s="22"/>
      <c r="E417" s="22"/>
      <c r="F417" s="22"/>
      <c r="H417" s="1"/>
    </row>
    <row r="418" ht="15.75" customHeight="1">
      <c r="A418" s="1"/>
      <c r="B418" s="1"/>
      <c r="D418" s="22"/>
      <c r="E418" s="22"/>
      <c r="F418" s="22"/>
      <c r="H418" s="1"/>
    </row>
    <row r="419" ht="15.75" customHeight="1">
      <c r="A419" s="1"/>
      <c r="B419" s="1"/>
      <c r="D419" s="22"/>
      <c r="E419" s="22"/>
      <c r="F419" s="22"/>
      <c r="H419" s="1"/>
    </row>
    <row r="420" ht="15.75" customHeight="1">
      <c r="A420" s="1"/>
      <c r="B420" s="1"/>
      <c r="D420" s="22"/>
      <c r="E420" s="22"/>
      <c r="F420" s="22"/>
      <c r="H420" s="1"/>
    </row>
    <row r="421" ht="15.75" customHeight="1">
      <c r="A421" s="1"/>
      <c r="B421" s="1"/>
      <c r="D421" s="22"/>
      <c r="E421" s="22"/>
      <c r="F421" s="22"/>
      <c r="H421" s="1"/>
    </row>
    <row r="422" ht="15.75" customHeight="1">
      <c r="A422" s="1"/>
      <c r="B422" s="1"/>
      <c r="D422" s="22"/>
      <c r="E422" s="22"/>
      <c r="F422" s="22"/>
      <c r="H422" s="1"/>
    </row>
    <row r="423" ht="15.75" customHeight="1">
      <c r="A423" s="1"/>
      <c r="B423" s="1"/>
      <c r="D423" s="22"/>
      <c r="E423" s="22"/>
      <c r="F423" s="22"/>
      <c r="H423" s="1"/>
    </row>
    <row r="424" ht="15.75" customHeight="1">
      <c r="A424" s="1"/>
      <c r="B424" s="1"/>
      <c r="D424" s="22"/>
      <c r="E424" s="22"/>
      <c r="F424" s="22"/>
      <c r="H424" s="1"/>
    </row>
    <row r="425" ht="15.75" customHeight="1">
      <c r="A425" s="1"/>
      <c r="B425" s="1"/>
      <c r="D425" s="22"/>
      <c r="E425" s="22"/>
      <c r="F425" s="22"/>
      <c r="H425" s="1"/>
    </row>
    <row r="426" ht="15.75" customHeight="1">
      <c r="A426" s="1"/>
      <c r="B426" s="1"/>
      <c r="D426" s="22"/>
      <c r="E426" s="22"/>
      <c r="F426" s="22"/>
      <c r="H426" s="1"/>
    </row>
    <row r="427" ht="15.75" customHeight="1">
      <c r="A427" s="1"/>
      <c r="B427" s="1"/>
      <c r="D427" s="22"/>
      <c r="E427" s="22"/>
      <c r="F427" s="22"/>
      <c r="H427" s="1"/>
    </row>
    <row r="428" ht="15.75" customHeight="1">
      <c r="A428" s="1"/>
      <c r="B428" s="1"/>
      <c r="D428" s="22"/>
      <c r="E428" s="22"/>
      <c r="F428" s="22"/>
      <c r="H428" s="1"/>
    </row>
    <row r="429" ht="15.75" customHeight="1">
      <c r="A429" s="1"/>
      <c r="B429" s="1"/>
      <c r="D429" s="22"/>
      <c r="E429" s="22"/>
      <c r="F429" s="22"/>
      <c r="H429" s="1"/>
    </row>
    <row r="430" ht="15.75" customHeight="1">
      <c r="A430" s="1"/>
      <c r="B430" s="1"/>
      <c r="D430" s="22"/>
      <c r="E430" s="22"/>
      <c r="F430" s="22"/>
      <c r="H430" s="1"/>
    </row>
    <row r="431" ht="15.75" customHeight="1">
      <c r="A431" s="1"/>
      <c r="B431" s="1"/>
      <c r="D431" s="22"/>
      <c r="E431" s="22"/>
      <c r="F431" s="22"/>
      <c r="H431" s="1"/>
    </row>
    <row r="432" ht="15.75" customHeight="1">
      <c r="A432" s="1"/>
      <c r="B432" s="1"/>
      <c r="D432" s="22"/>
      <c r="E432" s="22"/>
      <c r="F432" s="22"/>
      <c r="H432" s="1"/>
    </row>
    <row r="433" ht="15.75" customHeight="1">
      <c r="A433" s="1"/>
      <c r="B433" s="1"/>
      <c r="D433" s="22"/>
      <c r="E433" s="22"/>
      <c r="F433" s="22"/>
      <c r="H433" s="1"/>
    </row>
    <row r="434" ht="15.75" customHeight="1">
      <c r="A434" s="1"/>
      <c r="B434" s="1"/>
      <c r="D434" s="22"/>
      <c r="E434" s="22"/>
      <c r="F434" s="22"/>
      <c r="H434" s="1"/>
    </row>
    <row r="435" ht="15.75" customHeight="1">
      <c r="A435" s="1"/>
      <c r="B435" s="1"/>
      <c r="D435" s="22"/>
      <c r="E435" s="22"/>
      <c r="F435" s="22"/>
      <c r="H435" s="1"/>
    </row>
    <row r="436" ht="15.75" customHeight="1">
      <c r="A436" s="1"/>
      <c r="B436" s="1"/>
      <c r="D436" s="22"/>
      <c r="E436" s="22"/>
      <c r="F436" s="22"/>
      <c r="H436" s="1"/>
    </row>
    <row r="437" ht="15.75" customHeight="1">
      <c r="A437" s="1"/>
      <c r="B437" s="1"/>
      <c r="D437" s="22"/>
      <c r="E437" s="22"/>
      <c r="F437" s="22"/>
      <c r="H437" s="1"/>
    </row>
    <row r="438" ht="15.75" customHeight="1">
      <c r="A438" s="1"/>
      <c r="B438" s="1"/>
      <c r="D438" s="22"/>
      <c r="E438" s="22"/>
      <c r="F438" s="22"/>
      <c r="H438" s="1"/>
    </row>
    <row r="439" ht="15.75" customHeight="1">
      <c r="A439" s="1"/>
      <c r="B439" s="1"/>
      <c r="D439" s="22"/>
      <c r="E439" s="22"/>
      <c r="F439" s="22"/>
      <c r="H439" s="1"/>
    </row>
    <row r="440" ht="15.75" customHeight="1">
      <c r="A440" s="1"/>
      <c r="B440" s="1"/>
      <c r="D440" s="22"/>
      <c r="E440" s="22"/>
      <c r="F440" s="22"/>
      <c r="H440" s="1"/>
    </row>
    <row r="441" ht="15.75" customHeight="1">
      <c r="A441" s="1"/>
      <c r="B441" s="1"/>
      <c r="D441" s="22"/>
      <c r="E441" s="22"/>
      <c r="F441" s="22"/>
      <c r="H441" s="1"/>
    </row>
    <row r="442" ht="15.75" customHeight="1">
      <c r="A442" s="1"/>
      <c r="B442" s="1"/>
      <c r="D442" s="22"/>
      <c r="E442" s="22"/>
      <c r="F442" s="22"/>
      <c r="H442" s="1"/>
    </row>
    <row r="443" ht="15.75" customHeight="1">
      <c r="A443" s="1"/>
      <c r="B443" s="1"/>
      <c r="D443" s="22"/>
      <c r="E443" s="22"/>
      <c r="F443" s="22"/>
      <c r="H443" s="1"/>
    </row>
    <row r="444" ht="15.75" customHeight="1">
      <c r="A444" s="1"/>
      <c r="B444" s="1"/>
      <c r="D444" s="22"/>
      <c r="E444" s="22"/>
      <c r="F444" s="22"/>
      <c r="H444" s="1"/>
    </row>
    <row r="445" ht="15.75" customHeight="1">
      <c r="A445" s="1"/>
      <c r="B445" s="1"/>
      <c r="D445" s="22"/>
      <c r="E445" s="22"/>
      <c r="F445" s="22"/>
      <c r="H445" s="1"/>
    </row>
    <row r="446" ht="15.75" customHeight="1">
      <c r="A446" s="1"/>
      <c r="B446" s="1"/>
      <c r="D446" s="22"/>
      <c r="E446" s="22"/>
      <c r="F446" s="22"/>
      <c r="H446" s="1"/>
    </row>
    <row r="447" ht="15.75" customHeight="1">
      <c r="A447" s="1"/>
      <c r="B447" s="1"/>
      <c r="D447" s="22"/>
      <c r="E447" s="22"/>
      <c r="F447" s="22"/>
      <c r="H447" s="1"/>
    </row>
    <row r="448" ht="15.75" customHeight="1">
      <c r="A448" s="1"/>
      <c r="B448" s="1"/>
      <c r="D448" s="22"/>
      <c r="E448" s="22"/>
      <c r="F448" s="22"/>
      <c r="H448" s="1"/>
    </row>
    <row r="449" ht="15.75" customHeight="1">
      <c r="A449" s="1"/>
      <c r="B449" s="1"/>
      <c r="D449" s="22"/>
      <c r="E449" s="22"/>
      <c r="F449" s="22"/>
      <c r="H449" s="1"/>
    </row>
    <row r="450" ht="15.75" customHeight="1">
      <c r="A450" s="1"/>
      <c r="B450" s="1"/>
      <c r="D450" s="22"/>
      <c r="E450" s="22"/>
      <c r="F450" s="22"/>
      <c r="H450" s="1"/>
    </row>
    <row r="451" ht="15.75" customHeight="1">
      <c r="A451" s="1"/>
      <c r="B451" s="1"/>
      <c r="D451" s="22"/>
      <c r="E451" s="22"/>
      <c r="F451" s="22"/>
      <c r="H451" s="1"/>
    </row>
    <row r="452" ht="15.75" customHeight="1">
      <c r="A452" s="1"/>
      <c r="B452" s="1"/>
      <c r="D452" s="22"/>
      <c r="E452" s="22"/>
      <c r="F452" s="22"/>
      <c r="H452" s="1"/>
    </row>
    <row r="453" ht="15.75" customHeight="1">
      <c r="A453" s="1"/>
      <c r="B453" s="1"/>
      <c r="D453" s="22"/>
      <c r="E453" s="22"/>
      <c r="F453" s="22"/>
      <c r="H453" s="1"/>
    </row>
    <row r="454" ht="15.75" customHeight="1">
      <c r="A454" s="1"/>
      <c r="B454" s="1"/>
      <c r="D454" s="22"/>
      <c r="E454" s="22"/>
      <c r="F454" s="22"/>
      <c r="H454" s="1"/>
    </row>
    <row r="455" ht="15.75" customHeight="1">
      <c r="A455" s="1"/>
      <c r="B455" s="1"/>
      <c r="D455" s="22"/>
      <c r="E455" s="22"/>
      <c r="F455" s="22"/>
      <c r="H455" s="1"/>
    </row>
    <row r="456" ht="15.75" customHeight="1">
      <c r="A456" s="1"/>
      <c r="B456" s="1"/>
      <c r="D456" s="22"/>
      <c r="E456" s="22"/>
      <c r="F456" s="22"/>
      <c r="H456" s="1"/>
    </row>
    <row r="457" ht="15.75" customHeight="1">
      <c r="A457" s="1"/>
      <c r="B457" s="1"/>
      <c r="D457" s="22"/>
      <c r="E457" s="22"/>
      <c r="F457" s="22"/>
      <c r="H457" s="1"/>
    </row>
    <row r="458" ht="15.75" customHeight="1">
      <c r="A458" s="1"/>
      <c r="B458" s="1"/>
      <c r="D458" s="22"/>
      <c r="E458" s="22"/>
      <c r="F458" s="22"/>
      <c r="H458" s="1"/>
    </row>
    <row r="459" ht="15.75" customHeight="1">
      <c r="A459" s="1"/>
      <c r="B459" s="1"/>
      <c r="D459" s="22"/>
      <c r="E459" s="22"/>
      <c r="F459" s="22"/>
      <c r="H459" s="1"/>
    </row>
    <row r="460" ht="15.75" customHeight="1">
      <c r="A460" s="1"/>
      <c r="B460" s="1"/>
      <c r="D460" s="22"/>
      <c r="E460" s="22"/>
      <c r="F460" s="22"/>
      <c r="H460" s="1"/>
    </row>
    <row r="461" ht="15.75" customHeight="1">
      <c r="A461" s="1"/>
      <c r="B461" s="1"/>
      <c r="D461" s="22"/>
      <c r="E461" s="22"/>
      <c r="F461" s="22"/>
      <c r="H461" s="1"/>
    </row>
    <row r="462" ht="15.75" customHeight="1">
      <c r="A462" s="1"/>
      <c r="B462" s="1"/>
      <c r="D462" s="22"/>
      <c r="E462" s="22"/>
      <c r="F462" s="22"/>
      <c r="H462" s="1"/>
    </row>
    <row r="463" ht="15.75" customHeight="1">
      <c r="A463" s="1"/>
      <c r="B463" s="1"/>
      <c r="D463" s="22"/>
      <c r="E463" s="22"/>
      <c r="F463" s="22"/>
      <c r="H463" s="1"/>
    </row>
    <row r="464" ht="15.75" customHeight="1">
      <c r="A464" s="1"/>
      <c r="B464" s="1"/>
      <c r="D464" s="22"/>
      <c r="E464" s="22"/>
      <c r="F464" s="22"/>
      <c r="H464" s="1"/>
    </row>
    <row r="465" ht="15.75" customHeight="1">
      <c r="A465" s="1"/>
      <c r="B465" s="1"/>
      <c r="D465" s="22"/>
      <c r="E465" s="22"/>
      <c r="F465" s="22"/>
      <c r="H465" s="1"/>
    </row>
    <row r="466" ht="15.75" customHeight="1">
      <c r="A466" s="1"/>
      <c r="B466" s="1"/>
      <c r="D466" s="22"/>
      <c r="E466" s="22"/>
      <c r="F466" s="22"/>
      <c r="H466" s="1"/>
    </row>
    <row r="467" ht="15.75" customHeight="1">
      <c r="A467" s="1"/>
      <c r="B467" s="1"/>
      <c r="D467" s="22"/>
      <c r="E467" s="22"/>
      <c r="F467" s="22"/>
      <c r="H467" s="1"/>
    </row>
    <row r="468" ht="15.75" customHeight="1">
      <c r="A468" s="1"/>
      <c r="B468" s="1"/>
      <c r="D468" s="22"/>
      <c r="E468" s="22"/>
      <c r="F468" s="22"/>
      <c r="H468" s="1"/>
    </row>
    <row r="469" ht="15.75" customHeight="1">
      <c r="A469" s="1"/>
      <c r="B469" s="1"/>
      <c r="D469" s="22"/>
      <c r="E469" s="22"/>
      <c r="F469" s="22"/>
      <c r="H469" s="1"/>
    </row>
    <row r="470" ht="15.75" customHeight="1">
      <c r="A470" s="1"/>
      <c r="B470" s="1"/>
      <c r="D470" s="22"/>
      <c r="E470" s="22"/>
      <c r="F470" s="22"/>
      <c r="H470" s="1"/>
    </row>
    <row r="471" ht="15.75" customHeight="1">
      <c r="A471" s="1"/>
      <c r="B471" s="1"/>
      <c r="D471" s="22"/>
      <c r="E471" s="22"/>
      <c r="F471" s="22"/>
      <c r="H471" s="1"/>
    </row>
    <row r="472" ht="15.75" customHeight="1">
      <c r="A472" s="1"/>
      <c r="B472" s="1"/>
      <c r="D472" s="22"/>
      <c r="E472" s="22"/>
      <c r="F472" s="22"/>
      <c r="H472" s="1"/>
    </row>
    <row r="473" ht="15.75" customHeight="1">
      <c r="A473" s="1"/>
      <c r="B473" s="1"/>
      <c r="D473" s="22"/>
      <c r="E473" s="22"/>
      <c r="F473" s="22"/>
      <c r="H473" s="1"/>
    </row>
    <row r="474" ht="15.75" customHeight="1">
      <c r="A474" s="1"/>
      <c r="B474" s="1"/>
      <c r="D474" s="22"/>
      <c r="E474" s="22"/>
      <c r="F474" s="22"/>
      <c r="H474" s="1"/>
    </row>
    <row r="475" ht="15.75" customHeight="1">
      <c r="A475" s="1"/>
      <c r="B475" s="1"/>
      <c r="D475" s="22"/>
      <c r="E475" s="22"/>
      <c r="F475" s="22"/>
      <c r="H475" s="1"/>
    </row>
    <row r="476" ht="15.75" customHeight="1">
      <c r="A476" s="1"/>
      <c r="B476" s="1"/>
      <c r="D476" s="22"/>
      <c r="E476" s="22"/>
      <c r="F476" s="22"/>
      <c r="H476" s="1"/>
    </row>
    <row r="477" ht="15.75" customHeight="1">
      <c r="A477" s="1"/>
      <c r="B477" s="1"/>
      <c r="D477" s="22"/>
      <c r="E477" s="22"/>
      <c r="F477" s="22"/>
      <c r="H477" s="1"/>
    </row>
    <row r="478" ht="15.75" customHeight="1">
      <c r="A478" s="1"/>
      <c r="B478" s="1"/>
      <c r="D478" s="22"/>
      <c r="E478" s="22"/>
      <c r="F478" s="22"/>
      <c r="H478" s="1"/>
    </row>
    <row r="479" ht="15.75" customHeight="1">
      <c r="A479" s="1"/>
      <c r="B479" s="1"/>
      <c r="D479" s="22"/>
      <c r="E479" s="22"/>
      <c r="F479" s="22"/>
      <c r="H479" s="1"/>
    </row>
    <row r="480" ht="15.75" customHeight="1">
      <c r="A480" s="1"/>
      <c r="B480" s="1"/>
      <c r="D480" s="22"/>
      <c r="E480" s="22"/>
      <c r="F480" s="22"/>
      <c r="H480" s="1"/>
    </row>
    <row r="481" ht="15.75" customHeight="1">
      <c r="A481" s="1"/>
      <c r="B481" s="1"/>
      <c r="D481" s="22"/>
      <c r="E481" s="22"/>
      <c r="F481" s="22"/>
      <c r="H481" s="1"/>
    </row>
    <row r="482" ht="15.75" customHeight="1">
      <c r="A482" s="1"/>
      <c r="B482" s="1"/>
      <c r="D482" s="22"/>
      <c r="E482" s="22"/>
      <c r="F482" s="22"/>
      <c r="H482" s="1"/>
    </row>
    <row r="483" ht="15.75" customHeight="1">
      <c r="A483" s="1"/>
      <c r="B483" s="1"/>
      <c r="D483" s="22"/>
      <c r="E483" s="22"/>
      <c r="F483" s="22"/>
      <c r="H483" s="1"/>
    </row>
    <row r="484" ht="15.75" customHeight="1">
      <c r="A484" s="1"/>
      <c r="B484" s="1"/>
      <c r="D484" s="22"/>
      <c r="E484" s="22"/>
      <c r="F484" s="22"/>
      <c r="H484" s="1"/>
    </row>
    <row r="485" ht="15.75" customHeight="1">
      <c r="A485" s="1"/>
      <c r="B485" s="1"/>
      <c r="D485" s="22"/>
      <c r="E485" s="22"/>
      <c r="F485" s="22"/>
      <c r="H485" s="1"/>
    </row>
    <row r="486" ht="15.75" customHeight="1">
      <c r="A486" s="1"/>
      <c r="B486" s="1"/>
      <c r="D486" s="22"/>
      <c r="E486" s="22"/>
      <c r="F486" s="22"/>
      <c r="H486" s="1"/>
    </row>
    <row r="487" ht="15.75" customHeight="1">
      <c r="A487" s="1"/>
      <c r="B487" s="1"/>
      <c r="D487" s="22"/>
      <c r="E487" s="22"/>
      <c r="F487" s="22"/>
      <c r="H487" s="1"/>
    </row>
    <row r="488" ht="15.75" customHeight="1">
      <c r="A488" s="1"/>
      <c r="B488" s="1"/>
      <c r="D488" s="22"/>
      <c r="E488" s="22"/>
      <c r="F488" s="22"/>
      <c r="H488" s="1"/>
    </row>
    <row r="489" ht="15.75" customHeight="1">
      <c r="A489" s="1"/>
      <c r="B489" s="1"/>
      <c r="D489" s="22"/>
      <c r="E489" s="22"/>
      <c r="F489" s="22"/>
      <c r="H489" s="1"/>
    </row>
    <row r="490" ht="15.75" customHeight="1">
      <c r="A490" s="1"/>
      <c r="B490" s="1"/>
      <c r="D490" s="22"/>
      <c r="E490" s="22"/>
      <c r="F490" s="22"/>
      <c r="H490" s="1"/>
    </row>
    <row r="491" ht="15.75" customHeight="1">
      <c r="A491" s="1"/>
      <c r="B491" s="1"/>
      <c r="D491" s="22"/>
      <c r="E491" s="22"/>
      <c r="F491" s="22"/>
      <c r="H491" s="1"/>
    </row>
    <row r="492" ht="15.75" customHeight="1">
      <c r="A492" s="1"/>
      <c r="B492" s="1"/>
      <c r="D492" s="22"/>
      <c r="E492" s="22"/>
      <c r="F492" s="22"/>
      <c r="H492" s="1"/>
    </row>
    <row r="493" ht="15.75" customHeight="1">
      <c r="A493" s="1"/>
      <c r="B493" s="1"/>
      <c r="D493" s="22"/>
      <c r="E493" s="22"/>
      <c r="F493" s="22"/>
      <c r="H493" s="1"/>
    </row>
    <row r="494" ht="15.75" customHeight="1">
      <c r="A494" s="1"/>
      <c r="B494" s="1"/>
      <c r="D494" s="22"/>
      <c r="E494" s="22"/>
      <c r="F494" s="22"/>
      <c r="H494" s="1"/>
    </row>
    <row r="495" ht="15.75" customHeight="1">
      <c r="A495" s="1"/>
      <c r="B495" s="1"/>
      <c r="D495" s="22"/>
      <c r="E495" s="22"/>
      <c r="F495" s="22"/>
      <c r="H495" s="1"/>
    </row>
    <row r="496" ht="15.75" customHeight="1">
      <c r="A496" s="1"/>
      <c r="B496" s="1"/>
      <c r="D496" s="22"/>
      <c r="E496" s="22"/>
      <c r="F496" s="22"/>
      <c r="H496" s="1"/>
    </row>
    <row r="497" ht="15.75" customHeight="1">
      <c r="A497" s="1"/>
      <c r="B497" s="1"/>
      <c r="D497" s="22"/>
      <c r="E497" s="22"/>
      <c r="F497" s="22"/>
      <c r="H497" s="1"/>
    </row>
    <row r="498" ht="15.75" customHeight="1">
      <c r="A498" s="1"/>
      <c r="B498" s="1"/>
      <c r="D498" s="22"/>
      <c r="E498" s="22"/>
      <c r="F498" s="22"/>
      <c r="H498" s="1"/>
    </row>
    <row r="499" ht="15.75" customHeight="1">
      <c r="A499" s="1"/>
      <c r="B499" s="1"/>
      <c r="D499" s="22"/>
      <c r="E499" s="22"/>
      <c r="F499" s="22"/>
      <c r="H499" s="1"/>
    </row>
    <row r="500" ht="15.75" customHeight="1">
      <c r="A500" s="1"/>
      <c r="B500" s="1"/>
      <c r="D500" s="22"/>
      <c r="E500" s="22"/>
      <c r="F500" s="22"/>
      <c r="H500" s="1"/>
    </row>
    <row r="501" ht="15.75" customHeight="1">
      <c r="A501" s="1"/>
      <c r="B501" s="1"/>
      <c r="D501" s="22"/>
      <c r="E501" s="22"/>
      <c r="F501" s="22"/>
      <c r="H501" s="1"/>
    </row>
    <row r="502" ht="15.75" customHeight="1">
      <c r="A502" s="1"/>
      <c r="B502" s="1"/>
      <c r="D502" s="22"/>
      <c r="E502" s="22"/>
      <c r="F502" s="22"/>
      <c r="H502" s="1"/>
    </row>
    <row r="503" ht="15.75" customHeight="1">
      <c r="A503" s="1"/>
      <c r="B503" s="1"/>
      <c r="D503" s="22"/>
      <c r="E503" s="22"/>
      <c r="F503" s="22"/>
      <c r="H503" s="1"/>
    </row>
    <row r="504" ht="15.75" customHeight="1">
      <c r="A504" s="1"/>
      <c r="B504" s="1"/>
      <c r="D504" s="22"/>
      <c r="E504" s="22"/>
      <c r="F504" s="22"/>
      <c r="H504" s="1"/>
    </row>
    <row r="505" ht="15.75" customHeight="1">
      <c r="A505" s="1"/>
      <c r="B505" s="1"/>
      <c r="D505" s="22"/>
      <c r="E505" s="22"/>
      <c r="F505" s="22"/>
      <c r="H505" s="1"/>
    </row>
    <row r="506" ht="15.75" customHeight="1">
      <c r="A506" s="1"/>
      <c r="B506" s="1"/>
      <c r="D506" s="22"/>
      <c r="E506" s="22"/>
      <c r="F506" s="22"/>
      <c r="H506" s="1"/>
    </row>
    <row r="507" ht="15.75" customHeight="1">
      <c r="A507" s="1"/>
      <c r="B507" s="1"/>
      <c r="D507" s="22"/>
      <c r="E507" s="22"/>
      <c r="F507" s="22"/>
      <c r="H507" s="1"/>
    </row>
    <row r="508" ht="15.75" customHeight="1">
      <c r="A508" s="1"/>
      <c r="B508" s="1"/>
      <c r="D508" s="22"/>
      <c r="E508" s="22"/>
      <c r="F508" s="22"/>
      <c r="H508" s="1"/>
    </row>
    <row r="509" ht="15.75" customHeight="1">
      <c r="A509" s="1"/>
      <c r="B509" s="1"/>
      <c r="D509" s="22"/>
      <c r="E509" s="22"/>
      <c r="F509" s="22"/>
      <c r="H509" s="1"/>
    </row>
    <row r="510" ht="15.75" customHeight="1">
      <c r="A510" s="1"/>
      <c r="B510" s="1"/>
      <c r="D510" s="22"/>
      <c r="E510" s="22"/>
      <c r="F510" s="22"/>
      <c r="H510" s="1"/>
    </row>
    <row r="511" ht="15.75" customHeight="1">
      <c r="A511" s="1"/>
      <c r="B511" s="1"/>
      <c r="D511" s="22"/>
      <c r="E511" s="22"/>
      <c r="F511" s="22"/>
      <c r="H511" s="1"/>
    </row>
    <row r="512" ht="15.75" customHeight="1">
      <c r="A512" s="1"/>
      <c r="B512" s="1"/>
      <c r="D512" s="22"/>
      <c r="E512" s="22"/>
      <c r="F512" s="22"/>
      <c r="H512" s="1"/>
    </row>
    <row r="513" ht="15.75" customHeight="1">
      <c r="A513" s="1"/>
      <c r="B513" s="1"/>
      <c r="D513" s="22"/>
      <c r="E513" s="22"/>
      <c r="F513" s="22"/>
      <c r="H513" s="1"/>
    </row>
    <row r="514" ht="15.75" customHeight="1">
      <c r="A514" s="1"/>
      <c r="B514" s="1"/>
      <c r="D514" s="22"/>
      <c r="E514" s="22"/>
      <c r="F514" s="22"/>
      <c r="H514" s="1"/>
    </row>
    <row r="515" ht="15.75" customHeight="1">
      <c r="A515" s="1"/>
      <c r="B515" s="1"/>
      <c r="D515" s="22"/>
      <c r="E515" s="22"/>
      <c r="F515" s="22"/>
      <c r="H515" s="1"/>
    </row>
    <row r="516" ht="15.75" customHeight="1">
      <c r="A516" s="1"/>
      <c r="B516" s="1"/>
      <c r="D516" s="22"/>
      <c r="E516" s="22"/>
      <c r="F516" s="22"/>
      <c r="H516" s="1"/>
    </row>
    <row r="517" ht="15.75" customHeight="1">
      <c r="A517" s="1"/>
      <c r="B517" s="1"/>
      <c r="D517" s="22"/>
      <c r="E517" s="22"/>
      <c r="F517" s="22"/>
      <c r="H517" s="1"/>
    </row>
    <row r="518" ht="15.75" customHeight="1">
      <c r="A518" s="1"/>
      <c r="B518" s="1"/>
      <c r="D518" s="22"/>
      <c r="E518" s="22"/>
      <c r="F518" s="22"/>
      <c r="H518" s="1"/>
    </row>
    <row r="519" ht="15.75" customHeight="1">
      <c r="A519" s="1"/>
      <c r="B519" s="1"/>
      <c r="D519" s="22"/>
      <c r="E519" s="22"/>
      <c r="F519" s="22"/>
      <c r="H519" s="1"/>
    </row>
    <row r="520" ht="15.75" customHeight="1">
      <c r="A520" s="1"/>
      <c r="B520" s="1"/>
      <c r="D520" s="22"/>
      <c r="E520" s="22"/>
      <c r="F520" s="22"/>
      <c r="H520" s="1"/>
    </row>
    <row r="521" ht="15.75" customHeight="1">
      <c r="A521" s="1"/>
      <c r="B521" s="1"/>
      <c r="D521" s="22"/>
      <c r="E521" s="22"/>
      <c r="F521" s="22"/>
      <c r="H521" s="1"/>
    </row>
    <row r="522" ht="15.75" customHeight="1">
      <c r="A522" s="1"/>
      <c r="B522" s="1"/>
      <c r="D522" s="22"/>
      <c r="E522" s="22"/>
      <c r="F522" s="22"/>
      <c r="H522" s="1"/>
    </row>
    <row r="523" ht="15.75" customHeight="1">
      <c r="A523" s="1"/>
      <c r="B523" s="1"/>
      <c r="D523" s="22"/>
      <c r="E523" s="22"/>
      <c r="F523" s="22"/>
      <c r="H523" s="1"/>
    </row>
    <row r="524" ht="15.75" customHeight="1">
      <c r="A524" s="1"/>
      <c r="B524" s="1"/>
      <c r="D524" s="22"/>
      <c r="E524" s="22"/>
      <c r="F524" s="22"/>
      <c r="H524" s="1"/>
    </row>
    <row r="525" ht="15.75" customHeight="1">
      <c r="A525" s="1"/>
      <c r="B525" s="1"/>
      <c r="D525" s="22"/>
      <c r="E525" s="22"/>
      <c r="F525" s="22"/>
      <c r="H525" s="1"/>
    </row>
    <row r="526" ht="15.75" customHeight="1">
      <c r="A526" s="1"/>
      <c r="B526" s="1"/>
      <c r="D526" s="22"/>
      <c r="E526" s="22"/>
      <c r="F526" s="22"/>
      <c r="H526" s="1"/>
    </row>
    <row r="527" ht="15.75" customHeight="1">
      <c r="A527" s="1"/>
      <c r="B527" s="1"/>
      <c r="D527" s="22"/>
      <c r="E527" s="22"/>
      <c r="F527" s="22"/>
      <c r="H527" s="1"/>
    </row>
    <row r="528" ht="15.75" customHeight="1">
      <c r="A528" s="1"/>
      <c r="B528" s="1"/>
      <c r="D528" s="22"/>
      <c r="E528" s="22"/>
      <c r="F528" s="22"/>
      <c r="H528" s="1"/>
    </row>
    <row r="529" ht="15.75" customHeight="1">
      <c r="A529" s="1"/>
      <c r="B529" s="1"/>
      <c r="D529" s="22"/>
      <c r="E529" s="22"/>
      <c r="F529" s="22"/>
      <c r="H529" s="1"/>
    </row>
    <row r="530" ht="15.75" customHeight="1">
      <c r="A530" s="1"/>
      <c r="B530" s="1"/>
      <c r="D530" s="22"/>
      <c r="E530" s="22"/>
      <c r="F530" s="22"/>
      <c r="H530" s="1"/>
    </row>
    <row r="531" ht="15.75" customHeight="1">
      <c r="A531" s="1"/>
      <c r="B531" s="1"/>
      <c r="D531" s="22"/>
      <c r="E531" s="22"/>
      <c r="F531" s="22"/>
      <c r="H531" s="1"/>
    </row>
    <row r="532" ht="15.75" customHeight="1">
      <c r="A532" s="1"/>
      <c r="B532" s="1"/>
      <c r="D532" s="22"/>
      <c r="E532" s="22"/>
      <c r="F532" s="22"/>
      <c r="H532" s="1"/>
    </row>
    <row r="533" ht="15.75" customHeight="1">
      <c r="A533" s="1"/>
      <c r="B533" s="1"/>
      <c r="D533" s="22"/>
      <c r="E533" s="22"/>
      <c r="F533" s="22"/>
      <c r="H533" s="1"/>
    </row>
    <row r="534" ht="15.75" customHeight="1">
      <c r="A534" s="1"/>
      <c r="B534" s="1"/>
      <c r="D534" s="22"/>
      <c r="E534" s="22"/>
      <c r="F534" s="22"/>
      <c r="H534" s="1"/>
    </row>
    <row r="535" ht="15.75" customHeight="1">
      <c r="A535" s="1"/>
      <c r="B535" s="1"/>
      <c r="D535" s="22"/>
      <c r="E535" s="22"/>
      <c r="F535" s="22"/>
      <c r="H535" s="1"/>
    </row>
    <row r="536" ht="15.75" customHeight="1">
      <c r="A536" s="1"/>
      <c r="B536" s="1"/>
      <c r="D536" s="22"/>
      <c r="E536" s="22"/>
      <c r="F536" s="22"/>
      <c r="H536" s="1"/>
    </row>
    <row r="537" ht="15.75" customHeight="1">
      <c r="A537" s="1"/>
      <c r="B537" s="1"/>
      <c r="D537" s="22"/>
      <c r="E537" s="22"/>
      <c r="F537" s="22"/>
      <c r="H537" s="1"/>
    </row>
    <row r="538" ht="15.75" customHeight="1">
      <c r="A538" s="1"/>
      <c r="B538" s="1"/>
      <c r="D538" s="22"/>
      <c r="E538" s="22"/>
      <c r="F538" s="22"/>
      <c r="H538" s="1"/>
    </row>
    <row r="539" ht="15.75" customHeight="1">
      <c r="A539" s="1"/>
      <c r="B539" s="1"/>
      <c r="D539" s="22"/>
      <c r="E539" s="22"/>
      <c r="F539" s="22"/>
      <c r="H539" s="1"/>
    </row>
    <row r="540" ht="15.75" customHeight="1">
      <c r="A540" s="1"/>
      <c r="B540" s="1"/>
      <c r="D540" s="22"/>
      <c r="E540" s="22"/>
      <c r="F540" s="22"/>
      <c r="H540" s="1"/>
    </row>
    <row r="541" ht="15.75" customHeight="1">
      <c r="A541" s="1"/>
      <c r="B541" s="1"/>
      <c r="D541" s="22"/>
      <c r="E541" s="22"/>
      <c r="F541" s="22"/>
      <c r="H541" s="1"/>
    </row>
    <row r="542" ht="15.75" customHeight="1">
      <c r="A542" s="1"/>
      <c r="B542" s="1"/>
      <c r="D542" s="22"/>
      <c r="E542" s="22"/>
      <c r="F542" s="22"/>
      <c r="H542" s="1"/>
    </row>
    <row r="543" ht="15.75" customHeight="1">
      <c r="A543" s="1"/>
      <c r="B543" s="1"/>
      <c r="D543" s="22"/>
      <c r="E543" s="22"/>
      <c r="F543" s="22"/>
      <c r="H543" s="1"/>
    </row>
    <row r="544" ht="15.75" customHeight="1">
      <c r="A544" s="1"/>
      <c r="B544" s="1"/>
      <c r="D544" s="22"/>
      <c r="E544" s="22"/>
      <c r="F544" s="22"/>
      <c r="H544" s="1"/>
    </row>
    <row r="545" ht="15.75" customHeight="1">
      <c r="A545" s="1"/>
      <c r="B545" s="1"/>
      <c r="D545" s="22"/>
      <c r="E545" s="22"/>
      <c r="F545" s="22"/>
      <c r="H545" s="1"/>
    </row>
    <row r="546" ht="15.75" customHeight="1">
      <c r="A546" s="1"/>
      <c r="B546" s="1"/>
      <c r="D546" s="22"/>
      <c r="E546" s="22"/>
      <c r="F546" s="22"/>
      <c r="H546" s="1"/>
    </row>
    <row r="547" ht="15.75" customHeight="1">
      <c r="A547" s="1"/>
      <c r="B547" s="1"/>
      <c r="D547" s="22"/>
      <c r="E547" s="22"/>
      <c r="F547" s="22"/>
      <c r="H547" s="1"/>
    </row>
    <row r="548" ht="15.75" customHeight="1">
      <c r="A548" s="1"/>
      <c r="B548" s="1"/>
      <c r="D548" s="22"/>
      <c r="E548" s="22"/>
      <c r="F548" s="22"/>
      <c r="H548" s="1"/>
    </row>
    <row r="549" ht="15.75" customHeight="1">
      <c r="A549" s="1"/>
      <c r="B549" s="1"/>
      <c r="D549" s="22"/>
      <c r="E549" s="22"/>
      <c r="F549" s="22"/>
      <c r="H549" s="1"/>
    </row>
    <row r="550" ht="15.75" customHeight="1">
      <c r="A550" s="1"/>
      <c r="B550" s="1"/>
      <c r="D550" s="22"/>
      <c r="E550" s="22"/>
      <c r="F550" s="22"/>
      <c r="H550" s="1"/>
    </row>
    <row r="551" ht="15.75" customHeight="1">
      <c r="A551" s="1"/>
      <c r="B551" s="1"/>
      <c r="D551" s="22"/>
      <c r="E551" s="22"/>
      <c r="F551" s="22"/>
      <c r="H551" s="1"/>
    </row>
    <row r="552" ht="15.75" customHeight="1">
      <c r="A552" s="1"/>
      <c r="B552" s="1"/>
      <c r="D552" s="22"/>
      <c r="E552" s="22"/>
      <c r="F552" s="22"/>
      <c r="H552" s="1"/>
    </row>
    <row r="553" ht="15.75" customHeight="1">
      <c r="A553" s="1"/>
      <c r="B553" s="1"/>
      <c r="D553" s="22"/>
      <c r="E553" s="22"/>
      <c r="F553" s="22"/>
      <c r="H553" s="1"/>
    </row>
    <row r="554" ht="15.75" customHeight="1">
      <c r="A554" s="1"/>
      <c r="B554" s="1"/>
      <c r="D554" s="22"/>
      <c r="E554" s="22"/>
      <c r="F554" s="22"/>
      <c r="H554" s="1"/>
    </row>
    <row r="555" ht="15.75" customHeight="1">
      <c r="A555" s="1"/>
      <c r="B555" s="1"/>
      <c r="D555" s="22"/>
      <c r="E555" s="22"/>
      <c r="F555" s="22"/>
      <c r="H555" s="1"/>
    </row>
    <row r="556" ht="15.75" customHeight="1">
      <c r="A556" s="1"/>
      <c r="B556" s="1"/>
      <c r="D556" s="22"/>
      <c r="E556" s="22"/>
      <c r="F556" s="22"/>
      <c r="H556" s="1"/>
    </row>
    <row r="557" ht="15.75" customHeight="1">
      <c r="A557" s="1"/>
      <c r="B557" s="1"/>
      <c r="D557" s="22"/>
      <c r="E557" s="22"/>
      <c r="F557" s="22"/>
      <c r="H557" s="1"/>
    </row>
    <row r="558" ht="15.75" customHeight="1">
      <c r="A558" s="1"/>
      <c r="B558" s="1"/>
      <c r="D558" s="22"/>
      <c r="E558" s="22"/>
      <c r="F558" s="22"/>
      <c r="H558" s="1"/>
    </row>
    <row r="559" ht="15.75" customHeight="1">
      <c r="A559" s="1"/>
      <c r="B559" s="1"/>
      <c r="D559" s="22"/>
      <c r="E559" s="22"/>
      <c r="F559" s="22"/>
      <c r="H559" s="1"/>
    </row>
    <row r="560" ht="15.75" customHeight="1">
      <c r="A560" s="1"/>
      <c r="B560" s="1"/>
      <c r="D560" s="22"/>
      <c r="E560" s="22"/>
      <c r="F560" s="22"/>
      <c r="H560" s="1"/>
    </row>
    <row r="561" ht="15.75" customHeight="1">
      <c r="A561" s="1"/>
      <c r="B561" s="1"/>
      <c r="D561" s="22"/>
      <c r="E561" s="22"/>
      <c r="F561" s="22"/>
      <c r="H561" s="1"/>
    </row>
    <row r="562" ht="15.75" customHeight="1">
      <c r="A562" s="1"/>
      <c r="B562" s="1"/>
      <c r="D562" s="22"/>
      <c r="E562" s="22"/>
      <c r="F562" s="22"/>
      <c r="H562" s="1"/>
    </row>
    <row r="563" ht="15.75" customHeight="1">
      <c r="A563" s="1"/>
      <c r="B563" s="1"/>
      <c r="D563" s="22"/>
      <c r="E563" s="22"/>
      <c r="F563" s="22"/>
      <c r="H563" s="1"/>
    </row>
    <row r="564" ht="15.75" customHeight="1">
      <c r="A564" s="1"/>
      <c r="B564" s="1"/>
      <c r="D564" s="22"/>
      <c r="E564" s="22"/>
      <c r="F564" s="22"/>
      <c r="H564" s="1"/>
    </row>
    <row r="565" ht="15.75" customHeight="1">
      <c r="A565" s="1"/>
      <c r="B565" s="1"/>
      <c r="D565" s="22"/>
      <c r="E565" s="22"/>
      <c r="F565" s="22"/>
      <c r="H565" s="1"/>
    </row>
    <row r="566" ht="15.75" customHeight="1">
      <c r="A566" s="1"/>
      <c r="B566" s="1"/>
      <c r="D566" s="22"/>
      <c r="E566" s="22"/>
      <c r="F566" s="22"/>
      <c r="H566" s="1"/>
    </row>
    <row r="567" ht="15.75" customHeight="1">
      <c r="A567" s="1"/>
      <c r="B567" s="1"/>
      <c r="D567" s="22"/>
      <c r="E567" s="22"/>
      <c r="F567" s="22"/>
      <c r="H567" s="1"/>
    </row>
    <row r="568" ht="15.75" customHeight="1">
      <c r="A568" s="1"/>
      <c r="B568" s="1"/>
      <c r="D568" s="22"/>
      <c r="E568" s="22"/>
      <c r="F568" s="22"/>
      <c r="H568" s="1"/>
    </row>
    <row r="569" ht="15.75" customHeight="1">
      <c r="A569" s="1"/>
      <c r="B569" s="1"/>
      <c r="D569" s="22"/>
      <c r="E569" s="22"/>
      <c r="F569" s="22"/>
      <c r="H569" s="1"/>
    </row>
    <row r="570" ht="15.75" customHeight="1">
      <c r="A570" s="1"/>
      <c r="B570" s="1"/>
      <c r="D570" s="22"/>
      <c r="E570" s="22"/>
      <c r="F570" s="22"/>
      <c r="H570" s="1"/>
    </row>
    <row r="571" ht="15.75" customHeight="1">
      <c r="A571" s="1"/>
      <c r="B571" s="1"/>
      <c r="D571" s="22"/>
      <c r="E571" s="22"/>
      <c r="F571" s="22"/>
      <c r="H571" s="1"/>
    </row>
    <row r="572" ht="15.75" customHeight="1">
      <c r="A572" s="1"/>
      <c r="B572" s="1"/>
      <c r="D572" s="22"/>
      <c r="E572" s="22"/>
      <c r="F572" s="22"/>
      <c r="H572" s="1"/>
    </row>
    <row r="573" ht="15.75" customHeight="1">
      <c r="A573" s="1"/>
      <c r="B573" s="1"/>
      <c r="D573" s="22"/>
      <c r="E573" s="22"/>
      <c r="F573" s="22"/>
      <c r="H573" s="1"/>
    </row>
    <row r="574" ht="15.75" customHeight="1">
      <c r="A574" s="1"/>
      <c r="B574" s="1"/>
      <c r="D574" s="22"/>
      <c r="E574" s="22"/>
      <c r="F574" s="22"/>
      <c r="H574" s="1"/>
    </row>
    <row r="575" ht="15.75" customHeight="1">
      <c r="A575" s="1"/>
      <c r="B575" s="1"/>
      <c r="D575" s="22"/>
      <c r="E575" s="22"/>
      <c r="F575" s="22"/>
      <c r="H575" s="1"/>
    </row>
    <row r="576" ht="15.75" customHeight="1">
      <c r="A576" s="1"/>
      <c r="B576" s="1"/>
      <c r="D576" s="22"/>
      <c r="E576" s="22"/>
      <c r="F576" s="22"/>
      <c r="H576" s="1"/>
    </row>
    <row r="577" ht="15.75" customHeight="1">
      <c r="A577" s="1"/>
      <c r="B577" s="1"/>
      <c r="D577" s="22"/>
      <c r="E577" s="22"/>
      <c r="F577" s="22"/>
      <c r="H577" s="1"/>
    </row>
    <row r="578" ht="15.75" customHeight="1">
      <c r="A578" s="1"/>
      <c r="B578" s="1"/>
      <c r="D578" s="22"/>
      <c r="E578" s="22"/>
      <c r="F578" s="22"/>
      <c r="H578" s="1"/>
    </row>
    <row r="579" ht="15.75" customHeight="1">
      <c r="A579" s="1"/>
      <c r="B579" s="1"/>
      <c r="D579" s="22"/>
      <c r="E579" s="22"/>
      <c r="F579" s="22"/>
      <c r="H579" s="1"/>
    </row>
    <row r="580" ht="15.75" customHeight="1">
      <c r="A580" s="1"/>
      <c r="B580" s="1"/>
      <c r="D580" s="22"/>
      <c r="E580" s="22"/>
      <c r="F580" s="22"/>
      <c r="H580" s="1"/>
    </row>
    <row r="581" ht="15.75" customHeight="1">
      <c r="A581" s="1"/>
      <c r="B581" s="1"/>
      <c r="D581" s="22"/>
      <c r="E581" s="22"/>
      <c r="F581" s="22"/>
      <c r="H581" s="1"/>
    </row>
    <row r="582" ht="15.75" customHeight="1">
      <c r="A582" s="1"/>
      <c r="B582" s="1"/>
      <c r="D582" s="22"/>
      <c r="E582" s="22"/>
      <c r="F582" s="22"/>
      <c r="H582" s="1"/>
    </row>
    <row r="583" ht="15.75" customHeight="1">
      <c r="A583" s="1"/>
      <c r="B583" s="1"/>
      <c r="D583" s="22"/>
      <c r="E583" s="22"/>
      <c r="F583" s="22"/>
      <c r="H583" s="1"/>
    </row>
    <row r="584" ht="15.75" customHeight="1">
      <c r="A584" s="1"/>
      <c r="B584" s="1"/>
      <c r="D584" s="22"/>
      <c r="E584" s="22"/>
      <c r="F584" s="22"/>
      <c r="H584" s="1"/>
    </row>
    <row r="585" ht="15.75" customHeight="1">
      <c r="A585" s="1"/>
      <c r="B585" s="1"/>
      <c r="D585" s="22"/>
      <c r="E585" s="22"/>
      <c r="F585" s="22"/>
      <c r="H585" s="1"/>
    </row>
    <row r="586" ht="15.75" customHeight="1">
      <c r="A586" s="1"/>
      <c r="B586" s="1"/>
      <c r="D586" s="22"/>
      <c r="E586" s="22"/>
      <c r="F586" s="22"/>
      <c r="H586" s="1"/>
    </row>
    <row r="587" ht="15.75" customHeight="1">
      <c r="A587" s="1"/>
      <c r="B587" s="1"/>
      <c r="D587" s="22"/>
      <c r="E587" s="22"/>
      <c r="F587" s="22"/>
      <c r="H587" s="1"/>
    </row>
    <row r="588" ht="15.75" customHeight="1">
      <c r="A588" s="1"/>
      <c r="B588" s="1"/>
      <c r="D588" s="22"/>
      <c r="E588" s="22"/>
      <c r="F588" s="22"/>
      <c r="H588" s="1"/>
    </row>
    <row r="589" ht="15.75" customHeight="1">
      <c r="A589" s="1"/>
      <c r="B589" s="1"/>
      <c r="D589" s="22"/>
      <c r="E589" s="22"/>
      <c r="F589" s="22"/>
      <c r="H589" s="1"/>
    </row>
    <row r="590" ht="15.75" customHeight="1">
      <c r="A590" s="1"/>
      <c r="B590" s="1"/>
      <c r="D590" s="22"/>
      <c r="E590" s="22"/>
      <c r="F590" s="22"/>
      <c r="H590" s="1"/>
    </row>
    <row r="591" ht="15.75" customHeight="1">
      <c r="A591" s="1"/>
      <c r="B591" s="1"/>
      <c r="D591" s="22"/>
      <c r="E591" s="22"/>
      <c r="F591" s="22"/>
      <c r="H591" s="1"/>
    </row>
    <row r="592" ht="15.75" customHeight="1">
      <c r="A592" s="1"/>
      <c r="B592" s="1"/>
      <c r="D592" s="22"/>
      <c r="E592" s="22"/>
      <c r="F592" s="22"/>
      <c r="H592" s="1"/>
    </row>
    <row r="593" ht="15.75" customHeight="1">
      <c r="A593" s="1"/>
      <c r="B593" s="1"/>
      <c r="D593" s="22"/>
      <c r="E593" s="22"/>
      <c r="F593" s="22"/>
      <c r="H593" s="1"/>
    </row>
    <row r="594" ht="15.75" customHeight="1">
      <c r="A594" s="1"/>
      <c r="B594" s="1"/>
      <c r="D594" s="22"/>
      <c r="E594" s="22"/>
      <c r="F594" s="22"/>
      <c r="H594" s="1"/>
    </row>
    <row r="595" ht="15.75" customHeight="1">
      <c r="A595" s="1"/>
      <c r="B595" s="1"/>
      <c r="D595" s="22"/>
      <c r="E595" s="22"/>
      <c r="F595" s="22"/>
      <c r="H595" s="1"/>
    </row>
    <row r="596" ht="15.75" customHeight="1">
      <c r="A596" s="1"/>
      <c r="B596" s="1"/>
      <c r="D596" s="22"/>
      <c r="E596" s="22"/>
      <c r="F596" s="22"/>
      <c r="H596" s="1"/>
    </row>
    <row r="597" ht="15.75" customHeight="1">
      <c r="A597" s="1"/>
      <c r="B597" s="1"/>
      <c r="D597" s="22"/>
      <c r="E597" s="22"/>
      <c r="F597" s="22"/>
      <c r="H597" s="1"/>
    </row>
    <row r="598" ht="15.75" customHeight="1">
      <c r="A598" s="1"/>
      <c r="B598" s="1"/>
      <c r="D598" s="22"/>
      <c r="E598" s="22"/>
      <c r="F598" s="22"/>
      <c r="H598" s="1"/>
    </row>
    <row r="599" ht="15.75" customHeight="1">
      <c r="A599" s="1"/>
      <c r="B599" s="1"/>
      <c r="D599" s="22"/>
      <c r="E599" s="22"/>
      <c r="F599" s="22"/>
      <c r="H599" s="1"/>
    </row>
    <row r="600" ht="15.75" customHeight="1">
      <c r="A600" s="1"/>
      <c r="B600" s="1"/>
      <c r="D600" s="22"/>
      <c r="E600" s="22"/>
      <c r="F600" s="22"/>
      <c r="H600" s="1"/>
    </row>
    <row r="601" ht="15.75" customHeight="1">
      <c r="A601" s="1"/>
      <c r="B601" s="1"/>
      <c r="D601" s="22"/>
      <c r="E601" s="22"/>
      <c r="F601" s="22"/>
      <c r="H601" s="1"/>
    </row>
    <row r="602" ht="15.75" customHeight="1">
      <c r="A602" s="1"/>
      <c r="B602" s="1"/>
      <c r="D602" s="22"/>
      <c r="E602" s="22"/>
      <c r="F602" s="22"/>
      <c r="H602" s="1"/>
    </row>
    <row r="603" ht="15.75" customHeight="1">
      <c r="A603" s="1"/>
      <c r="B603" s="1"/>
      <c r="D603" s="22"/>
      <c r="E603" s="22"/>
      <c r="F603" s="22"/>
      <c r="H603" s="1"/>
    </row>
    <row r="604" ht="15.75" customHeight="1">
      <c r="A604" s="1"/>
      <c r="B604" s="1"/>
      <c r="D604" s="22"/>
      <c r="E604" s="22"/>
      <c r="F604" s="22"/>
      <c r="H604" s="1"/>
    </row>
    <row r="605" ht="15.75" customHeight="1">
      <c r="A605" s="1"/>
      <c r="B605" s="1"/>
      <c r="D605" s="22"/>
      <c r="E605" s="22"/>
      <c r="F605" s="22"/>
      <c r="H605" s="1"/>
    </row>
    <row r="606" ht="15.75" customHeight="1">
      <c r="A606" s="1"/>
      <c r="B606" s="1"/>
      <c r="D606" s="22"/>
      <c r="E606" s="22"/>
      <c r="F606" s="22"/>
      <c r="H606" s="1"/>
    </row>
    <row r="607" ht="15.75" customHeight="1">
      <c r="A607" s="1"/>
      <c r="B607" s="1"/>
      <c r="D607" s="22"/>
      <c r="E607" s="22"/>
      <c r="F607" s="22"/>
      <c r="H607" s="1"/>
    </row>
    <row r="608" ht="15.75" customHeight="1">
      <c r="A608" s="1"/>
      <c r="B608" s="1"/>
      <c r="D608" s="22"/>
      <c r="E608" s="22"/>
      <c r="F608" s="22"/>
      <c r="H608" s="1"/>
    </row>
    <row r="609" ht="15.75" customHeight="1">
      <c r="A609" s="1"/>
      <c r="B609" s="1"/>
      <c r="D609" s="22"/>
      <c r="E609" s="22"/>
      <c r="F609" s="22"/>
      <c r="H609" s="1"/>
    </row>
    <row r="610" ht="15.75" customHeight="1">
      <c r="A610" s="1"/>
      <c r="B610" s="1"/>
      <c r="D610" s="22"/>
      <c r="E610" s="22"/>
      <c r="F610" s="22"/>
      <c r="H610" s="1"/>
    </row>
    <row r="611" ht="15.75" customHeight="1">
      <c r="A611" s="1"/>
      <c r="B611" s="1"/>
      <c r="D611" s="22"/>
      <c r="E611" s="22"/>
      <c r="F611" s="22"/>
      <c r="H611" s="1"/>
    </row>
    <row r="612" ht="15.75" customHeight="1">
      <c r="A612" s="1"/>
      <c r="B612" s="1"/>
      <c r="D612" s="22"/>
      <c r="E612" s="22"/>
      <c r="F612" s="22"/>
      <c r="H612" s="1"/>
    </row>
    <row r="613" ht="15.75" customHeight="1">
      <c r="A613" s="1"/>
      <c r="B613" s="1"/>
      <c r="D613" s="22"/>
      <c r="E613" s="22"/>
      <c r="F613" s="22"/>
      <c r="H613" s="1"/>
    </row>
    <row r="614" ht="15.75" customHeight="1">
      <c r="A614" s="1"/>
      <c r="B614" s="1"/>
      <c r="D614" s="22"/>
      <c r="E614" s="22"/>
      <c r="F614" s="22"/>
      <c r="H614" s="1"/>
    </row>
    <row r="615" ht="15.75" customHeight="1">
      <c r="A615" s="1"/>
      <c r="B615" s="1"/>
      <c r="D615" s="22"/>
      <c r="E615" s="22"/>
      <c r="F615" s="22"/>
      <c r="H615" s="1"/>
    </row>
    <row r="616" ht="15.75" customHeight="1">
      <c r="A616" s="1"/>
      <c r="B616" s="1"/>
      <c r="D616" s="22"/>
      <c r="E616" s="22"/>
      <c r="F616" s="22"/>
      <c r="H616" s="1"/>
    </row>
    <row r="617" ht="15.75" customHeight="1">
      <c r="A617" s="1"/>
      <c r="B617" s="1"/>
      <c r="D617" s="22"/>
      <c r="E617" s="22"/>
      <c r="F617" s="22"/>
      <c r="H617" s="1"/>
    </row>
    <row r="618" ht="15.75" customHeight="1">
      <c r="A618" s="1"/>
      <c r="B618" s="1"/>
      <c r="D618" s="22"/>
      <c r="E618" s="22"/>
      <c r="F618" s="22"/>
      <c r="H618" s="1"/>
    </row>
    <row r="619" ht="15.75" customHeight="1">
      <c r="A619" s="1"/>
      <c r="B619" s="1"/>
      <c r="D619" s="22"/>
      <c r="E619" s="22"/>
      <c r="F619" s="22"/>
      <c r="H619" s="1"/>
    </row>
    <row r="620" ht="15.75" customHeight="1">
      <c r="A620" s="1"/>
      <c r="B620" s="1"/>
      <c r="D620" s="22"/>
      <c r="E620" s="22"/>
      <c r="F620" s="22"/>
      <c r="H620" s="1"/>
    </row>
    <row r="621" ht="15.75" customHeight="1">
      <c r="A621" s="1"/>
      <c r="B621" s="1"/>
      <c r="D621" s="22"/>
      <c r="E621" s="22"/>
      <c r="F621" s="22"/>
      <c r="H621" s="1"/>
    </row>
    <row r="622" ht="15.75" customHeight="1">
      <c r="A622" s="1"/>
      <c r="B622" s="1"/>
      <c r="D622" s="22"/>
      <c r="E622" s="22"/>
      <c r="F622" s="22"/>
      <c r="H622" s="1"/>
    </row>
    <row r="623" ht="15.75" customHeight="1">
      <c r="A623" s="1"/>
      <c r="B623" s="1"/>
      <c r="D623" s="22"/>
      <c r="E623" s="22"/>
      <c r="F623" s="22"/>
      <c r="H623" s="1"/>
    </row>
    <row r="624" ht="15.75" customHeight="1">
      <c r="A624" s="1"/>
      <c r="B624" s="1"/>
      <c r="D624" s="22"/>
      <c r="E624" s="22"/>
      <c r="F624" s="22"/>
      <c r="H624" s="1"/>
    </row>
    <row r="625" ht="15.75" customHeight="1">
      <c r="A625" s="1"/>
      <c r="B625" s="1"/>
      <c r="D625" s="22"/>
      <c r="E625" s="22"/>
      <c r="F625" s="22"/>
      <c r="H625" s="1"/>
    </row>
    <row r="626" ht="15.75" customHeight="1">
      <c r="A626" s="1"/>
      <c r="B626" s="1"/>
      <c r="D626" s="22"/>
      <c r="E626" s="22"/>
      <c r="F626" s="22"/>
      <c r="H626" s="1"/>
    </row>
    <row r="627" ht="15.75" customHeight="1">
      <c r="A627" s="1"/>
      <c r="B627" s="1"/>
      <c r="D627" s="22"/>
      <c r="E627" s="22"/>
      <c r="F627" s="22"/>
      <c r="H627" s="1"/>
    </row>
    <row r="628" ht="15.75" customHeight="1">
      <c r="A628" s="1"/>
      <c r="B628" s="1"/>
      <c r="D628" s="22"/>
      <c r="E628" s="22"/>
      <c r="F628" s="22"/>
      <c r="H628" s="1"/>
    </row>
    <row r="629" ht="15.75" customHeight="1">
      <c r="A629" s="1"/>
      <c r="B629" s="1"/>
      <c r="D629" s="22"/>
      <c r="E629" s="22"/>
      <c r="F629" s="22"/>
      <c r="H629" s="1"/>
    </row>
    <row r="630" ht="15.75" customHeight="1">
      <c r="A630" s="1"/>
      <c r="B630" s="1"/>
      <c r="D630" s="22"/>
      <c r="E630" s="22"/>
      <c r="F630" s="22"/>
      <c r="H630" s="1"/>
    </row>
    <row r="631" ht="15.75" customHeight="1">
      <c r="A631" s="1"/>
      <c r="B631" s="1"/>
      <c r="D631" s="22"/>
      <c r="E631" s="22"/>
      <c r="F631" s="22"/>
      <c r="H631" s="1"/>
    </row>
    <row r="632" ht="15.75" customHeight="1">
      <c r="A632" s="1"/>
      <c r="B632" s="1"/>
      <c r="D632" s="22"/>
      <c r="E632" s="22"/>
      <c r="F632" s="22"/>
      <c r="H632" s="1"/>
    </row>
    <row r="633" ht="15.75" customHeight="1">
      <c r="A633" s="1"/>
      <c r="B633" s="1"/>
      <c r="D633" s="22"/>
      <c r="E633" s="22"/>
      <c r="F633" s="22"/>
      <c r="H633" s="1"/>
    </row>
    <row r="634" ht="15.75" customHeight="1">
      <c r="A634" s="1"/>
      <c r="B634" s="1"/>
      <c r="D634" s="22"/>
      <c r="E634" s="22"/>
      <c r="F634" s="22"/>
      <c r="H634" s="1"/>
    </row>
    <row r="635" ht="15.75" customHeight="1">
      <c r="A635" s="1"/>
      <c r="B635" s="1"/>
      <c r="D635" s="22"/>
      <c r="E635" s="22"/>
      <c r="F635" s="22"/>
      <c r="H635" s="1"/>
    </row>
    <row r="636" ht="15.75" customHeight="1">
      <c r="A636" s="1"/>
      <c r="B636" s="1"/>
      <c r="D636" s="22"/>
      <c r="E636" s="22"/>
      <c r="F636" s="22"/>
      <c r="H636" s="1"/>
    </row>
    <row r="637" ht="15.75" customHeight="1">
      <c r="A637" s="1"/>
      <c r="B637" s="1"/>
      <c r="D637" s="22"/>
      <c r="E637" s="22"/>
      <c r="F637" s="22"/>
      <c r="H637" s="1"/>
    </row>
    <row r="638" ht="15.75" customHeight="1">
      <c r="A638" s="1"/>
      <c r="B638" s="1"/>
      <c r="D638" s="22"/>
      <c r="E638" s="22"/>
      <c r="F638" s="22"/>
      <c r="H638" s="1"/>
    </row>
    <row r="639" ht="15.75" customHeight="1">
      <c r="A639" s="1"/>
      <c r="B639" s="1"/>
      <c r="D639" s="22"/>
      <c r="E639" s="22"/>
      <c r="F639" s="22"/>
      <c r="H639" s="1"/>
    </row>
    <row r="640" ht="15.75" customHeight="1">
      <c r="A640" s="1"/>
      <c r="B640" s="1"/>
      <c r="D640" s="22"/>
      <c r="E640" s="22"/>
      <c r="F640" s="22"/>
      <c r="H640" s="1"/>
    </row>
    <row r="641" ht="15.75" customHeight="1">
      <c r="A641" s="1"/>
      <c r="B641" s="1"/>
      <c r="D641" s="22"/>
      <c r="E641" s="22"/>
      <c r="F641" s="22"/>
      <c r="H641" s="1"/>
    </row>
    <row r="642" ht="15.75" customHeight="1">
      <c r="A642" s="1"/>
      <c r="B642" s="1"/>
      <c r="D642" s="22"/>
      <c r="E642" s="22"/>
      <c r="F642" s="22"/>
      <c r="H642" s="1"/>
    </row>
    <row r="643" ht="15.75" customHeight="1">
      <c r="A643" s="1"/>
      <c r="B643" s="1"/>
      <c r="D643" s="22"/>
      <c r="E643" s="22"/>
      <c r="F643" s="22"/>
      <c r="H643" s="1"/>
    </row>
    <row r="644" ht="15.75" customHeight="1">
      <c r="A644" s="1"/>
      <c r="B644" s="1"/>
      <c r="D644" s="22"/>
      <c r="E644" s="22"/>
      <c r="F644" s="22"/>
      <c r="H644" s="1"/>
    </row>
    <row r="645" ht="15.75" customHeight="1">
      <c r="A645" s="1"/>
      <c r="B645" s="1"/>
      <c r="D645" s="22"/>
      <c r="E645" s="22"/>
      <c r="F645" s="22"/>
      <c r="H645" s="1"/>
    </row>
    <row r="646" ht="15.75" customHeight="1">
      <c r="A646" s="1"/>
      <c r="B646" s="1"/>
      <c r="D646" s="22"/>
      <c r="E646" s="22"/>
      <c r="F646" s="22"/>
      <c r="H646" s="1"/>
    </row>
    <row r="647" ht="15.75" customHeight="1">
      <c r="A647" s="1"/>
      <c r="B647" s="1"/>
      <c r="D647" s="22"/>
      <c r="E647" s="22"/>
      <c r="F647" s="22"/>
      <c r="H647" s="1"/>
    </row>
    <row r="648" ht="15.75" customHeight="1">
      <c r="A648" s="1"/>
      <c r="B648" s="1"/>
      <c r="D648" s="22"/>
      <c r="E648" s="22"/>
      <c r="F648" s="22"/>
      <c r="H648" s="1"/>
    </row>
    <row r="649" ht="15.75" customHeight="1">
      <c r="A649" s="1"/>
      <c r="B649" s="1"/>
      <c r="D649" s="22"/>
      <c r="E649" s="22"/>
      <c r="F649" s="22"/>
      <c r="H649" s="1"/>
    </row>
    <row r="650" ht="15.75" customHeight="1">
      <c r="A650" s="1"/>
      <c r="B650" s="1"/>
      <c r="D650" s="22"/>
      <c r="E650" s="22"/>
      <c r="F650" s="22"/>
      <c r="H650" s="1"/>
    </row>
    <row r="651" ht="15.75" customHeight="1">
      <c r="A651" s="1"/>
      <c r="B651" s="1"/>
      <c r="D651" s="22"/>
      <c r="E651" s="22"/>
      <c r="F651" s="22"/>
      <c r="H651" s="1"/>
    </row>
    <row r="652" ht="15.75" customHeight="1">
      <c r="A652" s="1"/>
      <c r="B652" s="1"/>
      <c r="D652" s="22"/>
      <c r="E652" s="22"/>
      <c r="F652" s="22"/>
      <c r="H652" s="1"/>
    </row>
    <row r="653" ht="15.75" customHeight="1">
      <c r="A653" s="1"/>
      <c r="B653" s="1"/>
      <c r="D653" s="22"/>
      <c r="E653" s="22"/>
      <c r="F653" s="22"/>
      <c r="H653" s="1"/>
    </row>
    <row r="654" ht="15.75" customHeight="1">
      <c r="A654" s="1"/>
      <c r="B654" s="1"/>
      <c r="D654" s="22"/>
      <c r="E654" s="22"/>
      <c r="F654" s="22"/>
      <c r="H654" s="1"/>
    </row>
    <row r="655" ht="15.75" customHeight="1">
      <c r="A655" s="1"/>
      <c r="B655" s="1"/>
      <c r="D655" s="22"/>
      <c r="E655" s="22"/>
      <c r="F655" s="22"/>
      <c r="H655" s="1"/>
    </row>
    <row r="656" ht="15.75" customHeight="1">
      <c r="A656" s="1"/>
      <c r="B656" s="1"/>
      <c r="D656" s="22"/>
      <c r="E656" s="22"/>
      <c r="F656" s="22"/>
      <c r="H656" s="1"/>
    </row>
    <row r="657" ht="15.75" customHeight="1">
      <c r="A657" s="1"/>
      <c r="B657" s="1"/>
      <c r="D657" s="22"/>
      <c r="E657" s="22"/>
      <c r="F657" s="22"/>
      <c r="H657" s="1"/>
    </row>
    <row r="658" ht="15.75" customHeight="1">
      <c r="A658" s="1"/>
      <c r="B658" s="1"/>
      <c r="D658" s="22"/>
      <c r="E658" s="22"/>
      <c r="F658" s="22"/>
      <c r="H658" s="1"/>
    </row>
    <row r="659" ht="15.75" customHeight="1">
      <c r="A659" s="1"/>
      <c r="B659" s="1"/>
      <c r="D659" s="22"/>
      <c r="E659" s="22"/>
      <c r="F659" s="22"/>
      <c r="H659" s="1"/>
    </row>
    <row r="660" ht="15.75" customHeight="1">
      <c r="A660" s="1"/>
      <c r="B660" s="1"/>
      <c r="D660" s="22"/>
      <c r="E660" s="22"/>
      <c r="F660" s="22"/>
      <c r="H660" s="1"/>
    </row>
    <row r="661" ht="15.75" customHeight="1">
      <c r="A661" s="1"/>
      <c r="B661" s="1"/>
      <c r="D661" s="22"/>
      <c r="E661" s="22"/>
      <c r="F661" s="22"/>
      <c r="H661" s="1"/>
    </row>
    <row r="662" ht="15.75" customHeight="1">
      <c r="A662" s="1"/>
      <c r="B662" s="1"/>
      <c r="D662" s="22"/>
      <c r="E662" s="22"/>
      <c r="F662" s="22"/>
      <c r="H662" s="1"/>
    </row>
    <row r="663" ht="15.75" customHeight="1">
      <c r="A663" s="1"/>
      <c r="B663" s="1"/>
      <c r="D663" s="22"/>
      <c r="E663" s="22"/>
      <c r="F663" s="22"/>
      <c r="H663" s="1"/>
    </row>
    <row r="664" ht="15.75" customHeight="1">
      <c r="A664" s="1"/>
      <c r="B664" s="1"/>
      <c r="D664" s="22"/>
      <c r="E664" s="22"/>
      <c r="F664" s="22"/>
      <c r="H664" s="1"/>
    </row>
    <row r="665" ht="15.75" customHeight="1">
      <c r="A665" s="1"/>
      <c r="B665" s="1"/>
      <c r="D665" s="22"/>
      <c r="E665" s="22"/>
      <c r="F665" s="22"/>
      <c r="H665" s="1"/>
    </row>
    <row r="666" ht="15.75" customHeight="1">
      <c r="A666" s="1"/>
      <c r="B666" s="1"/>
      <c r="D666" s="22"/>
      <c r="E666" s="22"/>
      <c r="F666" s="22"/>
      <c r="H666" s="1"/>
    </row>
    <row r="667" ht="15.75" customHeight="1">
      <c r="A667" s="1"/>
      <c r="B667" s="1"/>
      <c r="D667" s="22"/>
      <c r="E667" s="22"/>
      <c r="F667" s="22"/>
      <c r="H667" s="1"/>
    </row>
    <row r="668" ht="15.75" customHeight="1">
      <c r="A668" s="1"/>
      <c r="B668" s="1"/>
      <c r="D668" s="22"/>
      <c r="E668" s="22"/>
      <c r="F668" s="22"/>
      <c r="H668" s="1"/>
    </row>
    <row r="669" ht="15.75" customHeight="1">
      <c r="A669" s="1"/>
      <c r="B669" s="1"/>
      <c r="D669" s="22"/>
      <c r="E669" s="22"/>
      <c r="F669" s="22"/>
      <c r="H669" s="1"/>
    </row>
    <row r="670" ht="15.75" customHeight="1">
      <c r="A670" s="1"/>
      <c r="B670" s="1"/>
      <c r="D670" s="22"/>
      <c r="E670" s="22"/>
      <c r="F670" s="22"/>
      <c r="H670" s="1"/>
    </row>
    <row r="671" ht="15.75" customHeight="1">
      <c r="A671" s="1"/>
      <c r="B671" s="1"/>
      <c r="D671" s="22"/>
      <c r="E671" s="22"/>
      <c r="F671" s="22"/>
      <c r="H671" s="1"/>
    </row>
    <row r="672" ht="15.75" customHeight="1">
      <c r="A672" s="1"/>
      <c r="B672" s="1"/>
      <c r="D672" s="22"/>
      <c r="E672" s="22"/>
      <c r="F672" s="22"/>
      <c r="H672" s="1"/>
    </row>
    <row r="673" ht="15.75" customHeight="1">
      <c r="A673" s="1"/>
      <c r="B673" s="1"/>
      <c r="D673" s="22"/>
      <c r="E673" s="22"/>
      <c r="F673" s="22"/>
      <c r="H673" s="1"/>
    </row>
    <row r="674" ht="15.75" customHeight="1">
      <c r="A674" s="1"/>
      <c r="B674" s="1"/>
      <c r="D674" s="22"/>
      <c r="E674" s="22"/>
      <c r="F674" s="22"/>
      <c r="H674" s="1"/>
    </row>
    <row r="675" ht="15.75" customHeight="1">
      <c r="A675" s="1"/>
      <c r="B675" s="1"/>
      <c r="D675" s="22"/>
      <c r="E675" s="22"/>
      <c r="F675" s="22"/>
      <c r="H675" s="1"/>
    </row>
    <row r="676" ht="15.75" customHeight="1">
      <c r="A676" s="1"/>
      <c r="B676" s="1"/>
      <c r="D676" s="22"/>
      <c r="E676" s="22"/>
      <c r="F676" s="22"/>
      <c r="H676" s="1"/>
    </row>
    <row r="677" ht="15.75" customHeight="1">
      <c r="A677" s="1"/>
      <c r="B677" s="1"/>
      <c r="D677" s="22"/>
      <c r="E677" s="22"/>
      <c r="F677" s="22"/>
      <c r="H677" s="1"/>
    </row>
    <row r="678" ht="15.75" customHeight="1">
      <c r="A678" s="1"/>
      <c r="B678" s="1"/>
      <c r="D678" s="22"/>
      <c r="E678" s="22"/>
      <c r="F678" s="22"/>
      <c r="H678" s="1"/>
    </row>
    <row r="679" ht="15.75" customHeight="1">
      <c r="A679" s="1"/>
      <c r="B679" s="1"/>
      <c r="D679" s="22"/>
      <c r="E679" s="22"/>
      <c r="F679" s="22"/>
      <c r="H679" s="1"/>
    </row>
    <row r="680" ht="15.75" customHeight="1">
      <c r="A680" s="1"/>
      <c r="B680" s="1"/>
      <c r="D680" s="22"/>
      <c r="E680" s="22"/>
      <c r="F680" s="22"/>
      <c r="H680" s="1"/>
    </row>
    <row r="681" ht="15.75" customHeight="1">
      <c r="A681" s="1"/>
      <c r="B681" s="1"/>
      <c r="D681" s="22"/>
      <c r="E681" s="22"/>
      <c r="F681" s="22"/>
      <c r="H681" s="1"/>
    </row>
    <row r="682" ht="15.75" customHeight="1">
      <c r="A682" s="1"/>
      <c r="B682" s="1"/>
      <c r="D682" s="22"/>
      <c r="E682" s="22"/>
      <c r="F682" s="22"/>
      <c r="H682" s="1"/>
    </row>
    <row r="683" ht="15.75" customHeight="1">
      <c r="A683" s="1"/>
      <c r="B683" s="1"/>
      <c r="D683" s="22"/>
      <c r="E683" s="22"/>
      <c r="F683" s="22"/>
      <c r="H683" s="1"/>
    </row>
    <row r="684" ht="15.75" customHeight="1">
      <c r="A684" s="1"/>
      <c r="B684" s="1"/>
      <c r="D684" s="22"/>
      <c r="E684" s="22"/>
      <c r="F684" s="22"/>
      <c r="H684" s="1"/>
    </row>
    <row r="685" ht="15.75" customHeight="1">
      <c r="A685" s="1"/>
      <c r="B685" s="1"/>
      <c r="D685" s="22"/>
      <c r="E685" s="22"/>
      <c r="F685" s="22"/>
      <c r="H685" s="1"/>
    </row>
    <row r="686" ht="15.75" customHeight="1">
      <c r="A686" s="1"/>
      <c r="B686" s="1"/>
      <c r="D686" s="22"/>
      <c r="E686" s="22"/>
      <c r="F686" s="22"/>
      <c r="H686" s="1"/>
    </row>
    <row r="687" ht="15.75" customHeight="1">
      <c r="A687" s="1"/>
      <c r="B687" s="1"/>
      <c r="D687" s="22"/>
      <c r="E687" s="22"/>
      <c r="F687" s="22"/>
      <c r="H687" s="1"/>
    </row>
    <row r="688" ht="15.75" customHeight="1">
      <c r="A688" s="1"/>
      <c r="B688" s="1"/>
      <c r="D688" s="22"/>
      <c r="E688" s="22"/>
      <c r="F688" s="22"/>
      <c r="H688" s="1"/>
    </row>
    <row r="689" ht="15.75" customHeight="1">
      <c r="A689" s="1"/>
      <c r="B689" s="1"/>
      <c r="D689" s="22"/>
      <c r="E689" s="22"/>
      <c r="F689" s="22"/>
      <c r="H689" s="1"/>
    </row>
    <row r="690" ht="15.75" customHeight="1">
      <c r="A690" s="1"/>
      <c r="B690" s="1"/>
      <c r="D690" s="22"/>
      <c r="E690" s="22"/>
      <c r="F690" s="22"/>
      <c r="H690" s="1"/>
    </row>
    <row r="691" ht="15.75" customHeight="1">
      <c r="A691" s="1"/>
      <c r="B691" s="1"/>
      <c r="D691" s="22"/>
      <c r="E691" s="22"/>
      <c r="F691" s="22"/>
      <c r="H691" s="1"/>
    </row>
    <row r="692" ht="15.75" customHeight="1">
      <c r="A692" s="1"/>
      <c r="B692" s="1"/>
      <c r="D692" s="22"/>
      <c r="E692" s="22"/>
      <c r="F692" s="22"/>
      <c r="H692" s="1"/>
    </row>
    <row r="693" ht="15.75" customHeight="1">
      <c r="A693" s="1"/>
      <c r="B693" s="1"/>
      <c r="D693" s="22"/>
      <c r="E693" s="22"/>
      <c r="F693" s="22"/>
      <c r="H693" s="1"/>
    </row>
    <row r="694" ht="15.75" customHeight="1">
      <c r="A694" s="1"/>
      <c r="B694" s="1"/>
      <c r="D694" s="22"/>
      <c r="E694" s="22"/>
      <c r="F694" s="22"/>
      <c r="H694" s="1"/>
    </row>
    <row r="695" ht="15.75" customHeight="1">
      <c r="A695" s="1"/>
      <c r="B695" s="1"/>
      <c r="D695" s="22"/>
      <c r="E695" s="22"/>
      <c r="F695" s="22"/>
      <c r="H695" s="1"/>
    </row>
    <row r="696" ht="15.75" customHeight="1">
      <c r="A696" s="1"/>
      <c r="B696" s="1"/>
      <c r="D696" s="22"/>
      <c r="E696" s="22"/>
      <c r="F696" s="22"/>
      <c r="H696" s="1"/>
    </row>
    <row r="697" ht="15.75" customHeight="1">
      <c r="A697" s="1"/>
      <c r="B697" s="1"/>
      <c r="D697" s="22"/>
      <c r="E697" s="22"/>
      <c r="F697" s="22"/>
      <c r="H697" s="1"/>
    </row>
    <row r="698" ht="15.75" customHeight="1">
      <c r="A698" s="1"/>
      <c r="B698" s="1"/>
      <c r="D698" s="22"/>
      <c r="E698" s="22"/>
      <c r="F698" s="22"/>
      <c r="H698" s="1"/>
    </row>
    <row r="699" ht="15.75" customHeight="1">
      <c r="A699" s="1"/>
      <c r="B699" s="1"/>
      <c r="D699" s="22"/>
      <c r="E699" s="22"/>
      <c r="F699" s="22"/>
      <c r="H699" s="1"/>
    </row>
    <row r="700" ht="15.75" customHeight="1">
      <c r="A700" s="1"/>
      <c r="B700" s="1"/>
      <c r="D700" s="22"/>
      <c r="E700" s="22"/>
      <c r="F700" s="22"/>
      <c r="H700" s="1"/>
    </row>
    <row r="701" ht="15.75" customHeight="1">
      <c r="A701" s="1"/>
      <c r="B701" s="1"/>
      <c r="D701" s="22"/>
      <c r="E701" s="22"/>
      <c r="F701" s="22"/>
      <c r="H701" s="1"/>
    </row>
    <row r="702" ht="15.75" customHeight="1">
      <c r="A702" s="1"/>
      <c r="B702" s="1"/>
      <c r="D702" s="22"/>
      <c r="E702" s="22"/>
      <c r="F702" s="22"/>
      <c r="H702" s="1"/>
    </row>
    <row r="703" ht="15.75" customHeight="1">
      <c r="A703" s="1"/>
      <c r="B703" s="1"/>
      <c r="D703" s="22"/>
      <c r="E703" s="22"/>
      <c r="F703" s="22"/>
      <c r="H703" s="1"/>
    </row>
    <row r="704" ht="15.75" customHeight="1">
      <c r="A704" s="1"/>
      <c r="B704" s="1"/>
      <c r="D704" s="22"/>
      <c r="E704" s="22"/>
      <c r="F704" s="22"/>
      <c r="H704" s="1"/>
    </row>
    <row r="705" ht="15.75" customHeight="1">
      <c r="A705" s="1"/>
      <c r="B705" s="1"/>
      <c r="D705" s="22"/>
      <c r="E705" s="22"/>
      <c r="F705" s="22"/>
      <c r="H705" s="1"/>
    </row>
    <row r="706" ht="15.75" customHeight="1">
      <c r="A706" s="1"/>
      <c r="B706" s="1"/>
      <c r="D706" s="22"/>
      <c r="E706" s="22"/>
      <c r="F706" s="22"/>
      <c r="H706" s="1"/>
    </row>
    <row r="707" ht="15.75" customHeight="1">
      <c r="A707" s="1"/>
      <c r="B707" s="1"/>
      <c r="D707" s="22"/>
      <c r="E707" s="22"/>
      <c r="F707" s="22"/>
      <c r="H707" s="1"/>
    </row>
    <row r="708" ht="15.75" customHeight="1">
      <c r="A708" s="1"/>
      <c r="B708" s="1"/>
      <c r="D708" s="22"/>
      <c r="E708" s="22"/>
      <c r="F708" s="22"/>
      <c r="H708" s="1"/>
    </row>
    <row r="709" ht="15.75" customHeight="1">
      <c r="A709" s="1"/>
      <c r="B709" s="1"/>
      <c r="D709" s="22"/>
      <c r="E709" s="22"/>
      <c r="F709" s="22"/>
      <c r="H709" s="1"/>
    </row>
    <row r="710" ht="15.75" customHeight="1">
      <c r="A710" s="1"/>
      <c r="B710" s="1"/>
      <c r="D710" s="22"/>
      <c r="E710" s="22"/>
      <c r="F710" s="22"/>
      <c r="H710" s="1"/>
    </row>
    <row r="711" ht="15.75" customHeight="1">
      <c r="A711" s="1"/>
      <c r="B711" s="1"/>
      <c r="D711" s="22"/>
      <c r="E711" s="22"/>
      <c r="F711" s="22"/>
      <c r="H711" s="1"/>
    </row>
    <row r="712" ht="15.75" customHeight="1">
      <c r="A712" s="1"/>
      <c r="B712" s="1"/>
      <c r="D712" s="22"/>
      <c r="E712" s="22"/>
      <c r="F712" s="22"/>
      <c r="H712" s="1"/>
    </row>
    <row r="713" ht="15.75" customHeight="1">
      <c r="A713" s="1"/>
      <c r="B713" s="1"/>
      <c r="D713" s="22"/>
      <c r="E713" s="22"/>
      <c r="F713" s="22"/>
      <c r="H713" s="1"/>
    </row>
    <row r="714" ht="15.75" customHeight="1">
      <c r="A714" s="1"/>
      <c r="B714" s="1"/>
      <c r="D714" s="22"/>
      <c r="E714" s="22"/>
      <c r="F714" s="22"/>
      <c r="H714" s="1"/>
    </row>
    <row r="715" ht="15.75" customHeight="1">
      <c r="A715" s="1"/>
      <c r="B715" s="1"/>
      <c r="D715" s="22"/>
      <c r="E715" s="22"/>
      <c r="F715" s="22"/>
      <c r="H715" s="1"/>
    </row>
    <row r="716" ht="15.75" customHeight="1">
      <c r="A716" s="1"/>
      <c r="B716" s="1"/>
      <c r="D716" s="22"/>
      <c r="E716" s="22"/>
      <c r="F716" s="22"/>
      <c r="H716" s="1"/>
    </row>
    <row r="717" ht="15.75" customHeight="1">
      <c r="A717" s="1"/>
      <c r="B717" s="1"/>
      <c r="D717" s="22"/>
      <c r="E717" s="22"/>
      <c r="F717" s="22"/>
      <c r="H717" s="1"/>
    </row>
    <row r="718" ht="15.75" customHeight="1">
      <c r="A718" s="1"/>
      <c r="B718" s="1"/>
      <c r="D718" s="22"/>
      <c r="E718" s="22"/>
      <c r="F718" s="22"/>
      <c r="H718" s="1"/>
    </row>
    <row r="719" ht="15.75" customHeight="1">
      <c r="A719" s="1"/>
      <c r="B719" s="1"/>
      <c r="D719" s="22"/>
      <c r="E719" s="22"/>
      <c r="F719" s="22"/>
      <c r="H719" s="1"/>
    </row>
    <row r="720" ht="15.75" customHeight="1">
      <c r="A720" s="1"/>
      <c r="B720" s="1"/>
      <c r="D720" s="22"/>
      <c r="E720" s="22"/>
      <c r="F720" s="22"/>
      <c r="H720" s="1"/>
    </row>
    <row r="721" ht="15.75" customHeight="1">
      <c r="A721" s="1"/>
      <c r="B721" s="1"/>
      <c r="D721" s="22"/>
      <c r="E721" s="22"/>
      <c r="F721" s="22"/>
      <c r="H721" s="1"/>
    </row>
    <row r="722" ht="15.75" customHeight="1">
      <c r="A722" s="1"/>
      <c r="B722" s="1"/>
      <c r="D722" s="22"/>
      <c r="E722" s="22"/>
      <c r="F722" s="22"/>
      <c r="H722" s="1"/>
    </row>
    <row r="723" ht="15.75" customHeight="1">
      <c r="A723" s="1"/>
      <c r="B723" s="1"/>
      <c r="D723" s="22"/>
      <c r="E723" s="22"/>
      <c r="F723" s="22"/>
      <c r="H723" s="1"/>
    </row>
    <row r="724" ht="15.75" customHeight="1">
      <c r="A724" s="1"/>
      <c r="B724" s="1"/>
      <c r="D724" s="22"/>
      <c r="E724" s="22"/>
      <c r="F724" s="22"/>
      <c r="H724" s="1"/>
    </row>
    <row r="725" ht="15.75" customHeight="1">
      <c r="A725" s="1"/>
      <c r="B725" s="1"/>
      <c r="D725" s="22"/>
      <c r="E725" s="22"/>
      <c r="F725" s="22"/>
      <c r="H725" s="1"/>
    </row>
    <row r="726" ht="15.75" customHeight="1">
      <c r="A726" s="1"/>
      <c r="B726" s="1"/>
      <c r="D726" s="22"/>
      <c r="E726" s="22"/>
      <c r="F726" s="22"/>
      <c r="H726" s="1"/>
    </row>
    <row r="727" ht="15.75" customHeight="1">
      <c r="A727" s="1"/>
      <c r="B727" s="1"/>
      <c r="D727" s="22"/>
      <c r="E727" s="22"/>
      <c r="F727" s="22"/>
      <c r="H727" s="1"/>
    </row>
    <row r="728" ht="15.75" customHeight="1">
      <c r="A728" s="1"/>
      <c r="B728" s="1"/>
      <c r="D728" s="22"/>
      <c r="E728" s="22"/>
      <c r="F728" s="22"/>
      <c r="H728" s="1"/>
    </row>
    <row r="729" ht="15.75" customHeight="1">
      <c r="A729" s="1"/>
      <c r="B729" s="1"/>
      <c r="D729" s="22"/>
      <c r="E729" s="22"/>
      <c r="F729" s="22"/>
      <c r="H729" s="1"/>
    </row>
    <row r="730" ht="15.75" customHeight="1">
      <c r="A730" s="1"/>
      <c r="B730" s="1"/>
      <c r="D730" s="22"/>
      <c r="E730" s="22"/>
      <c r="F730" s="22"/>
      <c r="H730" s="1"/>
    </row>
    <row r="731" ht="15.75" customHeight="1">
      <c r="A731" s="1"/>
      <c r="B731" s="1"/>
      <c r="D731" s="22"/>
      <c r="E731" s="22"/>
      <c r="F731" s="22"/>
      <c r="H731" s="1"/>
    </row>
    <row r="732" ht="15.75" customHeight="1">
      <c r="A732" s="1"/>
      <c r="B732" s="1"/>
      <c r="D732" s="22"/>
      <c r="E732" s="22"/>
      <c r="F732" s="22"/>
      <c r="H732" s="1"/>
    </row>
    <row r="733" ht="15.75" customHeight="1">
      <c r="A733" s="1"/>
      <c r="B733" s="1"/>
      <c r="D733" s="22"/>
      <c r="E733" s="22"/>
      <c r="F733" s="22"/>
      <c r="H733" s="1"/>
    </row>
    <row r="734" ht="15.75" customHeight="1">
      <c r="A734" s="1"/>
      <c r="B734" s="1"/>
      <c r="D734" s="22"/>
      <c r="E734" s="22"/>
      <c r="F734" s="22"/>
      <c r="H734" s="1"/>
    </row>
    <row r="735" ht="15.75" customHeight="1">
      <c r="A735" s="1"/>
      <c r="B735" s="1"/>
      <c r="D735" s="22"/>
      <c r="E735" s="22"/>
      <c r="F735" s="22"/>
      <c r="H735" s="1"/>
    </row>
    <row r="736" ht="15.75" customHeight="1">
      <c r="A736" s="1"/>
      <c r="B736" s="1"/>
      <c r="D736" s="22"/>
      <c r="E736" s="22"/>
      <c r="F736" s="22"/>
      <c r="H736" s="1"/>
    </row>
    <row r="737" ht="15.75" customHeight="1">
      <c r="A737" s="1"/>
      <c r="B737" s="1"/>
      <c r="D737" s="22"/>
      <c r="E737" s="22"/>
      <c r="F737" s="22"/>
      <c r="H737" s="1"/>
    </row>
    <row r="738" ht="15.75" customHeight="1">
      <c r="A738" s="1"/>
      <c r="B738" s="1"/>
      <c r="D738" s="22"/>
      <c r="E738" s="22"/>
      <c r="F738" s="22"/>
      <c r="H738" s="1"/>
    </row>
    <row r="739" ht="15.75" customHeight="1">
      <c r="A739" s="1"/>
      <c r="B739" s="1"/>
      <c r="D739" s="22"/>
      <c r="E739" s="22"/>
      <c r="F739" s="22"/>
      <c r="H739" s="1"/>
    </row>
    <row r="740" ht="15.75" customHeight="1">
      <c r="A740" s="1"/>
      <c r="B740" s="1"/>
      <c r="D740" s="22"/>
      <c r="E740" s="22"/>
      <c r="F740" s="22"/>
      <c r="H740" s="1"/>
    </row>
    <row r="741" ht="15.75" customHeight="1">
      <c r="A741" s="1"/>
      <c r="B741" s="1"/>
      <c r="D741" s="22"/>
      <c r="E741" s="22"/>
      <c r="F741" s="22"/>
      <c r="H741" s="1"/>
    </row>
    <row r="742" ht="15.75" customHeight="1">
      <c r="A742" s="1"/>
      <c r="B742" s="1"/>
      <c r="D742" s="22"/>
      <c r="E742" s="22"/>
      <c r="F742" s="22"/>
      <c r="H742" s="1"/>
    </row>
    <row r="743" ht="15.75" customHeight="1">
      <c r="A743" s="1"/>
      <c r="B743" s="1"/>
      <c r="D743" s="22"/>
      <c r="E743" s="22"/>
      <c r="F743" s="22"/>
      <c r="H743" s="1"/>
    </row>
    <row r="744" ht="15.75" customHeight="1">
      <c r="A744" s="1"/>
      <c r="B744" s="1"/>
      <c r="D744" s="22"/>
      <c r="E744" s="22"/>
      <c r="F744" s="22"/>
      <c r="H744" s="1"/>
    </row>
    <row r="745" ht="15.75" customHeight="1">
      <c r="A745" s="1"/>
      <c r="B745" s="1"/>
      <c r="D745" s="22"/>
      <c r="E745" s="22"/>
      <c r="F745" s="22"/>
      <c r="H745" s="1"/>
    </row>
    <row r="746" ht="15.75" customHeight="1">
      <c r="A746" s="1"/>
      <c r="B746" s="1"/>
      <c r="D746" s="22"/>
      <c r="E746" s="22"/>
      <c r="F746" s="22"/>
      <c r="H746" s="1"/>
    </row>
    <row r="747" ht="15.75" customHeight="1">
      <c r="A747" s="1"/>
      <c r="B747" s="1"/>
      <c r="D747" s="22"/>
      <c r="E747" s="22"/>
      <c r="F747" s="22"/>
      <c r="H747" s="1"/>
    </row>
    <row r="748" ht="15.75" customHeight="1">
      <c r="A748" s="1"/>
      <c r="B748" s="1"/>
      <c r="D748" s="22"/>
      <c r="E748" s="22"/>
      <c r="F748" s="22"/>
      <c r="H748" s="1"/>
    </row>
    <row r="749" ht="15.75" customHeight="1">
      <c r="A749" s="1"/>
      <c r="B749" s="1"/>
      <c r="D749" s="22"/>
      <c r="E749" s="22"/>
      <c r="F749" s="22"/>
      <c r="H749" s="1"/>
    </row>
    <row r="750" ht="15.75" customHeight="1">
      <c r="A750" s="1"/>
      <c r="B750" s="1"/>
      <c r="D750" s="22"/>
      <c r="E750" s="22"/>
      <c r="F750" s="22"/>
      <c r="H750" s="1"/>
    </row>
    <row r="751" ht="15.75" customHeight="1">
      <c r="A751" s="1"/>
      <c r="B751" s="1"/>
      <c r="D751" s="22"/>
      <c r="E751" s="22"/>
      <c r="F751" s="22"/>
      <c r="H751" s="1"/>
    </row>
    <row r="752" ht="15.75" customHeight="1">
      <c r="A752" s="1"/>
      <c r="B752" s="1"/>
      <c r="D752" s="22"/>
      <c r="E752" s="22"/>
      <c r="F752" s="22"/>
      <c r="H752" s="1"/>
    </row>
    <row r="753" ht="15.75" customHeight="1">
      <c r="A753" s="1"/>
      <c r="B753" s="1"/>
      <c r="D753" s="22"/>
      <c r="E753" s="22"/>
      <c r="F753" s="22"/>
      <c r="H753" s="1"/>
    </row>
    <row r="754" ht="15.75" customHeight="1">
      <c r="A754" s="1"/>
      <c r="B754" s="1"/>
      <c r="D754" s="22"/>
      <c r="E754" s="22"/>
      <c r="F754" s="22"/>
      <c r="H754" s="1"/>
    </row>
    <row r="755" ht="15.75" customHeight="1">
      <c r="A755" s="1"/>
      <c r="B755" s="1"/>
      <c r="D755" s="22"/>
      <c r="E755" s="22"/>
      <c r="F755" s="22"/>
      <c r="H755" s="1"/>
    </row>
    <row r="756" ht="15.75" customHeight="1">
      <c r="A756" s="1"/>
      <c r="B756" s="1"/>
      <c r="D756" s="22"/>
      <c r="E756" s="22"/>
      <c r="F756" s="22"/>
      <c r="H756" s="1"/>
    </row>
    <row r="757" ht="15.75" customHeight="1">
      <c r="A757" s="1"/>
      <c r="B757" s="1"/>
      <c r="D757" s="22"/>
      <c r="E757" s="22"/>
      <c r="F757" s="22"/>
      <c r="H757" s="1"/>
    </row>
    <row r="758" ht="15.75" customHeight="1">
      <c r="A758" s="1"/>
      <c r="B758" s="1"/>
      <c r="D758" s="22"/>
      <c r="E758" s="22"/>
      <c r="F758" s="22"/>
      <c r="H758" s="1"/>
    </row>
    <row r="759" ht="15.75" customHeight="1">
      <c r="A759" s="1"/>
      <c r="B759" s="1"/>
      <c r="D759" s="22"/>
      <c r="E759" s="22"/>
      <c r="F759" s="22"/>
      <c r="H759" s="1"/>
    </row>
    <row r="760" ht="15.75" customHeight="1">
      <c r="A760" s="1"/>
      <c r="B760" s="1"/>
      <c r="D760" s="22"/>
      <c r="E760" s="22"/>
      <c r="F760" s="22"/>
      <c r="H760" s="1"/>
    </row>
    <row r="761" ht="15.75" customHeight="1">
      <c r="A761" s="1"/>
      <c r="B761" s="1"/>
      <c r="D761" s="22"/>
      <c r="E761" s="22"/>
      <c r="F761" s="22"/>
      <c r="H761" s="1"/>
    </row>
    <row r="762" ht="15.75" customHeight="1">
      <c r="A762" s="1"/>
      <c r="B762" s="1"/>
      <c r="D762" s="22"/>
      <c r="E762" s="22"/>
      <c r="F762" s="22"/>
      <c r="H762" s="1"/>
    </row>
    <row r="763" ht="15.75" customHeight="1">
      <c r="A763" s="1"/>
      <c r="B763" s="1"/>
      <c r="D763" s="22"/>
      <c r="E763" s="22"/>
      <c r="F763" s="22"/>
      <c r="H763" s="1"/>
    </row>
    <row r="764" ht="15.75" customHeight="1">
      <c r="A764" s="1"/>
      <c r="B764" s="1"/>
      <c r="D764" s="22"/>
      <c r="E764" s="22"/>
      <c r="F764" s="22"/>
      <c r="H764" s="1"/>
    </row>
    <row r="765" ht="15.75" customHeight="1">
      <c r="A765" s="1"/>
      <c r="B765" s="1"/>
      <c r="D765" s="22"/>
      <c r="E765" s="22"/>
      <c r="F765" s="22"/>
      <c r="H765" s="1"/>
    </row>
    <row r="766" ht="15.75" customHeight="1">
      <c r="A766" s="1"/>
      <c r="B766" s="1"/>
      <c r="D766" s="22"/>
      <c r="E766" s="22"/>
      <c r="F766" s="22"/>
      <c r="H766" s="1"/>
    </row>
    <row r="767" ht="15.75" customHeight="1">
      <c r="A767" s="1"/>
      <c r="B767" s="1"/>
      <c r="D767" s="22"/>
      <c r="E767" s="22"/>
      <c r="F767" s="22"/>
      <c r="H767" s="1"/>
    </row>
    <row r="768" ht="15.75" customHeight="1">
      <c r="A768" s="1"/>
      <c r="B768" s="1"/>
      <c r="D768" s="22"/>
      <c r="E768" s="22"/>
      <c r="F768" s="22"/>
      <c r="H768" s="1"/>
    </row>
    <row r="769" ht="15.75" customHeight="1">
      <c r="A769" s="1"/>
      <c r="B769" s="1"/>
      <c r="D769" s="22"/>
      <c r="E769" s="22"/>
      <c r="F769" s="22"/>
      <c r="H769" s="1"/>
    </row>
    <row r="770" ht="15.75" customHeight="1">
      <c r="A770" s="1"/>
      <c r="B770" s="1"/>
      <c r="D770" s="22"/>
      <c r="E770" s="22"/>
      <c r="F770" s="22"/>
      <c r="H770" s="1"/>
    </row>
    <row r="771" ht="15.75" customHeight="1">
      <c r="A771" s="1"/>
      <c r="B771" s="1"/>
      <c r="D771" s="22"/>
      <c r="E771" s="22"/>
      <c r="F771" s="22"/>
      <c r="H771" s="1"/>
    </row>
    <row r="772" ht="15.75" customHeight="1">
      <c r="A772" s="1"/>
      <c r="B772" s="1"/>
      <c r="D772" s="22"/>
      <c r="E772" s="22"/>
      <c r="F772" s="22"/>
      <c r="H772" s="1"/>
    </row>
    <row r="773" ht="15.75" customHeight="1">
      <c r="A773" s="1"/>
      <c r="B773" s="1"/>
      <c r="D773" s="22"/>
      <c r="E773" s="22"/>
      <c r="F773" s="22"/>
      <c r="H773" s="1"/>
    </row>
    <row r="774" ht="15.75" customHeight="1">
      <c r="A774" s="1"/>
      <c r="B774" s="1"/>
      <c r="D774" s="22"/>
      <c r="E774" s="22"/>
      <c r="F774" s="22"/>
      <c r="H774" s="1"/>
    </row>
    <row r="775" ht="15.75" customHeight="1">
      <c r="A775" s="1"/>
      <c r="B775" s="1"/>
      <c r="D775" s="22"/>
      <c r="E775" s="22"/>
      <c r="F775" s="22"/>
      <c r="H775" s="1"/>
    </row>
    <row r="776" ht="15.75" customHeight="1">
      <c r="A776" s="1"/>
      <c r="B776" s="1"/>
      <c r="D776" s="22"/>
      <c r="E776" s="22"/>
      <c r="F776" s="22"/>
      <c r="H776" s="1"/>
    </row>
    <row r="777" ht="15.75" customHeight="1">
      <c r="A777" s="1"/>
      <c r="B777" s="1"/>
      <c r="D777" s="22"/>
      <c r="E777" s="22"/>
      <c r="F777" s="22"/>
      <c r="H777" s="1"/>
    </row>
    <row r="778" ht="15.75" customHeight="1">
      <c r="A778" s="1"/>
      <c r="B778" s="1"/>
      <c r="D778" s="22"/>
      <c r="E778" s="22"/>
      <c r="F778" s="22"/>
      <c r="H778" s="1"/>
    </row>
    <row r="779" ht="15.75" customHeight="1">
      <c r="A779" s="1"/>
      <c r="B779" s="1"/>
      <c r="D779" s="22"/>
      <c r="E779" s="22"/>
      <c r="F779" s="22"/>
      <c r="H779" s="1"/>
    </row>
    <row r="780" ht="15.75" customHeight="1">
      <c r="A780" s="1"/>
      <c r="B780" s="1"/>
      <c r="D780" s="22"/>
      <c r="E780" s="22"/>
      <c r="F780" s="22"/>
      <c r="H780" s="1"/>
    </row>
    <row r="781" ht="15.75" customHeight="1">
      <c r="A781" s="1"/>
      <c r="B781" s="1"/>
      <c r="D781" s="22"/>
      <c r="E781" s="22"/>
      <c r="F781" s="22"/>
      <c r="H781" s="1"/>
    </row>
    <row r="782" ht="15.75" customHeight="1">
      <c r="A782" s="1"/>
      <c r="B782" s="1"/>
      <c r="D782" s="22"/>
      <c r="E782" s="22"/>
      <c r="F782" s="22"/>
      <c r="H782" s="1"/>
    </row>
    <row r="783" ht="15.75" customHeight="1">
      <c r="A783" s="1"/>
      <c r="B783" s="1"/>
      <c r="D783" s="22"/>
      <c r="E783" s="22"/>
      <c r="F783" s="22"/>
      <c r="H783" s="1"/>
    </row>
    <row r="784" ht="15.75" customHeight="1">
      <c r="A784" s="1"/>
      <c r="B784" s="1"/>
      <c r="D784" s="22"/>
      <c r="E784" s="22"/>
      <c r="F784" s="22"/>
      <c r="H784" s="1"/>
    </row>
    <row r="785" ht="15.75" customHeight="1">
      <c r="A785" s="1"/>
      <c r="B785" s="1"/>
      <c r="D785" s="22"/>
      <c r="E785" s="22"/>
      <c r="F785" s="22"/>
      <c r="H785" s="1"/>
    </row>
    <row r="786" ht="15.75" customHeight="1">
      <c r="A786" s="1"/>
      <c r="B786" s="1"/>
      <c r="D786" s="22"/>
      <c r="E786" s="22"/>
      <c r="F786" s="22"/>
      <c r="H786" s="1"/>
    </row>
    <row r="787" ht="15.75" customHeight="1">
      <c r="A787" s="1"/>
      <c r="B787" s="1"/>
      <c r="D787" s="22"/>
      <c r="E787" s="22"/>
      <c r="F787" s="22"/>
      <c r="H787" s="1"/>
    </row>
    <row r="788" ht="15.75" customHeight="1">
      <c r="A788" s="1"/>
      <c r="B788" s="1"/>
      <c r="D788" s="22"/>
      <c r="E788" s="22"/>
      <c r="F788" s="22"/>
      <c r="H788" s="1"/>
    </row>
    <row r="789" ht="15.75" customHeight="1">
      <c r="A789" s="1"/>
      <c r="B789" s="1"/>
      <c r="D789" s="22"/>
      <c r="E789" s="22"/>
      <c r="F789" s="22"/>
      <c r="H789" s="1"/>
    </row>
    <row r="790" ht="15.75" customHeight="1">
      <c r="A790" s="1"/>
      <c r="B790" s="1"/>
      <c r="D790" s="22"/>
      <c r="E790" s="22"/>
      <c r="F790" s="22"/>
      <c r="H790" s="1"/>
    </row>
    <row r="791" ht="15.75" customHeight="1">
      <c r="A791" s="1"/>
      <c r="B791" s="1"/>
      <c r="D791" s="22"/>
      <c r="E791" s="22"/>
      <c r="F791" s="22"/>
      <c r="H791" s="1"/>
    </row>
    <row r="792" ht="15.75" customHeight="1">
      <c r="A792" s="1"/>
      <c r="B792" s="1"/>
      <c r="D792" s="22"/>
      <c r="E792" s="22"/>
      <c r="F792" s="22"/>
      <c r="H792" s="1"/>
    </row>
    <row r="793" ht="15.75" customHeight="1">
      <c r="A793" s="1"/>
      <c r="B793" s="1"/>
      <c r="D793" s="22"/>
      <c r="E793" s="22"/>
      <c r="F793" s="22"/>
      <c r="H793" s="1"/>
    </row>
    <row r="794" ht="15.75" customHeight="1">
      <c r="A794" s="1"/>
      <c r="B794" s="1"/>
      <c r="D794" s="22"/>
      <c r="E794" s="22"/>
      <c r="F794" s="22"/>
      <c r="H794" s="1"/>
    </row>
    <row r="795" ht="15.75" customHeight="1">
      <c r="A795" s="1"/>
      <c r="B795" s="1"/>
      <c r="D795" s="22"/>
      <c r="E795" s="22"/>
      <c r="F795" s="22"/>
      <c r="H795" s="1"/>
    </row>
    <row r="796" ht="15.75" customHeight="1">
      <c r="A796" s="1"/>
      <c r="B796" s="1"/>
      <c r="D796" s="22"/>
      <c r="E796" s="22"/>
      <c r="F796" s="22"/>
      <c r="H796" s="1"/>
    </row>
    <row r="797" ht="15.75" customHeight="1">
      <c r="A797" s="1"/>
      <c r="B797" s="1"/>
      <c r="D797" s="22"/>
      <c r="E797" s="22"/>
      <c r="F797" s="22"/>
      <c r="H797" s="1"/>
    </row>
    <row r="798" ht="15.75" customHeight="1">
      <c r="A798" s="1"/>
      <c r="B798" s="1"/>
      <c r="D798" s="22"/>
      <c r="E798" s="22"/>
      <c r="F798" s="22"/>
      <c r="H798" s="1"/>
    </row>
    <row r="799" ht="15.75" customHeight="1">
      <c r="A799" s="1"/>
      <c r="B799" s="1"/>
      <c r="D799" s="22"/>
      <c r="E799" s="22"/>
      <c r="F799" s="22"/>
      <c r="H799" s="1"/>
    </row>
    <row r="800" ht="15.75" customHeight="1">
      <c r="A800" s="1"/>
      <c r="B800" s="1"/>
      <c r="D800" s="22"/>
      <c r="E800" s="22"/>
      <c r="F800" s="22"/>
      <c r="H800" s="1"/>
    </row>
    <row r="801" ht="15.75" customHeight="1">
      <c r="A801" s="1"/>
      <c r="B801" s="1"/>
      <c r="D801" s="22"/>
      <c r="E801" s="22"/>
      <c r="F801" s="22"/>
      <c r="H801" s="1"/>
    </row>
    <row r="802" ht="15.75" customHeight="1">
      <c r="A802" s="1"/>
      <c r="B802" s="1"/>
      <c r="D802" s="22"/>
      <c r="E802" s="22"/>
      <c r="F802" s="22"/>
      <c r="H802" s="1"/>
    </row>
    <row r="803" ht="15.75" customHeight="1">
      <c r="A803" s="1"/>
      <c r="B803" s="1"/>
      <c r="D803" s="22"/>
      <c r="E803" s="22"/>
      <c r="F803" s="22"/>
      <c r="H803" s="1"/>
    </row>
    <row r="804" ht="15.75" customHeight="1">
      <c r="A804" s="1"/>
      <c r="B804" s="1"/>
      <c r="D804" s="22"/>
      <c r="E804" s="22"/>
      <c r="F804" s="22"/>
      <c r="H804" s="1"/>
    </row>
    <row r="805" ht="15.75" customHeight="1">
      <c r="A805" s="1"/>
      <c r="B805" s="1"/>
      <c r="D805" s="22"/>
      <c r="E805" s="22"/>
      <c r="F805" s="22"/>
      <c r="H805" s="1"/>
    </row>
    <row r="806" ht="15.75" customHeight="1">
      <c r="A806" s="1"/>
      <c r="B806" s="1"/>
      <c r="D806" s="22"/>
      <c r="E806" s="22"/>
      <c r="F806" s="22"/>
      <c r="H806" s="1"/>
    </row>
    <row r="807" ht="15.75" customHeight="1">
      <c r="A807" s="1"/>
      <c r="B807" s="1"/>
      <c r="D807" s="22"/>
      <c r="E807" s="22"/>
      <c r="F807" s="22"/>
      <c r="H807" s="1"/>
    </row>
    <row r="808" ht="15.75" customHeight="1">
      <c r="A808" s="1"/>
      <c r="B808" s="1"/>
      <c r="D808" s="22"/>
      <c r="E808" s="22"/>
      <c r="F808" s="22"/>
      <c r="H808" s="1"/>
    </row>
    <row r="809" ht="15.75" customHeight="1">
      <c r="A809" s="1"/>
      <c r="B809" s="1"/>
      <c r="D809" s="22"/>
      <c r="E809" s="22"/>
      <c r="F809" s="22"/>
      <c r="H809" s="1"/>
    </row>
    <row r="810" ht="15.75" customHeight="1">
      <c r="A810" s="1"/>
      <c r="B810" s="1"/>
      <c r="D810" s="22"/>
      <c r="E810" s="22"/>
      <c r="F810" s="22"/>
      <c r="H810" s="1"/>
    </row>
    <row r="811" ht="15.75" customHeight="1">
      <c r="A811" s="1"/>
      <c r="B811" s="1"/>
      <c r="D811" s="22"/>
      <c r="E811" s="22"/>
      <c r="F811" s="22"/>
      <c r="H811" s="1"/>
    </row>
    <row r="812" ht="15.75" customHeight="1">
      <c r="A812" s="1"/>
      <c r="B812" s="1"/>
      <c r="D812" s="22"/>
      <c r="E812" s="22"/>
      <c r="F812" s="22"/>
      <c r="H812" s="1"/>
    </row>
    <row r="813" ht="15.75" customHeight="1">
      <c r="A813" s="1"/>
      <c r="B813" s="1"/>
      <c r="D813" s="22"/>
      <c r="E813" s="22"/>
      <c r="F813" s="22"/>
      <c r="H813" s="1"/>
    </row>
    <row r="814" ht="15.75" customHeight="1">
      <c r="A814" s="1"/>
      <c r="B814" s="1"/>
      <c r="D814" s="22"/>
      <c r="E814" s="22"/>
      <c r="F814" s="22"/>
      <c r="H814" s="1"/>
    </row>
    <row r="815" ht="15.75" customHeight="1">
      <c r="A815" s="1"/>
      <c r="B815" s="1"/>
      <c r="D815" s="22"/>
      <c r="E815" s="22"/>
      <c r="F815" s="22"/>
      <c r="H815" s="1"/>
    </row>
    <row r="816" ht="15.75" customHeight="1">
      <c r="A816" s="1"/>
      <c r="B816" s="1"/>
      <c r="D816" s="22"/>
      <c r="E816" s="22"/>
      <c r="F816" s="22"/>
      <c r="H816" s="1"/>
    </row>
    <row r="817" ht="15.75" customHeight="1">
      <c r="A817" s="1"/>
      <c r="B817" s="1"/>
      <c r="D817" s="22"/>
      <c r="E817" s="22"/>
      <c r="F817" s="22"/>
      <c r="H817" s="1"/>
    </row>
    <row r="818" ht="15.75" customHeight="1">
      <c r="A818" s="1"/>
      <c r="B818" s="1"/>
      <c r="D818" s="22"/>
      <c r="E818" s="22"/>
      <c r="F818" s="22"/>
      <c r="H818" s="1"/>
    </row>
    <row r="819" ht="15.75" customHeight="1">
      <c r="A819" s="1"/>
      <c r="B819" s="1"/>
      <c r="D819" s="22"/>
      <c r="E819" s="22"/>
      <c r="F819" s="22"/>
      <c r="H819" s="1"/>
    </row>
    <row r="820" ht="15.75" customHeight="1">
      <c r="A820" s="1"/>
      <c r="B820" s="1"/>
      <c r="D820" s="22"/>
      <c r="E820" s="22"/>
      <c r="F820" s="22"/>
      <c r="H820" s="1"/>
    </row>
    <row r="821" ht="15.75" customHeight="1">
      <c r="A821" s="1"/>
      <c r="B821" s="1"/>
      <c r="D821" s="22"/>
      <c r="E821" s="22"/>
      <c r="F821" s="22"/>
      <c r="H821" s="1"/>
    </row>
    <row r="822" ht="15.75" customHeight="1">
      <c r="A822" s="1"/>
      <c r="B822" s="1"/>
      <c r="D822" s="22"/>
      <c r="E822" s="22"/>
      <c r="F822" s="22"/>
      <c r="H822" s="1"/>
    </row>
    <row r="823" ht="15.75" customHeight="1">
      <c r="A823" s="1"/>
      <c r="B823" s="1"/>
      <c r="D823" s="22"/>
      <c r="E823" s="22"/>
      <c r="F823" s="22"/>
      <c r="H823" s="1"/>
    </row>
    <row r="824" ht="15.75" customHeight="1">
      <c r="A824" s="1"/>
      <c r="B824" s="1"/>
      <c r="D824" s="22"/>
      <c r="E824" s="22"/>
      <c r="F824" s="22"/>
      <c r="H824" s="1"/>
    </row>
    <row r="825" ht="15.75" customHeight="1">
      <c r="A825" s="1"/>
      <c r="B825" s="1"/>
      <c r="D825" s="22"/>
      <c r="E825" s="22"/>
      <c r="F825" s="22"/>
      <c r="H825" s="1"/>
    </row>
    <row r="826" ht="15.75" customHeight="1">
      <c r="A826" s="1"/>
      <c r="B826" s="1"/>
      <c r="D826" s="22"/>
      <c r="E826" s="22"/>
      <c r="F826" s="22"/>
      <c r="H826" s="1"/>
    </row>
    <row r="827" ht="15.75" customHeight="1">
      <c r="A827" s="1"/>
      <c r="B827" s="1"/>
      <c r="D827" s="22"/>
      <c r="E827" s="22"/>
      <c r="F827" s="22"/>
      <c r="H827" s="1"/>
    </row>
    <row r="828" ht="15.75" customHeight="1">
      <c r="A828" s="1"/>
      <c r="B828" s="1"/>
      <c r="D828" s="22"/>
      <c r="E828" s="22"/>
      <c r="F828" s="22"/>
      <c r="H828" s="1"/>
    </row>
    <row r="829" ht="15.75" customHeight="1">
      <c r="A829" s="1"/>
      <c r="B829" s="1"/>
      <c r="D829" s="22"/>
      <c r="E829" s="22"/>
      <c r="F829" s="22"/>
      <c r="H829" s="1"/>
    </row>
    <row r="830" ht="15.75" customHeight="1">
      <c r="A830" s="1"/>
      <c r="B830" s="1"/>
      <c r="D830" s="22"/>
      <c r="E830" s="22"/>
      <c r="F830" s="22"/>
      <c r="H830" s="1"/>
    </row>
    <row r="831" ht="15.75" customHeight="1">
      <c r="A831" s="1"/>
      <c r="B831" s="1"/>
      <c r="D831" s="22"/>
      <c r="E831" s="22"/>
      <c r="F831" s="22"/>
      <c r="H831" s="1"/>
    </row>
    <row r="832" ht="15.75" customHeight="1">
      <c r="A832" s="1"/>
      <c r="B832" s="1"/>
      <c r="D832" s="22"/>
      <c r="E832" s="22"/>
      <c r="F832" s="22"/>
      <c r="H832" s="1"/>
    </row>
    <row r="833" ht="15.75" customHeight="1">
      <c r="A833" s="1"/>
      <c r="B833" s="1"/>
      <c r="D833" s="22"/>
      <c r="E833" s="22"/>
      <c r="F833" s="22"/>
      <c r="H833" s="1"/>
    </row>
    <row r="834" ht="15.75" customHeight="1">
      <c r="A834" s="1"/>
      <c r="B834" s="1"/>
      <c r="D834" s="22"/>
      <c r="E834" s="22"/>
      <c r="F834" s="22"/>
      <c r="H834" s="1"/>
    </row>
    <row r="835" ht="15.75" customHeight="1">
      <c r="A835" s="1"/>
      <c r="B835" s="1"/>
      <c r="D835" s="22"/>
      <c r="E835" s="22"/>
      <c r="F835" s="22"/>
      <c r="H835" s="1"/>
    </row>
    <row r="836" ht="15.75" customHeight="1">
      <c r="A836" s="1"/>
      <c r="B836" s="1"/>
      <c r="D836" s="22"/>
      <c r="E836" s="22"/>
      <c r="F836" s="22"/>
      <c r="H836" s="1"/>
    </row>
    <row r="837" ht="15.75" customHeight="1">
      <c r="A837" s="1"/>
      <c r="B837" s="1"/>
      <c r="D837" s="22"/>
      <c r="E837" s="22"/>
      <c r="F837" s="22"/>
      <c r="H837" s="1"/>
    </row>
    <row r="838" ht="15.75" customHeight="1">
      <c r="A838" s="1"/>
      <c r="B838" s="1"/>
      <c r="D838" s="22"/>
      <c r="E838" s="22"/>
      <c r="F838" s="22"/>
      <c r="H838" s="1"/>
    </row>
    <row r="839" ht="15.75" customHeight="1">
      <c r="A839" s="1"/>
      <c r="B839" s="1"/>
      <c r="D839" s="22"/>
      <c r="E839" s="22"/>
      <c r="F839" s="22"/>
      <c r="H839" s="1"/>
    </row>
    <row r="840" ht="15.75" customHeight="1">
      <c r="A840" s="1"/>
      <c r="B840" s="1"/>
      <c r="D840" s="22"/>
      <c r="E840" s="22"/>
      <c r="F840" s="22"/>
      <c r="H840" s="1"/>
    </row>
    <row r="841" ht="15.75" customHeight="1">
      <c r="A841" s="1"/>
      <c r="B841" s="1"/>
      <c r="D841" s="22"/>
      <c r="E841" s="22"/>
      <c r="F841" s="22"/>
      <c r="H841" s="1"/>
    </row>
    <row r="842" ht="15.75" customHeight="1">
      <c r="A842" s="1"/>
      <c r="B842" s="1"/>
      <c r="D842" s="22"/>
      <c r="E842" s="22"/>
      <c r="F842" s="22"/>
      <c r="H842" s="1"/>
    </row>
    <row r="843" ht="15.75" customHeight="1">
      <c r="A843" s="1"/>
      <c r="B843" s="1"/>
      <c r="D843" s="22"/>
      <c r="E843" s="22"/>
      <c r="F843" s="22"/>
      <c r="H843" s="1"/>
    </row>
    <row r="844" ht="15.75" customHeight="1">
      <c r="A844" s="1"/>
      <c r="B844" s="1"/>
      <c r="D844" s="22"/>
      <c r="E844" s="22"/>
      <c r="F844" s="22"/>
      <c r="H844" s="1"/>
    </row>
    <row r="845" ht="15.75" customHeight="1">
      <c r="A845" s="1"/>
      <c r="B845" s="1"/>
      <c r="D845" s="22"/>
      <c r="E845" s="22"/>
      <c r="F845" s="22"/>
      <c r="H845" s="1"/>
    </row>
    <row r="846" ht="15.75" customHeight="1">
      <c r="A846" s="1"/>
      <c r="B846" s="1"/>
      <c r="D846" s="22"/>
      <c r="E846" s="22"/>
      <c r="F846" s="22"/>
      <c r="H846" s="1"/>
    </row>
    <row r="847" ht="15.75" customHeight="1">
      <c r="A847" s="1"/>
      <c r="B847" s="1"/>
      <c r="D847" s="22"/>
      <c r="E847" s="22"/>
      <c r="F847" s="22"/>
      <c r="H847" s="1"/>
    </row>
    <row r="848" ht="15.75" customHeight="1">
      <c r="A848" s="1"/>
      <c r="B848" s="1"/>
      <c r="D848" s="22"/>
      <c r="E848" s="22"/>
      <c r="F848" s="22"/>
      <c r="H848" s="1"/>
    </row>
    <row r="849" ht="15.75" customHeight="1">
      <c r="A849" s="1"/>
      <c r="B849" s="1"/>
      <c r="D849" s="22"/>
      <c r="E849" s="22"/>
      <c r="F849" s="22"/>
      <c r="H849" s="1"/>
    </row>
    <row r="850" ht="15.75" customHeight="1">
      <c r="A850" s="1"/>
      <c r="B850" s="1"/>
      <c r="D850" s="22"/>
      <c r="E850" s="22"/>
      <c r="F850" s="22"/>
      <c r="H850" s="1"/>
    </row>
    <row r="851" ht="15.75" customHeight="1">
      <c r="A851" s="1"/>
      <c r="B851" s="1"/>
      <c r="D851" s="22"/>
      <c r="E851" s="22"/>
      <c r="F851" s="22"/>
      <c r="H851" s="1"/>
    </row>
    <row r="852" ht="15.75" customHeight="1">
      <c r="A852" s="1"/>
      <c r="B852" s="1"/>
      <c r="D852" s="22"/>
      <c r="E852" s="22"/>
      <c r="F852" s="22"/>
      <c r="H852" s="1"/>
    </row>
    <row r="853" ht="15.75" customHeight="1">
      <c r="A853" s="1"/>
      <c r="B853" s="1"/>
      <c r="D853" s="22"/>
      <c r="E853" s="22"/>
      <c r="F853" s="22"/>
      <c r="H853" s="1"/>
    </row>
    <row r="854" ht="15.75" customHeight="1">
      <c r="A854" s="1"/>
      <c r="B854" s="1"/>
      <c r="D854" s="22"/>
      <c r="E854" s="22"/>
      <c r="F854" s="22"/>
      <c r="H854" s="1"/>
    </row>
    <row r="855" ht="15.75" customHeight="1">
      <c r="A855" s="1"/>
      <c r="B855" s="1"/>
      <c r="D855" s="22"/>
      <c r="E855" s="22"/>
      <c r="F855" s="22"/>
      <c r="H855" s="1"/>
    </row>
    <row r="856" ht="15.75" customHeight="1">
      <c r="A856" s="1"/>
      <c r="B856" s="1"/>
      <c r="D856" s="22"/>
      <c r="E856" s="22"/>
      <c r="F856" s="22"/>
      <c r="H856" s="1"/>
    </row>
    <row r="857" ht="15.75" customHeight="1">
      <c r="A857" s="1"/>
      <c r="B857" s="1"/>
      <c r="D857" s="22"/>
      <c r="E857" s="22"/>
      <c r="F857" s="22"/>
      <c r="H857" s="1"/>
    </row>
    <row r="858" ht="15.75" customHeight="1">
      <c r="A858" s="1"/>
      <c r="B858" s="1"/>
      <c r="D858" s="22"/>
      <c r="E858" s="22"/>
      <c r="F858" s="22"/>
      <c r="H858" s="1"/>
    </row>
    <row r="859" ht="15.75" customHeight="1">
      <c r="A859" s="1"/>
      <c r="B859" s="1"/>
      <c r="D859" s="22"/>
      <c r="E859" s="22"/>
      <c r="F859" s="22"/>
      <c r="H859" s="1"/>
    </row>
    <row r="860" ht="15.75" customHeight="1">
      <c r="A860" s="1"/>
      <c r="B860" s="1"/>
      <c r="D860" s="22"/>
      <c r="E860" s="22"/>
      <c r="F860" s="22"/>
      <c r="H860" s="1"/>
    </row>
    <row r="861" ht="15.75" customHeight="1">
      <c r="A861" s="1"/>
      <c r="B861" s="1"/>
      <c r="D861" s="22"/>
      <c r="E861" s="22"/>
      <c r="F861" s="22"/>
      <c r="H861" s="1"/>
    </row>
    <row r="862" ht="15.75" customHeight="1">
      <c r="A862" s="1"/>
      <c r="B862" s="1"/>
      <c r="D862" s="22"/>
      <c r="E862" s="22"/>
      <c r="F862" s="22"/>
      <c r="H862" s="1"/>
    </row>
    <row r="863" ht="15.75" customHeight="1">
      <c r="A863" s="1"/>
      <c r="B863" s="1"/>
      <c r="D863" s="22"/>
      <c r="E863" s="22"/>
      <c r="F863" s="22"/>
      <c r="H863" s="1"/>
    </row>
    <row r="864" ht="15.75" customHeight="1">
      <c r="A864" s="1"/>
      <c r="B864" s="1"/>
      <c r="D864" s="22"/>
      <c r="E864" s="22"/>
      <c r="F864" s="22"/>
      <c r="H864" s="1"/>
    </row>
    <row r="865" ht="15.75" customHeight="1">
      <c r="A865" s="1"/>
      <c r="B865" s="1"/>
      <c r="D865" s="22"/>
      <c r="E865" s="22"/>
      <c r="F865" s="22"/>
      <c r="H865" s="1"/>
    </row>
    <row r="866" ht="15.75" customHeight="1">
      <c r="A866" s="1"/>
      <c r="B866" s="1"/>
      <c r="D866" s="22"/>
      <c r="E866" s="22"/>
      <c r="F866" s="22"/>
      <c r="H866" s="1"/>
    </row>
    <row r="867" ht="15.75" customHeight="1">
      <c r="A867" s="1"/>
      <c r="B867" s="1"/>
      <c r="D867" s="22"/>
      <c r="E867" s="22"/>
      <c r="F867" s="22"/>
      <c r="H867" s="1"/>
    </row>
    <row r="868" ht="15.75" customHeight="1">
      <c r="A868" s="1"/>
      <c r="B868" s="1"/>
      <c r="D868" s="22"/>
      <c r="E868" s="22"/>
      <c r="F868" s="22"/>
      <c r="H868" s="1"/>
    </row>
    <row r="869" ht="15.75" customHeight="1">
      <c r="A869" s="1"/>
      <c r="B869" s="1"/>
      <c r="D869" s="22"/>
      <c r="E869" s="22"/>
      <c r="F869" s="22"/>
      <c r="H869" s="1"/>
    </row>
    <row r="870" ht="15.75" customHeight="1">
      <c r="A870" s="1"/>
      <c r="B870" s="1"/>
      <c r="D870" s="22"/>
      <c r="E870" s="22"/>
      <c r="F870" s="22"/>
      <c r="H870" s="1"/>
    </row>
    <row r="871" ht="15.75" customHeight="1">
      <c r="A871" s="1"/>
      <c r="B871" s="1"/>
      <c r="D871" s="22"/>
      <c r="E871" s="22"/>
      <c r="F871" s="22"/>
      <c r="H871" s="1"/>
    </row>
    <row r="872" ht="15.75" customHeight="1">
      <c r="A872" s="1"/>
      <c r="B872" s="1"/>
      <c r="D872" s="22"/>
      <c r="E872" s="22"/>
      <c r="F872" s="22"/>
      <c r="H872" s="1"/>
    </row>
    <row r="873" ht="15.75" customHeight="1">
      <c r="A873" s="1"/>
      <c r="B873" s="1"/>
      <c r="D873" s="22"/>
      <c r="E873" s="22"/>
      <c r="F873" s="22"/>
      <c r="H873" s="1"/>
    </row>
    <row r="874" ht="15.75" customHeight="1">
      <c r="A874" s="1"/>
      <c r="B874" s="1"/>
      <c r="D874" s="22"/>
      <c r="E874" s="22"/>
      <c r="F874" s="22"/>
      <c r="H874" s="1"/>
    </row>
    <row r="875" ht="15.75" customHeight="1">
      <c r="A875" s="1"/>
      <c r="B875" s="1"/>
      <c r="D875" s="22"/>
      <c r="E875" s="22"/>
      <c r="F875" s="22"/>
      <c r="H875" s="1"/>
    </row>
    <row r="876" ht="15.75" customHeight="1">
      <c r="A876" s="1"/>
      <c r="B876" s="1"/>
      <c r="D876" s="22"/>
      <c r="E876" s="22"/>
      <c r="F876" s="22"/>
      <c r="H876" s="1"/>
    </row>
    <row r="877" ht="15.75" customHeight="1">
      <c r="A877" s="1"/>
      <c r="B877" s="1"/>
      <c r="D877" s="22"/>
      <c r="E877" s="22"/>
      <c r="F877" s="22"/>
      <c r="H877" s="1"/>
    </row>
    <row r="878" ht="15.75" customHeight="1">
      <c r="A878" s="1"/>
      <c r="B878" s="1"/>
      <c r="D878" s="22"/>
      <c r="E878" s="22"/>
      <c r="F878" s="22"/>
      <c r="H878" s="1"/>
    </row>
    <row r="879" ht="15.75" customHeight="1">
      <c r="A879" s="1"/>
      <c r="B879" s="1"/>
      <c r="D879" s="22"/>
      <c r="E879" s="22"/>
      <c r="F879" s="22"/>
      <c r="H879" s="1"/>
    </row>
    <row r="880" ht="15.75" customHeight="1">
      <c r="A880" s="1"/>
      <c r="B880" s="1"/>
      <c r="D880" s="22"/>
      <c r="E880" s="22"/>
      <c r="F880" s="22"/>
      <c r="H880" s="1"/>
    </row>
    <row r="881" ht="15.75" customHeight="1">
      <c r="A881" s="1"/>
      <c r="B881" s="1"/>
      <c r="D881" s="22"/>
      <c r="E881" s="22"/>
      <c r="F881" s="22"/>
      <c r="H881" s="1"/>
    </row>
    <row r="882" ht="15.75" customHeight="1">
      <c r="A882" s="1"/>
      <c r="B882" s="1"/>
      <c r="D882" s="22"/>
      <c r="E882" s="22"/>
      <c r="F882" s="22"/>
      <c r="H882" s="1"/>
    </row>
    <row r="883" ht="15.75" customHeight="1">
      <c r="A883" s="1"/>
      <c r="B883" s="1"/>
      <c r="D883" s="22"/>
      <c r="E883" s="22"/>
      <c r="F883" s="22"/>
      <c r="H883" s="1"/>
    </row>
    <row r="884" ht="15.75" customHeight="1">
      <c r="A884" s="1"/>
      <c r="B884" s="1"/>
      <c r="D884" s="22"/>
      <c r="E884" s="22"/>
      <c r="F884" s="22"/>
      <c r="H884" s="1"/>
    </row>
    <row r="885" ht="15.75" customHeight="1">
      <c r="A885" s="1"/>
      <c r="B885" s="1"/>
      <c r="D885" s="22"/>
      <c r="E885" s="22"/>
      <c r="F885" s="22"/>
      <c r="H885" s="1"/>
    </row>
    <row r="886" ht="15.75" customHeight="1">
      <c r="A886" s="1"/>
      <c r="B886" s="1"/>
      <c r="D886" s="22"/>
      <c r="E886" s="22"/>
      <c r="F886" s="22"/>
      <c r="H886" s="1"/>
    </row>
    <row r="887" ht="15.75" customHeight="1">
      <c r="A887" s="1"/>
      <c r="B887" s="1"/>
      <c r="D887" s="22"/>
      <c r="E887" s="22"/>
      <c r="F887" s="22"/>
      <c r="H887" s="1"/>
    </row>
    <row r="888" ht="15.75" customHeight="1">
      <c r="A888" s="1"/>
      <c r="B888" s="1"/>
      <c r="D888" s="22"/>
      <c r="E888" s="22"/>
      <c r="F888" s="22"/>
      <c r="H888" s="1"/>
    </row>
    <row r="889" ht="15.75" customHeight="1">
      <c r="A889" s="1"/>
      <c r="B889" s="1"/>
      <c r="D889" s="22"/>
      <c r="E889" s="22"/>
      <c r="F889" s="22"/>
      <c r="H889" s="1"/>
    </row>
    <row r="890" ht="15.75" customHeight="1">
      <c r="A890" s="1"/>
      <c r="B890" s="1"/>
      <c r="D890" s="22"/>
      <c r="E890" s="22"/>
      <c r="F890" s="22"/>
      <c r="H890" s="1"/>
    </row>
    <row r="891" ht="15.75" customHeight="1">
      <c r="A891" s="1"/>
      <c r="B891" s="1"/>
      <c r="D891" s="22"/>
      <c r="E891" s="22"/>
      <c r="F891" s="22"/>
      <c r="H891" s="1"/>
    </row>
    <row r="892" ht="15.75" customHeight="1">
      <c r="A892" s="1"/>
      <c r="B892" s="1"/>
      <c r="D892" s="22"/>
      <c r="E892" s="22"/>
      <c r="F892" s="22"/>
      <c r="H892" s="1"/>
    </row>
    <row r="893" ht="15.75" customHeight="1">
      <c r="A893" s="1"/>
      <c r="B893" s="1"/>
      <c r="D893" s="22"/>
      <c r="E893" s="22"/>
      <c r="F893" s="22"/>
      <c r="H893" s="1"/>
    </row>
    <row r="894" ht="15.75" customHeight="1">
      <c r="A894" s="1"/>
      <c r="B894" s="1"/>
      <c r="D894" s="22"/>
      <c r="E894" s="22"/>
      <c r="F894" s="22"/>
      <c r="H894" s="1"/>
    </row>
    <row r="895" ht="15.75" customHeight="1">
      <c r="A895" s="1"/>
      <c r="B895" s="1"/>
      <c r="D895" s="22"/>
      <c r="E895" s="22"/>
      <c r="F895" s="22"/>
      <c r="H895" s="1"/>
    </row>
    <row r="896" ht="15.75" customHeight="1">
      <c r="A896" s="1"/>
      <c r="B896" s="1"/>
      <c r="D896" s="22"/>
      <c r="E896" s="22"/>
      <c r="F896" s="22"/>
      <c r="H896" s="1"/>
    </row>
    <row r="897" ht="15.75" customHeight="1">
      <c r="A897" s="1"/>
      <c r="B897" s="1"/>
      <c r="D897" s="22"/>
      <c r="E897" s="22"/>
      <c r="F897" s="22"/>
      <c r="H897" s="1"/>
    </row>
    <row r="898" ht="15.75" customHeight="1">
      <c r="A898" s="1"/>
      <c r="B898" s="1"/>
      <c r="D898" s="22"/>
      <c r="E898" s="22"/>
      <c r="F898" s="22"/>
      <c r="H898" s="1"/>
    </row>
    <row r="899" ht="15.75" customHeight="1">
      <c r="A899" s="1"/>
      <c r="B899" s="1"/>
      <c r="D899" s="22"/>
      <c r="E899" s="22"/>
      <c r="F899" s="22"/>
      <c r="H899" s="1"/>
    </row>
    <row r="900" ht="15.75" customHeight="1">
      <c r="A900" s="1"/>
      <c r="B900" s="1"/>
      <c r="D900" s="22"/>
      <c r="E900" s="22"/>
      <c r="F900" s="22"/>
      <c r="H900" s="1"/>
    </row>
    <row r="901" ht="15.75" customHeight="1">
      <c r="A901" s="1"/>
      <c r="B901" s="1"/>
      <c r="D901" s="22"/>
      <c r="E901" s="22"/>
      <c r="F901" s="22"/>
      <c r="H901" s="1"/>
    </row>
    <row r="902" ht="15.75" customHeight="1">
      <c r="A902" s="1"/>
      <c r="B902" s="1"/>
      <c r="D902" s="22"/>
      <c r="E902" s="22"/>
      <c r="F902" s="22"/>
      <c r="H902" s="1"/>
    </row>
    <row r="903" ht="15.75" customHeight="1">
      <c r="A903" s="1"/>
      <c r="B903" s="1"/>
      <c r="D903" s="22"/>
      <c r="E903" s="22"/>
      <c r="F903" s="22"/>
      <c r="H903" s="1"/>
    </row>
    <row r="904" ht="15.75" customHeight="1">
      <c r="A904" s="1"/>
      <c r="B904" s="1"/>
      <c r="D904" s="22"/>
      <c r="E904" s="22"/>
      <c r="F904" s="22"/>
      <c r="H904" s="1"/>
    </row>
    <row r="905" ht="15.75" customHeight="1">
      <c r="A905" s="1"/>
      <c r="B905" s="1"/>
      <c r="D905" s="22"/>
      <c r="E905" s="22"/>
      <c r="F905" s="22"/>
      <c r="H905" s="1"/>
    </row>
    <row r="906" ht="15.75" customHeight="1">
      <c r="A906" s="1"/>
      <c r="B906" s="1"/>
      <c r="D906" s="22"/>
      <c r="E906" s="22"/>
      <c r="F906" s="22"/>
      <c r="H906" s="1"/>
    </row>
    <row r="907" ht="15.75" customHeight="1">
      <c r="A907" s="1"/>
      <c r="B907" s="1"/>
      <c r="D907" s="22"/>
      <c r="E907" s="22"/>
      <c r="F907" s="22"/>
      <c r="H907" s="1"/>
    </row>
    <row r="908" ht="15.75" customHeight="1">
      <c r="A908" s="1"/>
      <c r="B908" s="1"/>
      <c r="D908" s="22"/>
      <c r="E908" s="22"/>
      <c r="F908" s="22"/>
      <c r="H908" s="1"/>
    </row>
    <row r="909" ht="15.75" customHeight="1">
      <c r="A909" s="1"/>
      <c r="B909" s="1"/>
      <c r="D909" s="22"/>
      <c r="E909" s="22"/>
      <c r="F909" s="22"/>
      <c r="H909" s="1"/>
    </row>
    <row r="910" ht="15.75" customHeight="1">
      <c r="A910" s="1"/>
      <c r="B910" s="1"/>
      <c r="D910" s="22"/>
      <c r="E910" s="22"/>
      <c r="F910" s="22"/>
      <c r="H910" s="1"/>
    </row>
    <row r="911" ht="15.75" customHeight="1">
      <c r="A911" s="1"/>
      <c r="B911" s="1"/>
      <c r="D911" s="22"/>
      <c r="E911" s="22"/>
      <c r="F911" s="22"/>
      <c r="H911" s="1"/>
    </row>
    <row r="912" ht="15.75" customHeight="1">
      <c r="A912" s="1"/>
      <c r="B912" s="1"/>
      <c r="D912" s="22"/>
      <c r="E912" s="22"/>
      <c r="F912" s="22"/>
      <c r="H912" s="1"/>
    </row>
    <row r="913" ht="15.75" customHeight="1">
      <c r="A913" s="1"/>
      <c r="B913" s="1"/>
      <c r="D913" s="22"/>
      <c r="E913" s="22"/>
      <c r="F913" s="22"/>
      <c r="H913" s="1"/>
    </row>
    <row r="914" ht="15.75" customHeight="1">
      <c r="A914" s="1"/>
      <c r="B914" s="1"/>
      <c r="D914" s="22"/>
      <c r="E914" s="22"/>
      <c r="F914" s="22"/>
      <c r="H914" s="1"/>
    </row>
    <row r="915" ht="15.75" customHeight="1">
      <c r="A915" s="1"/>
      <c r="B915" s="1"/>
      <c r="D915" s="22"/>
      <c r="E915" s="22"/>
      <c r="F915" s="22"/>
      <c r="H915" s="1"/>
    </row>
    <row r="916" ht="15.75" customHeight="1">
      <c r="A916" s="1"/>
      <c r="B916" s="1"/>
      <c r="D916" s="22"/>
      <c r="E916" s="22"/>
      <c r="F916" s="22"/>
      <c r="H916" s="1"/>
    </row>
    <row r="917" ht="15.75" customHeight="1">
      <c r="A917" s="1"/>
      <c r="B917" s="1"/>
      <c r="D917" s="22"/>
      <c r="E917" s="22"/>
      <c r="F917" s="22"/>
      <c r="H917" s="1"/>
    </row>
    <row r="918" ht="15.75" customHeight="1">
      <c r="A918" s="1"/>
      <c r="B918" s="1"/>
      <c r="D918" s="22"/>
      <c r="E918" s="22"/>
      <c r="F918" s="22"/>
      <c r="H918" s="1"/>
    </row>
    <row r="919" ht="15.75" customHeight="1">
      <c r="A919" s="1"/>
      <c r="B919" s="1"/>
      <c r="D919" s="22"/>
      <c r="E919" s="22"/>
      <c r="F919" s="22"/>
      <c r="H919" s="1"/>
    </row>
    <row r="920" ht="15.75" customHeight="1">
      <c r="A920" s="1"/>
      <c r="B920" s="1"/>
      <c r="D920" s="22"/>
      <c r="E920" s="22"/>
      <c r="F920" s="22"/>
      <c r="H920" s="1"/>
    </row>
    <row r="921" ht="15.75" customHeight="1">
      <c r="A921" s="1"/>
      <c r="B921" s="1"/>
      <c r="D921" s="22"/>
      <c r="E921" s="22"/>
      <c r="F921" s="22"/>
      <c r="H921" s="1"/>
    </row>
    <row r="922" ht="15.75" customHeight="1">
      <c r="A922" s="1"/>
      <c r="B922" s="1"/>
      <c r="D922" s="22"/>
      <c r="E922" s="22"/>
      <c r="F922" s="22"/>
      <c r="H922" s="1"/>
    </row>
    <row r="923" ht="15.75" customHeight="1">
      <c r="A923" s="1"/>
      <c r="B923" s="1"/>
      <c r="D923" s="22"/>
      <c r="E923" s="22"/>
      <c r="F923" s="22"/>
      <c r="H923" s="1"/>
    </row>
    <row r="924" ht="15.75" customHeight="1">
      <c r="A924" s="1"/>
      <c r="B924" s="1"/>
      <c r="D924" s="22"/>
      <c r="E924" s="22"/>
      <c r="F924" s="22"/>
      <c r="H924" s="1"/>
    </row>
    <row r="925" ht="15.75" customHeight="1">
      <c r="A925" s="1"/>
      <c r="B925" s="1"/>
      <c r="D925" s="22"/>
      <c r="E925" s="22"/>
      <c r="F925" s="22"/>
      <c r="H925" s="1"/>
    </row>
    <row r="926" ht="15.75" customHeight="1">
      <c r="A926" s="1"/>
      <c r="B926" s="1"/>
      <c r="D926" s="22"/>
      <c r="E926" s="22"/>
      <c r="F926" s="22"/>
      <c r="H926" s="1"/>
    </row>
    <row r="927" ht="15.75" customHeight="1">
      <c r="A927" s="1"/>
      <c r="B927" s="1"/>
      <c r="D927" s="22"/>
      <c r="E927" s="22"/>
      <c r="F927" s="22"/>
      <c r="H927" s="1"/>
    </row>
    <row r="928" ht="15.75" customHeight="1">
      <c r="A928" s="1"/>
      <c r="B928" s="1"/>
      <c r="D928" s="22"/>
      <c r="E928" s="22"/>
      <c r="F928" s="22"/>
      <c r="H928" s="1"/>
    </row>
    <row r="929" ht="15.75" customHeight="1">
      <c r="A929" s="1"/>
      <c r="B929" s="1"/>
      <c r="D929" s="22"/>
      <c r="E929" s="22"/>
      <c r="F929" s="22"/>
      <c r="H929" s="1"/>
    </row>
    <row r="930" ht="15.75" customHeight="1">
      <c r="A930" s="1"/>
      <c r="B930" s="1"/>
      <c r="D930" s="22"/>
      <c r="E930" s="22"/>
      <c r="F930" s="22"/>
      <c r="H930" s="1"/>
    </row>
    <row r="931" ht="15.75" customHeight="1">
      <c r="A931" s="1"/>
      <c r="B931" s="1"/>
      <c r="D931" s="22"/>
      <c r="E931" s="22"/>
      <c r="F931" s="22"/>
      <c r="H931" s="1"/>
    </row>
    <row r="932" ht="15.75" customHeight="1">
      <c r="A932" s="1"/>
      <c r="B932" s="1"/>
      <c r="D932" s="22"/>
      <c r="E932" s="22"/>
      <c r="F932" s="22"/>
      <c r="H932" s="1"/>
    </row>
    <row r="933" ht="15.75" customHeight="1">
      <c r="A933" s="1"/>
      <c r="B933" s="1"/>
      <c r="D933" s="22"/>
      <c r="E933" s="22"/>
      <c r="F933" s="22"/>
      <c r="H933" s="1"/>
    </row>
    <row r="934" ht="15.75" customHeight="1">
      <c r="A934" s="1"/>
      <c r="B934" s="1"/>
      <c r="D934" s="22"/>
      <c r="E934" s="22"/>
      <c r="F934" s="22"/>
      <c r="H934" s="1"/>
    </row>
    <row r="935" ht="15.75" customHeight="1">
      <c r="A935" s="1"/>
      <c r="B935" s="1"/>
      <c r="D935" s="22"/>
      <c r="E935" s="22"/>
      <c r="F935" s="22"/>
      <c r="H935" s="1"/>
    </row>
    <row r="936" ht="15.75" customHeight="1">
      <c r="A936" s="1"/>
      <c r="B936" s="1"/>
      <c r="D936" s="22"/>
      <c r="E936" s="22"/>
      <c r="F936" s="22"/>
      <c r="H936" s="1"/>
    </row>
    <row r="937" ht="15.75" customHeight="1">
      <c r="A937" s="1"/>
      <c r="B937" s="1"/>
      <c r="D937" s="22"/>
      <c r="E937" s="22"/>
      <c r="F937" s="22"/>
      <c r="H937" s="1"/>
    </row>
    <row r="938" ht="15.75" customHeight="1">
      <c r="A938" s="1"/>
      <c r="B938" s="1"/>
      <c r="D938" s="22"/>
      <c r="E938" s="22"/>
      <c r="F938" s="22"/>
      <c r="H938" s="1"/>
    </row>
    <row r="939" ht="15.75" customHeight="1">
      <c r="A939" s="1"/>
      <c r="B939" s="1"/>
      <c r="D939" s="22"/>
      <c r="E939" s="22"/>
      <c r="F939" s="22"/>
      <c r="H939" s="1"/>
    </row>
    <row r="940" ht="15.75" customHeight="1">
      <c r="A940" s="1"/>
      <c r="B940" s="1"/>
      <c r="D940" s="22"/>
      <c r="E940" s="22"/>
      <c r="F940" s="22"/>
      <c r="H940" s="1"/>
    </row>
    <row r="941" ht="15.75" customHeight="1">
      <c r="A941" s="1"/>
      <c r="B941" s="1"/>
      <c r="D941" s="22"/>
      <c r="E941" s="22"/>
      <c r="F941" s="22"/>
      <c r="H941" s="1"/>
    </row>
    <row r="942" ht="15.75" customHeight="1">
      <c r="A942" s="1"/>
      <c r="B942" s="1"/>
      <c r="D942" s="22"/>
      <c r="E942" s="22"/>
      <c r="F942" s="22"/>
      <c r="H942" s="1"/>
    </row>
    <row r="943" ht="15.75" customHeight="1">
      <c r="A943" s="1"/>
      <c r="B943" s="1"/>
      <c r="D943" s="22"/>
      <c r="E943" s="22"/>
      <c r="F943" s="22"/>
      <c r="H943" s="1"/>
    </row>
    <row r="944" ht="15.75" customHeight="1">
      <c r="A944" s="1"/>
      <c r="B944" s="1"/>
      <c r="D944" s="22"/>
      <c r="E944" s="22"/>
      <c r="F944" s="22"/>
      <c r="H944" s="1"/>
    </row>
    <row r="945" ht="15.75" customHeight="1">
      <c r="A945" s="1"/>
      <c r="B945" s="1"/>
      <c r="D945" s="22"/>
      <c r="E945" s="22"/>
      <c r="F945" s="22"/>
      <c r="H945" s="1"/>
    </row>
    <row r="946" ht="15.75" customHeight="1">
      <c r="A946" s="1"/>
      <c r="B946" s="1"/>
      <c r="D946" s="22"/>
      <c r="E946" s="22"/>
      <c r="F946" s="22"/>
      <c r="H946" s="1"/>
    </row>
    <row r="947" ht="15.75" customHeight="1">
      <c r="A947" s="1"/>
      <c r="B947" s="1"/>
      <c r="D947" s="22"/>
      <c r="E947" s="22"/>
      <c r="F947" s="22"/>
      <c r="H947" s="1"/>
    </row>
    <row r="948" ht="15.75" customHeight="1">
      <c r="A948" s="1"/>
      <c r="B948" s="1"/>
      <c r="D948" s="22"/>
      <c r="E948" s="22"/>
      <c r="F948" s="22"/>
      <c r="H948" s="1"/>
    </row>
    <row r="949" ht="15.75" customHeight="1">
      <c r="A949" s="1"/>
      <c r="B949" s="1"/>
      <c r="D949" s="22"/>
      <c r="E949" s="22"/>
      <c r="F949" s="22"/>
      <c r="H949" s="1"/>
    </row>
    <row r="950" ht="15.75" customHeight="1">
      <c r="A950" s="1"/>
      <c r="B950" s="1"/>
      <c r="D950" s="22"/>
      <c r="E950" s="22"/>
      <c r="F950" s="22"/>
      <c r="H950" s="1"/>
    </row>
    <row r="951" ht="15.75" customHeight="1">
      <c r="A951" s="1"/>
      <c r="B951" s="1"/>
      <c r="D951" s="22"/>
      <c r="E951" s="22"/>
      <c r="F951" s="22"/>
      <c r="H951" s="1"/>
    </row>
    <row r="952" ht="15.75" customHeight="1">
      <c r="A952" s="1"/>
      <c r="B952" s="1"/>
      <c r="D952" s="22"/>
      <c r="E952" s="22"/>
      <c r="F952" s="22"/>
      <c r="H952" s="1"/>
    </row>
    <row r="953" ht="15.75" customHeight="1">
      <c r="A953" s="1"/>
      <c r="B953" s="1"/>
      <c r="D953" s="22"/>
      <c r="E953" s="22"/>
      <c r="F953" s="22"/>
      <c r="H953" s="1"/>
    </row>
    <row r="954" ht="15.75" customHeight="1">
      <c r="A954" s="1"/>
      <c r="B954" s="1"/>
      <c r="D954" s="22"/>
      <c r="E954" s="22"/>
      <c r="F954" s="22"/>
      <c r="H954" s="1"/>
    </row>
    <row r="955" ht="15.75" customHeight="1">
      <c r="A955" s="1"/>
      <c r="B955" s="1"/>
      <c r="D955" s="22"/>
      <c r="E955" s="22"/>
      <c r="F955" s="22"/>
      <c r="H955" s="1"/>
    </row>
    <row r="956" ht="15.75" customHeight="1">
      <c r="A956" s="1"/>
      <c r="B956" s="1"/>
      <c r="D956" s="22"/>
      <c r="E956" s="22"/>
      <c r="F956" s="22"/>
      <c r="H956" s="1"/>
    </row>
    <row r="957" ht="15.75" customHeight="1">
      <c r="A957" s="1"/>
      <c r="B957" s="1"/>
      <c r="D957" s="22"/>
      <c r="E957" s="22"/>
      <c r="F957" s="22"/>
      <c r="H957" s="1"/>
    </row>
    <row r="958" ht="15.75" customHeight="1">
      <c r="A958" s="1"/>
      <c r="B958" s="1"/>
      <c r="D958" s="22"/>
      <c r="E958" s="22"/>
      <c r="F958" s="22"/>
      <c r="H958" s="1"/>
    </row>
    <row r="959" ht="15.75" customHeight="1">
      <c r="A959" s="1"/>
      <c r="B959" s="1"/>
      <c r="D959" s="22"/>
      <c r="E959" s="22"/>
      <c r="F959" s="22"/>
      <c r="H959" s="1"/>
    </row>
    <row r="960" ht="15.75" customHeight="1">
      <c r="A960" s="1"/>
      <c r="B960" s="1"/>
      <c r="D960" s="22"/>
      <c r="E960" s="22"/>
      <c r="F960" s="22"/>
      <c r="H960" s="1"/>
    </row>
    <row r="961" ht="15.75" customHeight="1">
      <c r="A961" s="1"/>
      <c r="B961" s="1"/>
      <c r="D961" s="22"/>
      <c r="E961" s="22"/>
      <c r="F961" s="22"/>
      <c r="H961" s="1"/>
    </row>
    <row r="962" ht="15.75" customHeight="1">
      <c r="A962" s="1"/>
      <c r="B962" s="1"/>
      <c r="D962" s="22"/>
      <c r="E962" s="22"/>
      <c r="F962" s="22"/>
      <c r="H962" s="1"/>
    </row>
    <row r="963" ht="15.75" customHeight="1">
      <c r="A963" s="1"/>
      <c r="B963" s="1"/>
      <c r="D963" s="22"/>
      <c r="E963" s="22"/>
      <c r="F963" s="22"/>
      <c r="H963" s="1"/>
    </row>
    <row r="964" ht="15.75" customHeight="1">
      <c r="A964" s="1"/>
      <c r="B964" s="1"/>
      <c r="D964" s="22"/>
      <c r="E964" s="22"/>
      <c r="F964" s="22"/>
      <c r="H964" s="1"/>
    </row>
    <row r="965" ht="15.75" customHeight="1">
      <c r="A965" s="1"/>
      <c r="B965" s="1"/>
      <c r="D965" s="22"/>
      <c r="E965" s="22"/>
      <c r="F965" s="22"/>
      <c r="H965" s="1"/>
    </row>
    <row r="966" ht="15.75" customHeight="1">
      <c r="A966" s="1"/>
      <c r="B966" s="1"/>
      <c r="D966" s="22"/>
      <c r="E966" s="22"/>
      <c r="F966" s="22"/>
      <c r="H966" s="1"/>
    </row>
    <row r="967" ht="15.75" customHeight="1">
      <c r="A967" s="1"/>
      <c r="B967" s="1"/>
      <c r="D967" s="22"/>
      <c r="E967" s="22"/>
      <c r="F967" s="22"/>
      <c r="H967" s="1"/>
    </row>
    <row r="968" ht="15.75" customHeight="1">
      <c r="A968" s="1"/>
      <c r="B968" s="1"/>
      <c r="D968" s="22"/>
      <c r="E968" s="22"/>
      <c r="F968" s="22"/>
      <c r="H968" s="1"/>
    </row>
    <row r="969" ht="15.75" customHeight="1">
      <c r="A969" s="1"/>
      <c r="B969" s="1"/>
      <c r="D969" s="22"/>
      <c r="E969" s="22"/>
      <c r="F969" s="22"/>
      <c r="H969" s="1"/>
    </row>
    <row r="970" ht="15.75" customHeight="1">
      <c r="A970" s="1"/>
      <c r="B970" s="1"/>
      <c r="D970" s="22"/>
      <c r="E970" s="22"/>
      <c r="F970" s="22"/>
      <c r="H970" s="1"/>
    </row>
    <row r="971" ht="15.75" customHeight="1">
      <c r="A971" s="1"/>
      <c r="B971" s="1"/>
      <c r="D971" s="22"/>
      <c r="E971" s="22"/>
      <c r="F971" s="22"/>
      <c r="H971" s="1"/>
    </row>
    <row r="972" ht="15.75" customHeight="1">
      <c r="A972" s="1"/>
      <c r="B972" s="1"/>
      <c r="D972" s="22"/>
      <c r="E972" s="22"/>
      <c r="F972" s="22"/>
      <c r="H972" s="1"/>
    </row>
    <row r="973" ht="15.75" customHeight="1">
      <c r="A973" s="1"/>
      <c r="B973" s="1"/>
      <c r="D973" s="22"/>
      <c r="E973" s="22"/>
      <c r="F973" s="22"/>
      <c r="H973" s="1"/>
    </row>
    <row r="974" ht="15.75" customHeight="1">
      <c r="A974" s="1"/>
      <c r="B974" s="1"/>
      <c r="D974" s="22"/>
      <c r="E974" s="22"/>
      <c r="F974" s="22"/>
      <c r="H974" s="1"/>
    </row>
    <row r="975" ht="15.75" customHeight="1">
      <c r="A975" s="1"/>
      <c r="B975" s="1"/>
      <c r="D975" s="22"/>
      <c r="E975" s="22"/>
      <c r="F975" s="22"/>
      <c r="H975" s="1"/>
    </row>
    <row r="976" ht="15.75" customHeight="1">
      <c r="A976" s="1"/>
      <c r="B976" s="1"/>
      <c r="D976" s="22"/>
      <c r="E976" s="22"/>
      <c r="F976" s="22"/>
      <c r="H976" s="1"/>
    </row>
    <row r="977" ht="15.75" customHeight="1">
      <c r="A977" s="1"/>
      <c r="B977" s="1"/>
      <c r="D977" s="22"/>
      <c r="E977" s="22"/>
      <c r="F977" s="22"/>
      <c r="H977" s="1"/>
    </row>
    <row r="978" ht="15.75" customHeight="1">
      <c r="A978" s="1"/>
      <c r="B978" s="1"/>
      <c r="D978" s="22"/>
      <c r="E978" s="22"/>
      <c r="F978" s="22"/>
      <c r="H978" s="1"/>
    </row>
    <row r="979" ht="15.75" customHeight="1">
      <c r="A979" s="1"/>
      <c r="B979" s="1"/>
      <c r="D979" s="22"/>
      <c r="E979" s="22"/>
      <c r="F979" s="22"/>
      <c r="H979" s="1"/>
    </row>
    <row r="980" ht="15.75" customHeight="1">
      <c r="A980" s="1"/>
      <c r="B980" s="1"/>
      <c r="D980" s="22"/>
      <c r="E980" s="22"/>
      <c r="F980" s="22"/>
      <c r="H980" s="1"/>
    </row>
    <row r="981" ht="15.75" customHeight="1">
      <c r="A981" s="1"/>
      <c r="B981" s="1"/>
      <c r="D981" s="22"/>
      <c r="E981" s="22"/>
      <c r="F981" s="22"/>
      <c r="H981" s="1"/>
    </row>
    <row r="982" ht="15.75" customHeight="1">
      <c r="A982" s="1"/>
      <c r="B982" s="1"/>
      <c r="D982" s="22"/>
      <c r="E982" s="22"/>
      <c r="F982" s="22"/>
      <c r="H982" s="1"/>
    </row>
    <row r="983" ht="15.75" customHeight="1">
      <c r="A983" s="1"/>
      <c r="B983" s="1"/>
      <c r="D983" s="22"/>
      <c r="E983" s="22"/>
      <c r="F983" s="22"/>
      <c r="H983" s="1"/>
    </row>
    <row r="984" ht="15.75" customHeight="1">
      <c r="A984" s="1"/>
      <c r="B984" s="1"/>
      <c r="D984" s="22"/>
      <c r="E984" s="22"/>
      <c r="F984" s="22"/>
      <c r="H984" s="1"/>
    </row>
    <row r="985" ht="15.75" customHeight="1">
      <c r="A985" s="1"/>
      <c r="B985" s="1"/>
      <c r="D985" s="22"/>
      <c r="E985" s="22"/>
      <c r="F985" s="22"/>
      <c r="H985" s="1"/>
    </row>
    <row r="986" ht="15.75" customHeight="1">
      <c r="A986" s="1"/>
      <c r="B986" s="1"/>
      <c r="D986" s="22"/>
      <c r="E986" s="22"/>
      <c r="F986" s="22"/>
      <c r="H986" s="1"/>
    </row>
    <row r="987" ht="15.75" customHeight="1">
      <c r="A987" s="1"/>
      <c r="B987" s="1"/>
      <c r="D987" s="22"/>
      <c r="E987" s="22"/>
      <c r="F987" s="22"/>
      <c r="H987" s="1"/>
    </row>
    <row r="988" ht="15.75" customHeight="1">
      <c r="A988" s="1"/>
      <c r="B988" s="1"/>
      <c r="D988" s="22"/>
      <c r="E988" s="22"/>
      <c r="F988" s="22"/>
      <c r="H988" s="1"/>
    </row>
    <row r="989" ht="15.75" customHeight="1">
      <c r="A989" s="1"/>
      <c r="B989" s="1"/>
      <c r="D989" s="22"/>
      <c r="E989" s="22"/>
      <c r="F989" s="22"/>
      <c r="H989" s="1"/>
    </row>
    <row r="990" ht="15.75" customHeight="1">
      <c r="A990" s="1"/>
      <c r="B990" s="1"/>
      <c r="D990" s="22"/>
      <c r="E990" s="22"/>
      <c r="F990" s="22"/>
      <c r="H990" s="1"/>
    </row>
    <row r="991" ht="15.75" customHeight="1">
      <c r="A991" s="1"/>
      <c r="B991" s="1"/>
      <c r="D991" s="22"/>
      <c r="E991" s="22"/>
      <c r="F991" s="22"/>
      <c r="H991" s="1"/>
    </row>
    <row r="992" ht="15.75" customHeight="1">
      <c r="A992" s="1"/>
      <c r="B992" s="1"/>
      <c r="D992" s="22"/>
      <c r="E992" s="22"/>
      <c r="F992" s="22"/>
      <c r="H992" s="1"/>
    </row>
    <row r="993" ht="15.75" customHeight="1">
      <c r="A993" s="1"/>
      <c r="B993" s="1"/>
      <c r="D993" s="22"/>
      <c r="E993" s="22"/>
      <c r="F993" s="22"/>
      <c r="H993" s="1"/>
    </row>
    <row r="994" ht="15.75" customHeight="1">
      <c r="A994" s="1"/>
      <c r="B994" s="1"/>
      <c r="D994" s="22"/>
      <c r="E994" s="22"/>
      <c r="F994" s="22"/>
      <c r="H994" s="1"/>
    </row>
    <row r="995" ht="15.75" customHeight="1">
      <c r="A995" s="1"/>
      <c r="B995" s="1"/>
      <c r="D995" s="22"/>
      <c r="E995" s="22"/>
      <c r="F995" s="22"/>
      <c r="H995" s="1"/>
    </row>
    <row r="996" ht="15.75" customHeight="1">
      <c r="A996" s="1"/>
      <c r="B996" s="1"/>
      <c r="D996" s="22"/>
      <c r="E996" s="22"/>
      <c r="F996" s="22"/>
      <c r="H996" s="1"/>
    </row>
    <row r="997" ht="15.75" customHeight="1">
      <c r="A997" s="1"/>
      <c r="B997" s="1"/>
      <c r="D997" s="22"/>
      <c r="E997" s="22"/>
      <c r="F997" s="22"/>
      <c r="H997" s="1"/>
    </row>
    <row r="998" ht="15.75" customHeight="1">
      <c r="A998" s="1"/>
      <c r="B998" s="1"/>
      <c r="D998" s="22"/>
      <c r="E998" s="22"/>
      <c r="F998" s="22"/>
      <c r="H998" s="1"/>
    </row>
    <row r="999" ht="15.75" customHeight="1">
      <c r="A999" s="1"/>
      <c r="B999" s="1"/>
      <c r="D999" s="22"/>
      <c r="E999" s="22"/>
      <c r="F999" s="22"/>
      <c r="H999" s="1"/>
    </row>
    <row r="1000" ht="15.75" customHeight="1">
      <c r="A1000" s="1"/>
      <c r="B1000" s="1"/>
      <c r="D1000" s="22"/>
      <c r="E1000" s="22"/>
      <c r="F1000" s="22"/>
      <c r="H1000" s="1"/>
    </row>
  </sheetData>
  <dataValidations>
    <dataValidation type="list" allowBlank="1" showErrorMessage="1" sqref="A3:B9">
      <formula1>CINAME</formula1>
    </dataValidation>
    <dataValidation type="list" allowBlank="1" showInputMessage="1" showErrorMessage="1" prompt="Edge Visibility - Select an optional edge visibility.  Edges are shown by default." sqref="G3:G9">
      <formula1>ValidEdgeVisibilities</formula1>
    </dataValidation>
    <dataValidation type="list" allowBlank="1" showInputMessage="1" showErrorMessage="1" prompt="Edge Style - Select an optional edge style.  Edges are Solid by default." sqref="E3:E9">
      <formula1>ValidEdgeStyles</formula1>
    </dataValidation>
    <dataValidation type="list" allowBlank="1" showInputMessage="1" showErrorMessage="1" prompt="Edge Label - Enter an optional edge label." sqref="H3:H9">
      <formula1>'TIPOS-DE-RELACIONES'!$B$4:$B$6</formula1>
    </dataValidation>
  </dataValidation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14"/>
    <col customWidth="1" min="2" max="2" width="7.86"/>
    <col customWidth="1" min="3" max="3" width="9.43"/>
    <col customWidth="1" min="4" max="4" width="6.71"/>
    <col customWidth="1" min="5" max="5" width="9.86"/>
    <col customWidth="1" min="6" max="6" width="7.71"/>
    <col customWidth="1" min="7" max="7" width="11.0"/>
    <col customWidth="1" min="8" max="8" width="26.57"/>
    <col customWidth="1" min="9" max="9" width="9.71"/>
    <col customWidth="1" min="10" max="10" width="10.57"/>
    <col customWidth="1" min="11" max="11" width="9.14"/>
    <col customWidth="1" hidden="1" min="12" max="12" width="9.14"/>
    <col customWidth="1" hidden="1" min="13" max="14" width="4.29"/>
    <col customWidth="1" hidden="1" min="15" max="15" width="10.29"/>
    <col customWidth="1" hidden="1" min="16" max="16" width="6.43"/>
    <col customWidth="1" hidden="1" min="17" max="17" width="8.29"/>
    <col customWidth="1" hidden="1" min="18" max="18" width="9.57"/>
    <col customWidth="1" hidden="1" min="19" max="19" width="9.29"/>
    <col customWidth="1" hidden="1" min="20" max="20" width="9.57"/>
    <col customWidth="1" hidden="1" min="21" max="23" width="14.29"/>
    <col customWidth="1" hidden="1" min="24" max="24" width="11.86"/>
    <col customWidth="1" hidden="1" min="25" max="25" width="14.43"/>
    <col customWidth="1" hidden="1" min="26" max="26" width="18.29"/>
    <col customWidth="1" hidden="1" min="27" max="27" width="5.0"/>
    <col customWidth="1" hidden="1" min="28" max="28" width="16.0"/>
    <col customWidth="1" min="29" max="29" width="16.0"/>
    <col customWidth="1" min="30" max="30" width="24.71"/>
    <col customWidth="1" min="31" max="31" width="16.71"/>
    <col customWidth="1" min="32" max="32" width="19.29"/>
    <col customWidth="1" min="33" max="33" width="24.0"/>
    <col customWidth="1" min="34" max="34" width="22.43"/>
    <col customWidth="1" min="35" max="35" width="13.71"/>
    <col customWidth="1" min="36" max="36" width="16.0"/>
    <col customWidth="1" min="37" max="37" width="25.43"/>
  </cols>
  <sheetData>
    <row r="1">
      <c r="A1" s="1"/>
      <c r="B1" s="24" t="s">
        <v>0</v>
      </c>
      <c r="C1" s="2"/>
      <c r="D1" s="2"/>
      <c r="E1" s="2"/>
      <c r="F1" s="2"/>
      <c r="G1" s="2"/>
      <c r="H1" s="25" t="s">
        <v>1</v>
      </c>
      <c r="I1" s="26"/>
      <c r="J1" s="26"/>
      <c r="K1" s="26"/>
      <c r="L1" s="27" t="s">
        <v>30</v>
      </c>
      <c r="M1" s="28"/>
      <c r="N1" s="28"/>
      <c r="O1" s="28"/>
      <c r="P1" s="28"/>
      <c r="Q1" s="28"/>
      <c r="R1" s="29" t="s">
        <v>2</v>
      </c>
      <c r="S1" s="30"/>
      <c r="T1" s="31"/>
      <c r="U1" s="32"/>
      <c r="V1" s="30"/>
      <c r="W1" s="30"/>
      <c r="X1" s="30"/>
      <c r="Y1" s="30"/>
      <c r="Z1" s="30"/>
      <c r="AA1" s="33" t="s">
        <v>3</v>
      </c>
      <c r="AB1" s="7"/>
      <c r="AC1" s="34" t="s">
        <v>4</v>
      </c>
    </row>
    <row r="2" ht="30.0" customHeight="1">
      <c r="A2" s="9" t="s">
        <v>31</v>
      </c>
      <c r="B2" s="10" t="s">
        <v>7</v>
      </c>
      <c r="C2" s="10" t="s">
        <v>32</v>
      </c>
      <c r="D2" s="35" t="s">
        <v>33</v>
      </c>
      <c r="E2" s="36" t="s">
        <v>10</v>
      </c>
      <c r="F2" s="10" t="s">
        <v>34</v>
      </c>
      <c r="G2" s="10" t="s">
        <v>11</v>
      </c>
      <c r="H2" s="10" t="s">
        <v>12</v>
      </c>
      <c r="I2" s="10" t="s">
        <v>35</v>
      </c>
      <c r="J2" s="10" t="s">
        <v>36</v>
      </c>
      <c r="K2" s="10" t="s">
        <v>37</v>
      </c>
      <c r="L2" s="10" t="s">
        <v>38</v>
      </c>
      <c r="M2" s="10" t="s">
        <v>39</v>
      </c>
      <c r="N2" s="10" t="s">
        <v>40</v>
      </c>
      <c r="O2" s="10" t="s">
        <v>41</v>
      </c>
      <c r="P2" s="10" t="s">
        <v>42</v>
      </c>
      <c r="Q2" s="10" t="s">
        <v>43</v>
      </c>
      <c r="R2" s="10" t="s">
        <v>44</v>
      </c>
      <c r="S2" s="10" t="s">
        <v>45</v>
      </c>
      <c r="T2" s="10" t="s">
        <v>46</v>
      </c>
      <c r="U2" s="10" t="s">
        <v>47</v>
      </c>
      <c r="V2" s="10" t="s">
        <v>48</v>
      </c>
      <c r="W2" s="10" t="s">
        <v>49</v>
      </c>
      <c r="X2" s="10" t="s">
        <v>50</v>
      </c>
      <c r="Y2" s="10" t="s">
        <v>51</v>
      </c>
      <c r="Z2" s="10" t="s">
        <v>52</v>
      </c>
      <c r="AA2" s="9" t="s">
        <v>16</v>
      </c>
      <c r="AB2" s="9" t="s">
        <v>17</v>
      </c>
      <c r="AC2" s="10" t="s">
        <v>18</v>
      </c>
      <c r="AD2" s="37" t="s">
        <v>53</v>
      </c>
      <c r="AE2" s="37" t="s">
        <v>54</v>
      </c>
      <c r="AF2" s="37" t="s">
        <v>55</v>
      </c>
      <c r="AG2" s="37" t="s">
        <v>56</v>
      </c>
      <c r="AH2" s="37" t="s">
        <v>57</v>
      </c>
      <c r="AI2" s="37" t="s">
        <v>58</v>
      </c>
      <c r="AJ2" s="37" t="s">
        <v>59</v>
      </c>
      <c r="AK2" s="37" t="s">
        <v>60</v>
      </c>
    </row>
    <row r="3" ht="15.0" customHeight="1">
      <c r="A3" s="38" t="s">
        <v>19</v>
      </c>
      <c r="B3" s="13"/>
      <c r="C3" s="39" t="s">
        <v>61</v>
      </c>
      <c r="D3" s="12">
        <v>20.0</v>
      </c>
      <c r="E3" s="14"/>
      <c r="F3" s="13"/>
      <c r="G3" s="13"/>
      <c r="H3" s="40" t="s">
        <v>19</v>
      </c>
      <c r="I3" s="16"/>
      <c r="J3" s="16" t="s">
        <v>62</v>
      </c>
      <c r="K3" s="15">
        <v>1.0</v>
      </c>
      <c r="L3" s="41"/>
      <c r="M3" s="42">
        <v>3267.822021484375</v>
      </c>
      <c r="N3" s="42">
        <v>1960.4769287109375</v>
      </c>
      <c r="O3" s="43"/>
      <c r="P3" s="44"/>
      <c r="Q3" s="44"/>
      <c r="R3" s="45"/>
      <c r="S3" s="45"/>
      <c r="T3" s="45"/>
      <c r="U3" s="45"/>
      <c r="V3" s="46"/>
      <c r="W3" s="46"/>
      <c r="X3" s="46"/>
      <c r="Y3" s="46"/>
      <c r="Z3" s="46"/>
      <c r="AA3" s="18">
        <v>3.0</v>
      </c>
      <c r="AB3" s="47"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 s="48"/>
      <c r="AD3" s="48" t="s">
        <v>19</v>
      </c>
      <c r="AE3" s="11"/>
      <c r="AF3" s="11"/>
      <c r="AG3" s="11"/>
      <c r="AH3" s="49" t="s">
        <v>63</v>
      </c>
      <c r="AI3" s="11"/>
      <c r="AJ3" s="11"/>
      <c r="AK3" s="11" t="s">
        <v>64</v>
      </c>
    </row>
    <row r="4">
      <c r="A4" s="38" t="s">
        <v>23</v>
      </c>
      <c r="B4" s="13"/>
      <c r="C4" s="39" t="s">
        <v>61</v>
      </c>
      <c r="D4" s="12">
        <v>20.0</v>
      </c>
      <c r="E4" s="50"/>
      <c r="F4" s="51"/>
      <c r="G4" s="52"/>
      <c r="H4" s="53" t="s">
        <v>23</v>
      </c>
      <c r="I4" s="54"/>
      <c r="J4" s="16" t="s">
        <v>62</v>
      </c>
      <c r="K4" s="4">
        <v>2.0</v>
      </c>
      <c r="L4" s="55"/>
      <c r="M4" s="56">
        <v>3267.822021484375</v>
      </c>
      <c r="N4" s="56">
        <v>4999.25634765625</v>
      </c>
      <c r="O4" s="57"/>
      <c r="P4" s="58"/>
      <c r="Q4" s="58"/>
      <c r="R4" s="45"/>
      <c r="S4" s="45"/>
      <c r="T4" s="45"/>
      <c r="U4" s="45"/>
      <c r="V4" s="46"/>
      <c r="W4" s="46"/>
      <c r="X4" s="46"/>
      <c r="Y4" s="46"/>
      <c r="Z4" s="46"/>
      <c r="AA4" s="59">
        <v>4.0</v>
      </c>
      <c r="AB4" s="60"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4" s="38"/>
      <c r="AD4" s="48" t="s">
        <v>23</v>
      </c>
      <c r="AE4" s="11"/>
      <c r="AF4" s="11"/>
      <c r="AG4" s="11"/>
      <c r="AH4" s="49" t="s">
        <v>63</v>
      </c>
      <c r="AI4" s="11"/>
      <c r="AJ4" s="11"/>
      <c r="AK4" s="11" t="s">
        <v>64</v>
      </c>
    </row>
    <row r="5">
      <c r="A5" s="38" t="s">
        <v>24</v>
      </c>
      <c r="B5" s="51"/>
      <c r="C5" s="39" t="s">
        <v>61</v>
      </c>
      <c r="D5" s="12">
        <v>20.0</v>
      </c>
      <c r="E5" s="50"/>
      <c r="F5" s="51"/>
      <c r="G5" s="52"/>
      <c r="H5" s="61" t="s">
        <v>24</v>
      </c>
      <c r="I5" s="54"/>
      <c r="J5" s="16" t="s">
        <v>62</v>
      </c>
      <c r="K5" s="4">
        <v>3.0</v>
      </c>
      <c r="L5" s="55"/>
      <c r="M5" s="56">
        <v>2757.790771484375</v>
      </c>
      <c r="N5" s="56">
        <v>8038.03662109375</v>
      </c>
      <c r="O5" s="57"/>
      <c r="P5" s="58"/>
      <c r="Q5" s="58"/>
      <c r="R5" s="45"/>
      <c r="S5" s="45"/>
      <c r="T5" s="45"/>
      <c r="U5" s="45"/>
      <c r="V5" s="46"/>
      <c r="W5" s="46"/>
      <c r="X5" s="46"/>
      <c r="Y5" s="46"/>
      <c r="Z5" s="46"/>
      <c r="AA5" s="59">
        <v>5.0</v>
      </c>
      <c r="AB5" s="60"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5" s="38"/>
      <c r="AD5" s="48" t="s">
        <v>24</v>
      </c>
      <c r="AE5" s="11"/>
      <c r="AF5" s="11"/>
      <c r="AG5" s="11"/>
      <c r="AH5" s="49" t="s">
        <v>63</v>
      </c>
      <c r="AI5" s="11"/>
      <c r="AJ5" s="11"/>
      <c r="AK5" s="11" t="s">
        <v>64</v>
      </c>
    </row>
    <row r="6">
      <c r="A6" s="38" t="s">
        <v>27</v>
      </c>
      <c r="B6" s="51"/>
      <c r="C6" s="39" t="s">
        <v>61</v>
      </c>
      <c r="D6" s="12">
        <v>20.0</v>
      </c>
      <c r="E6" s="50"/>
      <c r="F6" s="51"/>
      <c r="G6" s="52"/>
      <c r="H6" s="61" t="s">
        <v>27</v>
      </c>
      <c r="I6" s="54"/>
      <c r="J6" s="16" t="s">
        <v>62</v>
      </c>
      <c r="K6" s="4">
        <v>4.0</v>
      </c>
      <c r="L6" s="55"/>
      <c r="M6" s="56">
        <v>7321.49853515625</v>
      </c>
      <c r="N6" s="56">
        <v>8229.4755859375</v>
      </c>
      <c r="O6" s="57"/>
      <c r="P6" s="58"/>
      <c r="Q6" s="58"/>
      <c r="R6" s="45"/>
      <c r="S6" s="45"/>
      <c r="T6" s="45"/>
      <c r="U6" s="45"/>
      <c r="V6" s="46"/>
      <c r="W6" s="46"/>
      <c r="X6" s="46"/>
      <c r="Y6" s="46"/>
      <c r="Z6" s="46"/>
      <c r="AA6" s="59">
        <v>6.0</v>
      </c>
      <c r="AB6" s="60"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6" s="38"/>
      <c r="AD6" s="48" t="s">
        <v>27</v>
      </c>
      <c r="AE6" s="11"/>
      <c r="AF6" s="11"/>
      <c r="AG6" s="11"/>
      <c r="AH6" s="49" t="s">
        <v>65</v>
      </c>
      <c r="AI6" s="11"/>
      <c r="AJ6" s="11"/>
      <c r="AK6" s="11" t="s">
        <v>64</v>
      </c>
    </row>
    <row r="7">
      <c r="A7" s="38"/>
      <c r="B7" s="39"/>
      <c r="C7" s="39" t="s">
        <v>61</v>
      </c>
      <c r="D7" s="12">
        <v>20.0</v>
      </c>
      <c r="E7" s="62"/>
      <c r="F7" s="39"/>
      <c r="G7" s="63"/>
      <c r="H7" s="61"/>
      <c r="I7" s="64"/>
      <c r="J7" s="16" t="s">
        <v>62</v>
      </c>
      <c r="K7" s="65">
        <v>5.0</v>
      </c>
      <c r="L7" s="55"/>
      <c r="M7" s="56">
        <v>9533.9208984375</v>
      </c>
      <c r="N7" s="56">
        <v>8038.03662109375</v>
      </c>
      <c r="O7" s="57"/>
      <c r="P7" s="58"/>
      <c r="Q7" s="58"/>
      <c r="R7" s="45"/>
      <c r="S7" s="45"/>
      <c r="T7" s="45"/>
      <c r="U7" s="45"/>
      <c r="V7" s="46"/>
      <c r="W7" s="46"/>
      <c r="X7" s="46"/>
      <c r="Y7" s="46"/>
      <c r="Z7" s="46"/>
      <c r="AA7" s="59">
        <v>7.0</v>
      </c>
      <c r="AB7"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7" s="8"/>
      <c r="AD7" s="1"/>
      <c r="AE7" s="1"/>
      <c r="AF7" s="1"/>
      <c r="AG7" s="1"/>
      <c r="AH7" s="1"/>
      <c r="AI7" s="1"/>
      <c r="AJ7" s="1"/>
      <c r="AK7" s="1"/>
    </row>
    <row r="8">
      <c r="A8" s="38"/>
      <c r="B8" s="51"/>
      <c r="C8" s="39" t="s">
        <v>61</v>
      </c>
      <c r="D8" s="12">
        <v>20.0</v>
      </c>
      <c r="E8" s="50"/>
      <c r="F8" s="51"/>
      <c r="G8" s="52"/>
      <c r="H8" s="61"/>
      <c r="I8" s="54"/>
      <c r="J8" s="16" t="s">
        <v>62</v>
      </c>
      <c r="K8" s="4">
        <v>6.0</v>
      </c>
      <c r="L8" s="66"/>
      <c r="M8" s="67">
        <v>7183.130859375</v>
      </c>
      <c r="N8" s="67">
        <v>1989.2001953125</v>
      </c>
      <c r="O8" s="68"/>
      <c r="P8" s="69"/>
      <c r="Q8" s="69"/>
      <c r="R8" s="70"/>
      <c r="S8" s="70"/>
      <c r="T8" s="70"/>
      <c r="U8" s="70"/>
      <c r="V8" s="71"/>
      <c r="W8" s="71"/>
      <c r="X8" s="71"/>
      <c r="Y8" s="71"/>
      <c r="Z8" s="71"/>
      <c r="AA8" s="72">
        <v>8.0</v>
      </c>
      <c r="AB8" s="72"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8" s="8"/>
      <c r="AD8" s="1"/>
      <c r="AE8" s="1"/>
      <c r="AF8" s="1"/>
      <c r="AG8" s="1"/>
      <c r="AH8" s="1"/>
      <c r="AI8" s="1"/>
      <c r="AJ8" s="1"/>
      <c r="AK8" s="1"/>
    </row>
    <row r="9">
      <c r="A9" s="38"/>
      <c r="B9" s="51"/>
      <c r="C9" s="39" t="s">
        <v>61</v>
      </c>
      <c r="D9" s="12">
        <v>20.0</v>
      </c>
      <c r="E9" s="50"/>
      <c r="F9" s="51"/>
      <c r="G9" s="51"/>
      <c r="H9" s="73"/>
      <c r="I9" s="5"/>
      <c r="J9" s="16" t="s">
        <v>62</v>
      </c>
      <c r="K9" s="4">
        <v>7.0</v>
      </c>
      <c r="L9" s="55"/>
      <c r="M9" s="56"/>
      <c r="N9" s="56"/>
      <c r="O9" s="57"/>
      <c r="P9" s="58"/>
      <c r="Q9" s="58"/>
      <c r="R9" s="45"/>
      <c r="S9" s="45"/>
      <c r="T9" s="45"/>
      <c r="U9" s="45"/>
      <c r="V9" s="46"/>
      <c r="W9" s="46"/>
      <c r="X9" s="46"/>
      <c r="Y9" s="46"/>
      <c r="Z9" s="46"/>
      <c r="AA9" s="59">
        <v>9.0</v>
      </c>
      <c r="AB9"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9" s="8"/>
      <c r="AD9" s="1"/>
      <c r="AE9" s="1"/>
      <c r="AF9" s="1"/>
      <c r="AG9" s="1"/>
      <c r="AH9" s="1"/>
      <c r="AI9" s="1"/>
      <c r="AJ9" s="1"/>
      <c r="AK9" s="1"/>
    </row>
    <row r="10">
      <c r="A10" s="38"/>
      <c r="B10" s="51"/>
      <c r="C10" s="39" t="s">
        <v>61</v>
      </c>
      <c r="D10" s="12">
        <v>20.0</v>
      </c>
      <c r="E10" s="50"/>
      <c r="F10" s="51"/>
      <c r="G10" s="51"/>
      <c r="H10" s="4"/>
      <c r="I10" s="5"/>
      <c r="J10" s="16" t="s">
        <v>62</v>
      </c>
      <c r="K10" s="4">
        <v>7.0</v>
      </c>
      <c r="L10" s="55"/>
      <c r="M10" s="56"/>
      <c r="N10" s="56"/>
      <c r="O10" s="57"/>
      <c r="P10" s="58"/>
      <c r="Q10" s="58"/>
      <c r="R10" s="45"/>
      <c r="S10" s="45"/>
      <c r="T10" s="45"/>
      <c r="U10" s="45"/>
      <c r="V10" s="46"/>
      <c r="W10" s="46"/>
      <c r="X10" s="46"/>
      <c r="Y10" s="46"/>
      <c r="Z10" s="46"/>
      <c r="AA10" s="59">
        <v>10.0</v>
      </c>
      <c r="AB10"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0" s="8"/>
      <c r="AD10" s="1"/>
      <c r="AE10" s="1"/>
      <c r="AF10" s="1"/>
      <c r="AG10" s="1"/>
      <c r="AH10" s="1"/>
      <c r="AI10" s="1"/>
      <c r="AJ10" s="1"/>
      <c r="AK10" s="1"/>
    </row>
    <row r="11">
      <c r="A11" s="38"/>
      <c r="B11" s="51"/>
      <c r="C11" s="39" t="s">
        <v>61</v>
      </c>
      <c r="D11" s="12">
        <v>20.0</v>
      </c>
      <c r="E11" s="50"/>
      <c r="F11" s="51"/>
      <c r="G11" s="51"/>
      <c r="H11" s="4"/>
      <c r="I11" s="5"/>
      <c r="J11" s="16" t="s">
        <v>62</v>
      </c>
      <c r="K11" s="4">
        <v>8.0</v>
      </c>
      <c r="L11" s="55"/>
      <c r="M11" s="56"/>
      <c r="N11" s="56"/>
      <c r="O11" s="57"/>
      <c r="P11" s="58"/>
      <c r="Q11" s="58"/>
      <c r="R11" s="45"/>
      <c r="S11" s="45"/>
      <c r="T11" s="45"/>
      <c r="U11" s="45"/>
      <c r="V11" s="46"/>
      <c r="W11" s="46"/>
      <c r="X11" s="46"/>
      <c r="Y11" s="46"/>
      <c r="Z11" s="46"/>
      <c r="AA11" s="59">
        <v>11.0</v>
      </c>
      <c r="AB11"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1" s="8"/>
      <c r="AD11" s="1"/>
      <c r="AE11" s="1"/>
      <c r="AF11" s="1"/>
      <c r="AG11" s="1"/>
      <c r="AH11" s="1"/>
      <c r="AI11" s="1"/>
      <c r="AJ11" s="1"/>
      <c r="AK11" s="1"/>
    </row>
    <row r="12">
      <c r="A12" s="38"/>
      <c r="B12" s="51"/>
      <c r="C12" s="39" t="s">
        <v>61</v>
      </c>
      <c r="D12" s="12">
        <v>20.0</v>
      </c>
      <c r="E12" s="50"/>
      <c r="F12" s="51"/>
      <c r="G12" s="51"/>
      <c r="H12" s="4"/>
      <c r="I12" s="5"/>
      <c r="J12" s="16" t="s">
        <v>62</v>
      </c>
      <c r="K12" s="4">
        <v>9.0</v>
      </c>
      <c r="L12" s="55"/>
      <c r="M12" s="56"/>
      <c r="N12" s="56"/>
      <c r="O12" s="57"/>
      <c r="P12" s="58"/>
      <c r="Q12" s="58"/>
      <c r="R12" s="45"/>
      <c r="S12" s="45"/>
      <c r="T12" s="45"/>
      <c r="U12" s="45"/>
      <c r="V12" s="46"/>
      <c r="W12" s="46"/>
      <c r="X12" s="46"/>
      <c r="Y12" s="46"/>
      <c r="Z12" s="46"/>
      <c r="AA12" s="59">
        <v>12.0</v>
      </c>
      <c r="AB12"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2" s="8"/>
      <c r="AD12" s="1"/>
      <c r="AE12" s="1"/>
      <c r="AF12" s="1"/>
      <c r="AG12" s="1"/>
      <c r="AH12" s="1"/>
      <c r="AI12" s="1"/>
      <c r="AJ12" s="1"/>
      <c r="AK12" s="1"/>
    </row>
    <row r="13">
      <c r="A13" s="38"/>
      <c r="B13" s="51"/>
      <c r="C13" s="39" t="s">
        <v>61</v>
      </c>
      <c r="D13" s="12">
        <v>20.0</v>
      </c>
      <c r="E13" s="50"/>
      <c r="F13" s="51"/>
      <c r="G13" s="51"/>
      <c r="H13" s="4"/>
      <c r="I13" s="5"/>
      <c r="J13" s="16" t="s">
        <v>62</v>
      </c>
      <c r="K13" s="4">
        <v>9.0</v>
      </c>
      <c r="L13" s="55"/>
      <c r="M13" s="56"/>
      <c r="N13" s="56"/>
      <c r="O13" s="57"/>
      <c r="P13" s="58"/>
      <c r="Q13" s="58"/>
      <c r="R13" s="45"/>
      <c r="S13" s="45"/>
      <c r="T13" s="45"/>
      <c r="U13" s="45"/>
      <c r="V13" s="46"/>
      <c r="W13" s="46"/>
      <c r="X13" s="46"/>
      <c r="Y13" s="46"/>
      <c r="Z13" s="46"/>
      <c r="AA13" s="59">
        <v>13.0</v>
      </c>
      <c r="AB13"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3" s="8"/>
      <c r="AD13" s="1"/>
      <c r="AE13" s="1"/>
      <c r="AF13" s="1"/>
      <c r="AG13" s="1"/>
      <c r="AH13" s="1"/>
      <c r="AI13" s="1"/>
      <c r="AJ13" s="1"/>
      <c r="AK13" s="1"/>
    </row>
    <row r="14">
      <c r="A14" s="38"/>
      <c r="B14" s="51"/>
      <c r="C14" s="39" t="s">
        <v>61</v>
      </c>
      <c r="D14" s="12">
        <v>20.0</v>
      </c>
      <c r="E14" s="50"/>
      <c r="F14" s="51"/>
      <c r="G14" s="51"/>
      <c r="H14" s="4"/>
      <c r="I14" s="5"/>
      <c r="J14" s="16" t="s">
        <v>62</v>
      </c>
      <c r="K14" s="4">
        <v>10.0</v>
      </c>
      <c r="L14" s="55"/>
      <c r="M14" s="56"/>
      <c r="N14" s="56"/>
      <c r="O14" s="57"/>
      <c r="P14" s="58"/>
      <c r="Q14" s="58"/>
      <c r="R14" s="45"/>
      <c r="S14" s="45"/>
      <c r="T14" s="45"/>
      <c r="U14" s="45"/>
      <c r="V14" s="46"/>
      <c r="W14" s="46"/>
      <c r="X14" s="46"/>
      <c r="Y14" s="46"/>
      <c r="Z14" s="46"/>
      <c r="AA14" s="59">
        <v>14.0</v>
      </c>
      <c r="AB14"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4" s="8"/>
      <c r="AD14" s="1"/>
      <c r="AE14" s="1"/>
      <c r="AF14" s="1"/>
      <c r="AG14" s="1"/>
      <c r="AH14" s="1"/>
      <c r="AI14" s="1"/>
      <c r="AJ14" s="1"/>
      <c r="AK14" s="1"/>
    </row>
    <row r="15">
      <c r="A15" s="38"/>
      <c r="B15" s="51"/>
      <c r="C15" s="39" t="s">
        <v>61</v>
      </c>
      <c r="D15" s="12">
        <v>20.0</v>
      </c>
      <c r="E15" s="50"/>
      <c r="F15" s="51"/>
      <c r="G15" s="51"/>
      <c r="H15" s="4"/>
      <c r="I15" s="5"/>
      <c r="J15" s="16" t="s">
        <v>62</v>
      </c>
      <c r="K15" s="4">
        <v>11.0</v>
      </c>
      <c r="L15" s="55"/>
      <c r="M15" s="56"/>
      <c r="N15" s="56"/>
      <c r="O15" s="57"/>
      <c r="P15" s="58"/>
      <c r="Q15" s="58"/>
      <c r="R15" s="45"/>
      <c r="S15" s="45"/>
      <c r="T15" s="45"/>
      <c r="U15" s="45"/>
      <c r="V15" s="46"/>
      <c r="W15" s="46"/>
      <c r="X15" s="46"/>
      <c r="Y15" s="46"/>
      <c r="Z15" s="46"/>
      <c r="AA15" s="59">
        <v>15.0</v>
      </c>
      <c r="AB15"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5" s="8"/>
      <c r="AD15" s="1"/>
      <c r="AE15" s="1"/>
      <c r="AF15" s="1"/>
      <c r="AG15" s="1"/>
      <c r="AH15" s="1"/>
      <c r="AI15" s="1"/>
      <c r="AJ15" s="1"/>
      <c r="AK15" s="1"/>
    </row>
    <row r="16">
      <c r="A16" s="38"/>
      <c r="B16" s="51"/>
      <c r="C16" s="39" t="s">
        <v>61</v>
      </c>
      <c r="D16" s="12">
        <v>20.0</v>
      </c>
      <c r="E16" s="50"/>
      <c r="F16" s="51"/>
      <c r="G16" s="51"/>
      <c r="H16" s="4"/>
      <c r="I16" s="5"/>
      <c r="J16" s="16" t="s">
        <v>62</v>
      </c>
      <c r="K16" s="4">
        <v>12.0</v>
      </c>
      <c r="L16" s="55"/>
      <c r="M16" s="56"/>
      <c r="N16" s="56"/>
      <c r="O16" s="57"/>
      <c r="P16" s="58"/>
      <c r="Q16" s="58"/>
      <c r="R16" s="45"/>
      <c r="S16" s="45"/>
      <c r="T16" s="45"/>
      <c r="U16" s="45"/>
      <c r="V16" s="46"/>
      <c r="W16" s="46"/>
      <c r="X16" s="46"/>
      <c r="Y16" s="46"/>
      <c r="Z16" s="46"/>
      <c r="AA16" s="59">
        <v>16.0</v>
      </c>
      <c r="AB16"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6" s="8"/>
      <c r="AD16" s="1"/>
      <c r="AE16" s="1"/>
      <c r="AF16" s="1"/>
      <c r="AG16" s="1"/>
      <c r="AH16" s="1"/>
      <c r="AI16" s="1"/>
      <c r="AJ16" s="1"/>
      <c r="AK16" s="1"/>
    </row>
    <row r="17">
      <c r="A17" s="38"/>
      <c r="B17" s="51"/>
      <c r="C17" s="39" t="s">
        <v>61</v>
      </c>
      <c r="D17" s="12">
        <v>20.0</v>
      </c>
      <c r="E17" s="50"/>
      <c r="F17" s="51"/>
      <c r="G17" s="51"/>
      <c r="H17" s="4"/>
      <c r="I17" s="5"/>
      <c r="J17" s="16" t="s">
        <v>62</v>
      </c>
      <c r="K17" s="4">
        <v>13.0</v>
      </c>
      <c r="L17" s="55"/>
      <c r="M17" s="56"/>
      <c r="N17" s="56"/>
      <c r="O17" s="57"/>
      <c r="P17" s="58"/>
      <c r="Q17" s="58"/>
      <c r="R17" s="45"/>
      <c r="S17" s="45"/>
      <c r="T17" s="45"/>
      <c r="U17" s="45"/>
      <c r="V17" s="46"/>
      <c r="W17" s="46"/>
      <c r="X17" s="46"/>
      <c r="Y17" s="46"/>
      <c r="Z17" s="46"/>
      <c r="AA17" s="59">
        <v>17.0</v>
      </c>
      <c r="AB17"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7" s="8"/>
      <c r="AD17" s="1"/>
      <c r="AE17" s="1"/>
      <c r="AF17" s="1"/>
      <c r="AG17" s="1"/>
      <c r="AH17" s="1"/>
      <c r="AI17" s="1"/>
      <c r="AJ17" s="1"/>
      <c r="AK17" s="1"/>
    </row>
    <row r="18">
      <c r="A18" s="38"/>
      <c r="B18" s="51"/>
      <c r="C18" s="39" t="s">
        <v>61</v>
      </c>
      <c r="D18" s="12">
        <v>20.0</v>
      </c>
      <c r="E18" s="50"/>
      <c r="F18" s="51"/>
      <c r="G18" s="51"/>
      <c r="H18" s="4"/>
      <c r="I18" s="5"/>
      <c r="J18" s="16" t="s">
        <v>62</v>
      </c>
      <c r="K18" s="4">
        <v>14.0</v>
      </c>
      <c r="L18" s="55"/>
      <c r="M18" s="56"/>
      <c r="N18" s="56"/>
      <c r="O18" s="57"/>
      <c r="P18" s="58"/>
      <c r="Q18" s="58"/>
      <c r="R18" s="45"/>
      <c r="S18" s="45"/>
      <c r="T18" s="45"/>
      <c r="U18" s="45"/>
      <c r="V18" s="46"/>
      <c r="W18" s="46"/>
      <c r="X18" s="46"/>
      <c r="Y18" s="46"/>
      <c r="Z18" s="46"/>
      <c r="AA18" s="59">
        <v>18.0</v>
      </c>
      <c r="AB18"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8" s="8"/>
      <c r="AD18" s="1"/>
      <c r="AE18" s="1"/>
      <c r="AF18" s="1"/>
      <c r="AG18" s="1"/>
      <c r="AH18" s="1"/>
      <c r="AI18" s="1"/>
      <c r="AJ18" s="1"/>
      <c r="AK18" s="1"/>
    </row>
    <row r="19">
      <c r="A19" s="38"/>
      <c r="B19" s="51"/>
      <c r="C19" s="39" t="s">
        <v>61</v>
      </c>
      <c r="D19" s="12">
        <v>20.0</v>
      </c>
      <c r="E19" s="50"/>
      <c r="F19" s="51"/>
      <c r="G19" s="51"/>
      <c r="H19" s="4"/>
      <c r="I19" s="5"/>
      <c r="J19" s="16" t="s">
        <v>62</v>
      </c>
      <c r="K19" s="4">
        <v>15.0</v>
      </c>
      <c r="L19" s="55"/>
      <c r="M19" s="56"/>
      <c r="N19" s="56"/>
      <c r="O19" s="57"/>
      <c r="P19" s="58"/>
      <c r="Q19" s="58"/>
      <c r="R19" s="45"/>
      <c r="S19" s="45"/>
      <c r="T19" s="45"/>
      <c r="U19" s="45"/>
      <c r="V19" s="46"/>
      <c r="W19" s="46"/>
      <c r="X19" s="46"/>
      <c r="Y19" s="46"/>
      <c r="Z19" s="46"/>
      <c r="AA19" s="59">
        <v>19.0</v>
      </c>
      <c r="AB19"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19" s="8"/>
      <c r="AD19" s="1"/>
      <c r="AE19" s="1"/>
      <c r="AF19" s="1"/>
      <c r="AG19" s="1"/>
      <c r="AH19" s="1"/>
      <c r="AI19" s="1"/>
      <c r="AJ19" s="1"/>
      <c r="AK19" s="1"/>
    </row>
    <row r="20">
      <c r="A20" s="38"/>
      <c r="B20" s="51"/>
      <c r="C20" s="39" t="s">
        <v>61</v>
      </c>
      <c r="D20" s="12">
        <v>20.0</v>
      </c>
      <c r="E20" s="50"/>
      <c r="F20" s="51"/>
      <c r="G20" s="51"/>
      <c r="H20" s="4"/>
      <c r="I20" s="5"/>
      <c r="J20" s="16" t="s">
        <v>62</v>
      </c>
      <c r="K20" s="4">
        <v>16.0</v>
      </c>
      <c r="L20" s="55"/>
      <c r="M20" s="56"/>
      <c r="N20" s="56"/>
      <c r="O20" s="57"/>
      <c r="P20" s="58"/>
      <c r="Q20" s="58"/>
      <c r="R20" s="45"/>
      <c r="S20" s="45"/>
      <c r="T20" s="45"/>
      <c r="U20" s="45"/>
      <c r="V20" s="46"/>
      <c r="W20" s="46"/>
      <c r="X20" s="46"/>
      <c r="Y20" s="46"/>
      <c r="Z20" s="46"/>
      <c r="AA20" s="59">
        <v>20.0</v>
      </c>
      <c r="AB20"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0" s="8"/>
      <c r="AD20" s="1"/>
      <c r="AE20" s="1"/>
      <c r="AF20" s="1"/>
      <c r="AG20" s="1"/>
      <c r="AH20" s="1"/>
      <c r="AI20" s="1"/>
      <c r="AJ20" s="1"/>
      <c r="AK20" s="1"/>
    </row>
    <row r="21" ht="15.75" customHeight="1">
      <c r="A21" s="38"/>
      <c r="B21" s="51"/>
      <c r="C21" s="39" t="s">
        <v>61</v>
      </c>
      <c r="D21" s="12">
        <v>20.0</v>
      </c>
      <c r="E21" s="50"/>
      <c r="F21" s="51"/>
      <c r="G21" s="51"/>
      <c r="H21" s="4"/>
      <c r="I21" s="5"/>
      <c r="J21" s="16" t="s">
        <v>62</v>
      </c>
      <c r="K21" s="4">
        <v>17.0</v>
      </c>
      <c r="L21" s="55"/>
      <c r="M21" s="56"/>
      <c r="N21" s="56"/>
      <c r="O21" s="57"/>
      <c r="P21" s="58"/>
      <c r="Q21" s="58"/>
      <c r="R21" s="45"/>
      <c r="S21" s="45"/>
      <c r="T21" s="45"/>
      <c r="U21" s="45"/>
      <c r="V21" s="46"/>
      <c r="W21" s="46"/>
      <c r="X21" s="46"/>
      <c r="Y21" s="46"/>
      <c r="Z21" s="46"/>
      <c r="AA21" s="59">
        <v>21.0</v>
      </c>
      <c r="AB21"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1" s="8"/>
      <c r="AD21" s="1"/>
      <c r="AE21" s="1"/>
      <c r="AF21" s="1"/>
      <c r="AG21" s="1"/>
      <c r="AH21" s="1"/>
      <c r="AI21" s="1"/>
      <c r="AJ21" s="1"/>
      <c r="AK21" s="1"/>
    </row>
    <row r="22" ht="15.75" customHeight="1">
      <c r="A22" s="38"/>
      <c r="B22" s="51"/>
      <c r="C22" s="39" t="s">
        <v>61</v>
      </c>
      <c r="D22" s="12">
        <v>20.0</v>
      </c>
      <c r="E22" s="50"/>
      <c r="F22" s="51"/>
      <c r="G22" s="51"/>
      <c r="H22" s="4"/>
      <c r="I22" s="5"/>
      <c r="J22" s="16" t="s">
        <v>62</v>
      </c>
      <c r="K22" s="4">
        <v>18.0</v>
      </c>
      <c r="L22" s="55"/>
      <c r="M22" s="56"/>
      <c r="N22" s="56"/>
      <c r="O22" s="57"/>
      <c r="P22" s="58"/>
      <c r="Q22" s="58"/>
      <c r="R22" s="45"/>
      <c r="S22" s="45"/>
      <c r="T22" s="45"/>
      <c r="U22" s="45"/>
      <c r="V22" s="46"/>
      <c r="W22" s="46"/>
      <c r="X22" s="46"/>
      <c r="Y22" s="46"/>
      <c r="Z22" s="46"/>
      <c r="AA22" s="59">
        <v>22.0</v>
      </c>
      <c r="AB22"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2" s="8"/>
      <c r="AD22" s="1"/>
      <c r="AE22" s="1"/>
      <c r="AF22" s="1"/>
      <c r="AG22" s="1"/>
      <c r="AH22" s="1"/>
      <c r="AI22" s="1"/>
      <c r="AJ22" s="1"/>
      <c r="AK22" s="1"/>
    </row>
    <row r="23" ht="15.75" customHeight="1">
      <c r="A23" s="38"/>
      <c r="B23" s="51"/>
      <c r="C23" s="39" t="s">
        <v>61</v>
      </c>
      <c r="D23" s="12">
        <v>20.0</v>
      </c>
      <c r="E23" s="50"/>
      <c r="F23" s="51"/>
      <c r="G23" s="51"/>
      <c r="H23" s="4"/>
      <c r="I23" s="5"/>
      <c r="J23" s="16" t="s">
        <v>62</v>
      </c>
      <c r="K23" s="4">
        <v>19.0</v>
      </c>
      <c r="L23" s="55"/>
      <c r="M23" s="56"/>
      <c r="N23" s="56"/>
      <c r="O23" s="57"/>
      <c r="P23" s="58"/>
      <c r="Q23" s="58"/>
      <c r="R23" s="45"/>
      <c r="S23" s="45"/>
      <c r="T23" s="45"/>
      <c r="U23" s="45"/>
      <c r="V23" s="46"/>
      <c r="W23" s="46"/>
      <c r="X23" s="46"/>
      <c r="Y23" s="46"/>
      <c r="Z23" s="46"/>
      <c r="AA23" s="59">
        <v>23.0</v>
      </c>
      <c r="AB23"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3" s="8"/>
      <c r="AD23" s="1"/>
      <c r="AE23" s="1"/>
      <c r="AF23" s="1"/>
      <c r="AG23" s="1"/>
      <c r="AH23" s="1"/>
      <c r="AI23" s="1"/>
      <c r="AJ23" s="1"/>
      <c r="AK23" s="1"/>
    </row>
    <row r="24" ht="15.75" customHeight="1">
      <c r="A24" s="38"/>
      <c r="B24" s="51"/>
      <c r="C24" s="39" t="s">
        <v>61</v>
      </c>
      <c r="D24" s="12">
        <v>20.0</v>
      </c>
      <c r="E24" s="50"/>
      <c r="F24" s="51"/>
      <c r="G24" s="51"/>
      <c r="H24" s="4"/>
      <c r="I24" s="5"/>
      <c r="J24" s="16" t="s">
        <v>62</v>
      </c>
      <c r="K24" s="4">
        <v>20.0</v>
      </c>
      <c r="L24" s="55"/>
      <c r="M24" s="56"/>
      <c r="N24" s="56"/>
      <c r="O24" s="57"/>
      <c r="P24" s="58"/>
      <c r="Q24" s="58"/>
      <c r="R24" s="45"/>
      <c r="S24" s="45"/>
      <c r="T24" s="45"/>
      <c r="U24" s="45"/>
      <c r="V24" s="46"/>
      <c r="W24" s="46"/>
      <c r="X24" s="46"/>
      <c r="Y24" s="46"/>
      <c r="Z24" s="46"/>
      <c r="AA24" s="59">
        <v>24.0</v>
      </c>
      <c r="AB24"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4" s="8"/>
      <c r="AD24" s="1"/>
      <c r="AE24" s="1"/>
      <c r="AF24" s="1"/>
      <c r="AG24" s="1"/>
      <c r="AH24" s="1"/>
      <c r="AI24" s="1"/>
      <c r="AJ24" s="1"/>
      <c r="AK24" s="1"/>
    </row>
    <row r="25" ht="15.75" customHeight="1">
      <c r="A25" s="38"/>
      <c r="B25" s="51"/>
      <c r="C25" s="39" t="s">
        <v>61</v>
      </c>
      <c r="D25" s="12">
        <v>20.0</v>
      </c>
      <c r="E25" s="50"/>
      <c r="F25" s="51"/>
      <c r="G25" s="51"/>
      <c r="H25" s="4"/>
      <c r="I25" s="5"/>
      <c r="J25" s="16" t="s">
        <v>62</v>
      </c>
      <c r="K25" s="4">
        <v>21.0</v>
      </c>
      <c r="L25" s="55"/>
      <c r="M25" s="56"/>
      <c r="N25" s="56"/>
      <c r="O25" s="57"/>
      <c r="P25" s="58"/>
      <c r="Q25" s="58"/>
      <c r="R25" s="45"/>
      <c r="S25" s="45"/>
      <c r="T25" s="45"/>
      <c r="U25" s="45"/>
      <c r="V25" s="46"/>
      <c r="W25" s="46"/>
      <c r="X25" s="46"/>
      <c r="Y25" s="46"/>
      <c r="Z25" s="46"/>
      <c r="AA25" s="59">
        <v>25.0</v>
      </c>
      <c r="AB25"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5" s="8"/>
      <c r="AD25" s="1"/>
      <c r="AE25" s="1"/>
      <c r="AF25" s="1"/>
      <c r="AG25" s="1"/>
      <c r="AH25" s="1"/>
      <c r="AI25" s="1"/>
      <c r="AJ25" s="1"/>
      <c r="AK25" s="1"/>
    </row>
    <row r="26" ht="15.75" customHeight="1">
      <c r="A26" s="38"/>
      <c r="B26" s="51"/>
      <c r="C26" s="39" t="s">
        <v>61</v>
      </c>
      <c r="D26" s="12">
        <v>20.0</v>
      </c>
      <c r="E26" s="50"/>
      <c r="F26" s="51"/>
      <c r="G26" s="51"/>
      <c r="H26" s="4"/>
      <c r="I26" s="5"/>
      <c r="J26" s="16" t="s">
        <v>62</v>
      </c>
      <c r="K26" s="4">
        <v>22.0</v>
      </c>
      <c r="L26" s="55"/>
      <c r="M26" s="56"/>
      <c r="N26" s="56"/>
      <c r="O26" s="57"/>
      <c r="P26" s="58"/>
      <c r="Q26" s="58"/>
      <c r="R26" s="45"/>
      <c r="S26" s="45"/>
      <c r="T26" s="45"/>
      <c r="U26" s="45"/>
      <c r="V26" s="46"/>
      <c r="W26" s="46"/>
      <c r="X26" s="46"/>
      <c r="Y26" s="46"/>
      <c r="Z26" s="46"/>
      <c r="AA26" s="59">
        <v>26.0</v>
      </c>
      <c r="AB26"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6" s="8"/>
      <c r="AD26" s="1"/>
      <c r="AE26" s="1"/>
      <c r="AF26" s="1"/>
      <c r="AG26" s="1"/>
      <c r="AH26" s="1"/>
      <c r="AI26" s="1"/>
      <c r="AJ26" s="1"/>
      <c r="AK26" s="1"/>
    </row>
    <row r="27" ht="15.75" customHeight="1">
      <c r="A27" s="38"/>
      <c r="B27" s="51"/>
      <c r="C27" s="39" t="s">
        <v>61</v>
      </c>
      <c r="D27" s="12">
        <v>20.0</v>
      </c>
      <c r="E27" s="50"/>
      <c r="F27" s="51"/>
      <c r="G27" s="51"/>
      <c r="H27" s="4"/>
      <c r="I27" s="5"/>
      <c r="J27" s="16" t="s">
        <v>62</v>
      </c>
      <c r="K27" s="4">
        <v>23.0</v>
      </c>
      <c r="L27" s="55"/>
      <c r="M27" s="56"/>
      <c r="N27" s="56"/>
      <c r="O27" s="57"/>
      <c r="P27" s="58"/>
      <c r="Q27" s="58"/>
      <c r="R27" s="45"/>
      <c r="S27" s="45"/>
      <c r="T27" s="45"/>
      <c r="U27" s="45"/>
      <c r="V27" s="46"/>
      <c r="W27" s="46"/>
      <c r="X27" s="46"/>
      <c r="Y27" s="46"/>
      <c r="Z27" s="46"/>
      <c r="AA27" s="59">
        <v>27.0</v>
      </c>
      <c r="AB27"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7" s="8"/>
      <c r="AD27" s="1"/>
      <c r="AE27" s="1"/>
      <c r="AF27" s="1"/>
      <c r="AG27" s="1"/>
      <c r="AH27" s="1"/>
      <c r="AI27" s="1"/>
      <c r="AJ27" s="1"/>
      <c r="AK27" s="1"/>
    </row>
    <row r="28" ht="15.75" customHeight="1">
      <c r="A28" s="38"/>
      <c r="B28" s="51"/>
      <c r="C28" s="39" t="s">
        <v>61</v>
      </c>
      <c r="D28" s="12">
        <v>20.0</v>
      </c>
      <c r="E28" s="50"/>
      <c r="F28" s="51"/>
      <c r="G28" s="51"/>
      <c r="H28" s="4"/>
      <c r="I28" s="5"/>
      <c r="J28" s="16" t="s">
        <v>62</v>
      </c>
      <c r="K28" s="4">
        <v>24.0</v>
      </c>
      <c r="L28" s="55"/>
      <c r="M28" s="56"/>
      <c r="N28" s="56"/>
      <c r="O28" s="57"/>
      <c r="P28" s="58"/>
      <c r="Q28" s="58"/>
      <c r="R28" s="45"/>
      <c r="S28" s="45"/>
      <c r="T28" s="45"/>
      <c r="U28" s="45"/>
      <c r="V28" s="46"/>
      <c r="W28" s="46"/>
      <c r="X28" s="46"/>
      <c r="Y28" s="46"/>
      <c r="Z28" s="46"/>
      <c r="AA28" s="59">
        <v>28.0</v>
      </c>
      <c r="AB28"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8" s="8"/>
      <c r="AD28" s="1"/>
      <c r="AE28" s="1"/>
      <c r="AF28" s="1"/>
      <c r="AG28" s="1"/>
      <c r="AH28" s="1"/>
      <c r="AI28" s="1"/>
      <c r="AJ28" s="1"/>
      <c r="AK28" s="1"/>
    </row>
    <row r="29" ht="15.75" customHeight="1">
      <c r="A29" s="38"/>
      <c r="B29" s="51"/>
      <c r="C29" s="39" t="s">
        <v>61</v>
      </c>
      <c r="D29" s="12">
        <v>20.0</v>
      </c>
      <c r="E29" s="50"/>
      <c r="F29" s="51"/>
      <c r="G29" s="51"/>
      <c r="H29" s="4"/>
      <c r="I29" s="5"/>
      <c r="J29" s="16" t="s">
        <v>62</v>
      </c>
      <c r="K29" s="4">
        <v>25.0</v>
      </c>
      <c r="L29" s="55"/>
      <c r="M29" s="56"/>
      <c r="N29" s="56"/>
      <c r="O29" s="57"/>
      <c r="P29" s="58"/>
      <c r="Q29" s="58"/>
      <c r="R29" s="45"/>
      <c r="S29" s="45"/>
      <c r="T29" s="45"/>
      <c r="U29" s="45"/>
      <c r="V29" s="46"/>
      <c r="W29" s="46"/>
      <c r="X29" s="46"/>
      <c r="Y29" s="46"/>
      <c r="Z29" s="46"/>
      <c r="AA29" s="59">
        <v>29.0</v>
      </c>
      <c r="AB29"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29" s="8"/>
      <c r="AD29" s="1"/>
      <c r="AE29" s="1"/>
      <c r="AF29" s="1"/>
      <c r="AG29" s="1"/>
      <c r="AH29" s="1"/>
      <c r="AI29" s="1"/>
      <c r="AJ29" s="1"/>
      <c r="AK29" s="1"/>
    </row>
    <row r="30" ht="15.75" customHeight="1">
      <c r="A30" s="38"/>
      <c r="B30" s="51"/>
      <c r="C30" s="39" t="s">
        <v>61</v>
      </c>
      <c r="D30" s="12">
        <v>20.0</v>
      </c>
      <c r="E30" s="50"/>
      <c r="F30" s="51"/>
      <c r="G30" s="51"/>
      <c r="H30" s="4"/>
      <c r="I30" s="5"/>
      <c r="J30" s="16" t="s">
        <v>62</v>
      </c>
      <c r="K30" s="4">
        <v>26.0</v>
      </c>
      <c r="L30" s="55"/>
      <c r="M30" s="56"/>
      <c r="N30" s="56"/>
      <c r="O30" s="57"/>
      <c r="P30" s="58"/>
      <c r="Q30" s="58"/>
      <c r="R30" s="45"/>
      <c r="S30" s="45"/>
      <c r="T30" s="45"/>
      <c r="U30" s="45"/>
      <c r="V30" s="46"/>
      <c r="W30" s="46"/>
      <c r="X30" s="46"/>
      <c r="Y30" s="46"/>
      <c r="Z30" s="46"/>
      <c r="AA30" s="59">
        <v>30.0</v>
      </c>
      <c r="AB30"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0" s="8"/>
      <c r="AD30" s="1"/>
      <c r="AE30" s="1"/>
      <c r="AF30" s="1"/>
      <c r="AG30" s="1"/>
      <c r="AH30" s="1"/>
      <c r="AI30" s="1"/>
      <c r="AJ30" s="1"/>
      <c r="AK30" s="1"/>
    </row>
    <row r="31" ht="15.75" customHeight="1">
      <c r="A31" s="38"/>
      <c r="B31" s="51"/>
      <c r="C31" s="39" t="s">
        <v>61</v>
      </c>
      <c r="D31" s="12">
        <v>20.0</v>
      </c>
      <c r="E31" s="50"/>
      <c r="F31" s="51"/>
      <c r="G31" s="51"/>
      <c r="H31" s="4"/>
      <c r="I31" s="5"/>
      <c r="J31" s="16" t="s">
        <v>62</v>
      </c>
      <c r="K31" s="4">
        <v>27.0</v>
      </c>
      <c r="L31" s="55"/>
      <c r="M31" s="56"/>
      <c r="N31" s="56"/>
      <c r="O31" s="57"/>
      <c r="P31" s="58"/>
      <c r="Q31" s="58"/>
      <c r="R31" s="45"/>
      <c r="S31" s="45"/>
      <c r="T31" s="45"/>
      <c r="U31" s="45"/>
      <c r="V31" s="46"/>
      <c r="W31" s="46"/>
      <c r="X31" s="46"/>
      <c r="Y31" s="46"/>
      <c r="Z31" s="46"/>
      <c r="AA31" s="59">
        <v>31.0</v>
      </c>
      <c r="AB31"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1" s="8"/>
      <c r="AD31" s="1"/>
      <c r="AE31" s="1"/>
      <c r="AF31" s="1"/>
      <c r="AG31" s="1"/>
      <c r="AH31" s="1"/>
      <c r="AI31" s="1"/>
      <c r="AJ31" s="1"/>
      <c r="AK31" s="1"/>
    </row>
    <row r="32" ht="15.75" customHeight="1">
      <c r="A32" s="38"/>
      <c r="B32" s="51"/>
      <c r="C32" s="39" t="s">
        <v>61</v>
      </c>
      <c r="D32" s="12">
        <v>20.0</v>
      </c>
      <c r="E32" s="50"/>
      <c r="F32" s="51"/>
      <c r="G32" s="51"/>
      <c r="H32" s="4"/>
      <c r="I32" s="5"/>
      <c r="J32" s="16" t="s">
        <v>62</v>
      </c>
      <c r="K32" s="4">
        <v>28.0</v>
      </c>
      <c r="L32" s="55"/>
      <c r="M32" s="56"/>
      <c r="N32" s="56"/>
      <c r="O32" s="57"/>
      <c r="P32" s="58"/>
      <c r="Q32" s="58"/>
      <c r="R32" s="45"/>
      <c r="S32" s="45"/>
      <c r="T32" s="45"/>
      <c r="U32" s="45"/>
      <c r="V32" s="46"/>
      <c r="W32" s="46"/>
      <c r="X32" s="46"/>
      <c r="Y32" s="46"/>
      <c r="Z32" s="46"/>
      <c r="AA32" s="59">
        <v>32.0</v>
      </c>
      <c r="AB32"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2" s="8"/>
      <c r="AD32" s="1"/>
      <c r="AE32" s="1"/>
      <c r="AF32" s="1"/>
      <c r="AG32" s="1"/>
      <c r="AH32" s="1"/>
      <c r="AI32" s="1"/>
      <c r="AJ32" s="1"/>
      <c r="AK32" s="1"/>
    </row>
    <row r="33" ht="15.75" customHeight="1">
      <c r="A33" s="38"/>
      <c r="B33" s="51"/>
      <c r="C33" s="39" t="s">
        <v>61</v>
      </c>
      <c r="D33" s="12">
        <v>20.0</v>
      </c>
      <c r="E33" s="50"/>
      <c r="F33" s="51"/>
      <c r="G33" s="51"/>
      <c r="H33" s="4"/>
      <c r="I33" s="5"/>
      <c r="J33" s="16" t="s">
        <v>62</v>
      </c>
      <c r="K33" s="4">
        <v>29.0</v>
      </c>
      <c r="L33" s="55"/>
      <c r="M33" s="56"/>
      <c r="N33" s="56"/>
      <c r="O33" s="57"/>
      <c r="P33" s="58"/>
      <c r="Q33" s="58"/>
      <c r="R33" s="45"/>
      <c r="S33" s="45"/>
      <c r="T33" s="45"/>
      <c r="U33" s="45"/>
      <c r="V33" s="46"/>
      <c r="W33" s="46"/>
      <c r="X33" s="46"/>
      <c r="Y33" s="46"/>
      <c r="Z33" s="46"/>
      <c r="AA33" s="59">
        <v>33.0</v>
      </c>
      <c r="AB33" s="59"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3" s="8"/>
      <c r="AD33" s="1"/>
      <c r="AE33" s="1"/>
      <c r="AF33" s="1"/>
      <c r="AG33" s="1"/>
      <c r="AH33" s="1"/>
      <c r="AI33" s="1"/>
      <c r="AJ33" s="1"/>
      <c r="AK33" s="1"/>
    </row>
    <row r="34" ht="15.75" customHeight="1">
      <c r="A34" s="74"/>
      <c r="B34" s="39"/>
      <c r="C34" s="39"/>
      <c r="D34" s="75"/>
      <c r="E34" s="62"/>
      <c r="F34" s="39"/>
      <c r="G34" s="39"/>
      <c r="H34" s="65"/>
      <c r="I34" s="76"/>
      <c r="J34" s="77"/>
      <c r="K34" s="65"/>
      <c r="L34" s="66"/>
      <c r="M34" s="67">
        <v>9533.9208984375</v>
      </c>
      <c r="N34" s="67">
        <v>8038.03662109375</v>
      </c>
      <c r="O34" s="68"/>
      <c r="P34" s="69"/>
      <c r="Q34" s="69"/>
      <c r="R34" s="70"/>
      <c r="S34" s="70"/>
      <c r="T34" s="70"/>
      <c r="U34" s="70"/>
      <c r="V34" s="71"/>
      <c r="W34" s="71"/>
      <c r="X34" s="71"/>
      <c r="Y34" s="71"/>
      <c r="Z34" s="71"/>
      <c r="AA34" s="72">
        <v>34.0</v>
      </c>
      <c r="AB34" s="72" t="str">
        <f> IF(AND(OR(NOT(ISNUMBER(Vertices[[#This Row],[Tooltip]])), Vertices[[#This Row],[Tooltip]] &gt;= Misc!$O$2), OR(NOT(ISNUMBER(Vertices[[#This Row],[Tooltip]])), Vertices[[#This Row],[Tooltip]] &lt;= Misc!$P$2),OR(NOT(ISNUMBER(Vertices[[#This Row],[X]])), Vertices[[#This Row],[X]] &gt;= Misc!$O$3), OR(NOT(ISNUMBER(Vertices[[#This Row],[X]])), Vertices[[#This Row],[X]] &lt;= Misc!$P$3),OR(NOT(ISNUMBER(Vertices[[#This Row],[Y]])), Vertices[[#This Row],[Y]] &gt;= Misc!$O$4), OR(NOT(ISNUMBER(Vertices[[#This Row],[Y]])), Vertices[[#This Row],[Y]] &lt;= Misc!$P$4),TRUE), TRUE, FALSE)</f>
        <v>#ERROR!</v>
      </c>
      <c r="AC34" s="8"/>
      <c r="AD34" s="1"/>
      <c r="AE34" s="1"/>
      <c r="AF34" s="1"/>
      <c r="AG34" s="1"/>
      <c r="AH34" s="1"/>
      <c r="AI34" s="1"/>
      <c r="AJ34" s="1"/>
      <c r="AK34" s="1"/>
    </row>
    <row r="35" ht="15.75" customHeight="1">
      <c r="A35" s="1"/>
      <c r="AC35" s="78"/>
      <c r="AD35" s="22"/>
    </row>
    <row r="36" ht="15.75" customHeight="1">
      <c r="A36" s="1"/>
      <c r="AC36" s="78"/>
      <c r="AD36" s="22"/>
    </row>
    <row r="37" ht="15.75" customHeight="1">
      <c r="A37" s="1"/>
      <c r="AC37" s="78"/>
      <c r="AD37" s="22"/>
    </row>
    <row r="38" ht="15.75" customHeight="1">
      <c r="A38" s="1"/>
      <c r="AC38" s="78"/>
      <c r="AD38" s="22"/>
    </row>
    <row r="39" ht="15.75" customHeight="1">
      <c r="A39" s="1"/>
      <c r="AC39" s="78"/>
      <c r="AD39" s="22"/>
    </row>
    <row r="40" ht="15.75" customHeight="1">
      <c r="A40" s="1"/>
      <c r="AC40" s="78"/>
      <c r="AD40" s="22"/>
    </row>
    <row r="41" ht="15.75" customHeight="1">
      <c r="A41" s="1"/>
      <c r="AC41" s="78"/>
      <c r="AD41" s="22"/>
    </row>
    <row r="42" ht="15.75" customHeight="1">
      <c r="A42" s="1"/>
      <c r="AC42" s="78"/>
      <c r="AD42" s="22"/>
    </row>
    <row r="43" ht="15.75" customHeight="1">
      <c r="A43" s="1"/>
      <c r="AC43" s="78"/>
      <c r="AD43" s="22"/>
    </row>
    <row r="44" ht="15.75" customHeight="1">
      <c r="A44" s="1"/>
      <c r="AC44" s="78"/>
      <c r="AD44" s="22"/>
    </row>
    <row r="45" ht="15.75" customHeight="1">
      <c r="A45" s="1"/>
      <c r="AC45" s="78"/>
      <c r="AD45" s="22"/>
    </row>
    <row r="46" ht="15.75" customHeight="1">
      <c r="A46" s="1"/>
      <c r="AC46" s="78"/>
      <c r="AD46" s="22"/>
    </row>
    <row r="47" ht="15.75" customHeight="1">
      <c r="A47" s="1"/>
      <c r="AC47" s="78"/>
      <c r="AD47" s="22"/>
    </row>
    <row r="48" ht="15.75" customHeight="1">
      <c r="A48" s="1"/>
      <c r="AC48" s="78"/>
      <c r="AD48" s="22"/>
    </row>
    <row r="49" ht="15.75" customHeight="1">
      <c r="A49" s="1"/>
      <c r="AC49" s="78"/>
      <c r="AD49" s="22"/>
    </row>
    <row r="50" ht="15.75" customHeight="1">
      <c r="A50" s="1"/>
      <c r="AC50" s="78"/>
      <c r="AD50" s="22"/>
    </row>
    <row r="51" ht="15.75" customHeight="1">
      <c r="A51" s="1"/>
      <c r="AC51" s="78"/>
      <c r="AD51" s="22"/>
    </row>
    <row r="52" ht="15.75" customHeight="1">
      <c r="A52" s="1"/>
      <c r="AC52" s="78"/>
      <c r="AD52" s="22"/>
    </row>
    <row r="53" ht="15.75" customHeight="1">
      <c r="A53" s="1"/>
      <c r="AC53" s="78"/>
      <c r="AD53" s="22"/>
    </row>
    <row r="54" ht="15.75" customHeight="1">
      <c r="A54" s="1"/>
      <c r="AC54" s="78"/>
      <c r="AD54" s="22"/>
    </row>
    <row r="55" ht="15.75" customHeight="1">
      <c r="A55" s="1"/>
      <c r="AC55" s="78"/>
      <c r="AD55" s="22"/>
    </row>
    <row r="56" ht="15.75" customHeight="1">
      <c r="A56" s="1"/>
      <c r="AC56" s="78"/>
      <c r="AD56" s="22"/>
    </row>
    <row r="57" ht="15.75" customHeight="1">
      <c r="A57" s="1"/>
      <c r="AC57" s="78"/>
      <c r="AD57" s="22"/>
    </row>
    <row r="58" ht="15.75" customHeight="1">
      <c r="A58" s="1"/>
      <c r="AC58" s="78"/>
      <c r="AD58" s="22"/>
    </row>
    <row r="59" ht="15.75" customHeight="1">
      <c r="A59" s="1"/>
      <c r="AC59" s="78"/>
      <c r="AD59" s="22"/>
    </row>
    <row r="60" ht="15.75" customHeight="1">
      <c r="A60" s="1"/>
      <c r="AC60" s="78"/>
      <c r="AD60" s="22"/>
    </row>
    <row r="61" ht="15.75" customHeight="1">
      <c r="A61" s="1"/>
      <c r="AC61" s="78"/>
      <c r="AD61" s="22"/>
    </row>
    <row r="62" ht="15.75" customHeight="1">
      <c r="A62" s="1"/>
      <c r="AC62" s="78"/>
      <c r="AD62" s="22"/>
    </row>
    <row r="63" ht="15.75" customHeight="1">
      <c r="A63" s="1"/>
      <c r="AC63" s="78"/>
      <c r="AD63" s="22"/>
    </row>
    <row r="64" ht="15.75" customHeight="1">
      <c r="A64" s="1"/>
      <c r="AC64" s="78"/>
      <c r="AD64" s="22"/>
    </row>
    <row r="65" ht="15.75" customHeight="1">
      <c r="A65" s="1"/>
      <c r="AC65" s="78"/>
      <c r="AD65" s="22"/>
    </row>
    <row r="66" ht="15.75" customHeight="1">
      <c r="A66" s="1"/>
      <c r="AC66" s="78"/>
      <c r="AD66" s="22"/>
    </row>
    <row r="67" ht="15.75" customHeight="1">
      <c r="A67" s="1"/>
      <c r="AC67" s="78"/>
      <c r="AD67" s="22"/>
    </row>
    <row r="68" ht="15.75" customHeight="1">
      <c r="A68" s="1"/>
      <c r="AC68" s="78"/>
      <c r="AD68" s="22"/>
    </row>
    <row r="69" ht="15.75" customHeight="1">
      <c r="A69" s="1"/>
      <c r="AC69" s="78"/>
      <c r="AD69" s="22"/>
    </row>
    <row r="70" ht="15.75" customHeight="1">
      <c r="A70" s="1"/>
      <c r="AC70" s="78"/>
      <c r="AD70" s="22"/>
    </row>
    <row r="71" ht="15.75" customHeight="1">
      <c r="A71" s="1"/>
      <c r="AC71" s="78"/>
      <c r="AD71" s="22"/>
    </row>
    <row r="72" ht="15.75" customHeight="1">
      <c r="A72" s="1"/>
      <c r="AC72" s="78"/>
      <c r="AD72" s="22"/>
    </row>
    <row r="73" ht="15.75" customHeight="1">
      <c r="A73" s="1"/>
      <c r="AC73" s="78"/>
      <c r="AD73" s="22"/>
    </row>
    <row r="74" ht="15.75" customHeight="1">
      <c r="A74" s="1"/>
      <c r="AC74" s="78"/>
      <c r="AD74" s="22"/>
    </row>
    <row r="75" ht="15.75" customHeight="1">
      <c r="A75" s="1"/>
      <c r="AC75" s="78"/>
      <c r="AD75" s="22"/>
    </row>
    <row r="76" ht="15.75" customHeight="1">
      <c r="A76" s="1"/>
      <c r="AC76" s="78"/>
      <c r="AD76" s="22"/>
    </row>
    <row r="77" ht="15.75" customHeight="1">
      <c r="A77" s="1"/>
      <c r="AC77" s="78"/>
      <c r="AD77" s="22"/>
    </row>
    <row r="78" ht="15.75" customHeight="1">
      <c r="A78" s="1"/>
      <c r="AC78" s="78"/>
      <c r="AD78" s="22"/>
    </row>
    <row r="79" ht="15.75" customHeight="1">
      <c r="A79" s="1"/>
      <c r="AC79" s="78"/>
      <c r="AD79" s="22"/>
    </row>
    <row r="80" ht="15.75" customHeight="1">
      <c r="A80" s="1"/>
      <c r="AC80" s="78"/>
      <c r="AD80" s="22"/>
    </row>
    <row r="81" ht="15.75" customHeight="1">
      <c r="A81" s="1"/>
      <c r="AC81" s="78"/>
      <c r="AD81" s="22"/>
    </row>
    <row r="82" ht="15.75" customHeight="1">
      <c r="A82" s="1"/>
      <c r="AC82" s="78"/>
      <c r="AD82" s="22"/>
    </row>
    <row r="83" ht="15.75" customHeight="1">
      <c r="A83" s="1"/>
      <c r="AC83" s="78"/>
      <c r="AD83" s="22"/>
    </row>
    <row r="84" ht="15.75" customHeight="1">
      <c r="A84" s="1"/>
      <c r="AC84" s="78"/>
      <c r="AD84" s="22"/>
    </row>
    <row r="85" ht="15.75" customHeight="1">
      <c r="A85" s="1"/>
      <c r="AC85" s="78"/>
      <c r="AD85" s="22"/>
    </row>
    <row r="86" ht="15.75" customHeight="1">
      <c r="A86" s="1"/>
      <c r="AC86" s="78"/>
      <c r="AD86" s="22"/>
    </row>
    <row r="87" ht="15.75" customHeight="1">
      <c r="A87" s="1"/>
      <c r="AC87" s="78"/>
      <c r="AD87" s="22"/>
    </row>
    <row r="88" ht="15.75" customHeight="1">
      <c r="A88" s="1"/>
      <c r="AC88" s="78"/>
      <c r="AD88" s="22"/>
    </row>
    <row r="89" ht="15.75" customHeight="1">
      <c r="A89" s="1"/>
      <c r="AC89" s="78"/>
      <c r="AD89" s="22"/>
    </row>
    <row r="90" ht="15.75" customHeight="1">
      <c r="A90" s="1"/>
      <c r="AC90" s="78"/>
      <c r="AD90" s="22"/>
    </row>
    <row r="91" ht="15.75" customHeight="1">
      <c r="A91" s="1"/>
      <c r="AC91" s="78"/>
      <c r="AD91" s="22"/>
    </row>
    <row r="92" ht="15.75" customHeight="1">
      <c r="A92" s="1"/>
      <c r="AC92" s="78"/>
      <c r="AD92" s="22"/>
    </row>
    <row r="93" ht="15.75" customHeight="1">
      <c r="A93" s="1"/>
      <c r="AC93" s="78"/>
      <c r="AD93" s="22"/>
    </row>
    <row r="94" ht="15.75" customHeight="1">
      <c r="A94" s="1"/>
      <c r="AC94" s="78"/>
      <c r="AD94" s="22"/>
    </row>
    <row r="95" ht="15.75" customHeight="1">
      <c r="A95" s="1"/>
      <c r="AC95" s="78"/>
      <c r="AD95" s="22"/>
    </row>
    <row r="96" ht="15.75" customHeight="1">
      <c r="A96" s="1"/>
      <c r="AC96" s="78"/>
      <c r="AD96" s="22"/>
    </row>
    <row r="97" ht="15.75" customHeight="1">
      <c r="A97" s="1"/>
      <c r="AC97" s="78"/>
      <c r="AD97" s="22"/>
    </row>
    <row r="98" ht="15.75" customHeight="1">
      <c r="A98" s="1"/>
      <c r="AC98" s="78"/>
      <c r="AD98" s="22"/>
    </row>
    <row r="99" ht="15.75" customHeight="1">
      <c r="A99" s="1"/>
      <c r="AC99" s="78"/>
      <c r="AD99" s="22"/>
    </row>
    <row r="100" ht="15.75" customHeight="1">
      <c r="A100" s="1"/>
      <c r="AC100" s="78"/>
      <c r="AD100" s="22"/>
    </row>
    <row r="101" ht="15.75" customHeight="1">
      <c r="A101" s="1"/>
      <c r="AC101" s="78"/>
      <c r="AD101" s="22"/>
    </row>
    <row r="102" ht="15.75" customHeight="1">
      <c r="A102" s="1"/>
      <c r="AC102" s="78"/>
      <c r="AD102" s="22"/>
    </row>
    <row r="103" ht="15.75" customHeight="1">
      <c r="A103" s="1"/>
      <c r="AC103" s="78"/>
      <c r="AD103" s="22"/>
    </row>
    <row r="104" ht="15.75" customHeight="1">
      <c r="A104" s="1"/>
      <c r="AC104" s="78"/>
      <c r="AD104" s="22"/>
    </row>
    <row r="105" ht="15.75" customHeight="1">
      <c r="A105" s="1"/>
      <c r="AC105" s="78"/>
      <c r="AD105" s="22"/>
    </row>
    <row r="106" ht="15.75" customHeight="1">
      <c r="A106" s="1"/>
      <c r="AC106" s="78"/>
      <c r="AD106" s="22"/>
    </row>
    <row r="107" ht="15.75" customHeight="1">
      <c r="A107" s="1"/>
      <c r="AC107" s="78"/>
      <c r="AD107" s="22"/>
    </row>
    <row r="108" ht="15.75" customHeight="1">
      <c r="A108" s="1"/>
      <c r="AC108" s="78"/>
      <c r="AD108" s="22"/>
    </row>
    <row r="109" ht="15.75" customHeight="1">
      <c r="A109" s="1"/>
      <c r="AC109" s="78"/>
      <c r="AD109" s="22"/>
    </row>
    <row r="110" ht="15.75" customHeight="1">
      <c r="A110" s="1"/>
      <c r="AC110" s="78"/>
      <c r="AD110" s="22"/>
    </row>
    <row r="111" ht="15.75" customHeight="1">
      <c r="A111" s="1"/>
      <c r="AC111" s="78"/>
      <c r="AD111" s="22"/>
    </row>
    <row r="112" ht="15.75" customHeight="1">
      <c r="A112" s="1"/>
      <c r="AC112" s="78"/>
      <c r="AD112" s="22"/>
    </row>
    <row r="113" ht="15.75" customHeight="1">
      <c r="A113" s="1"/>
      <c r="AC113" s="78"/>
      <c r="AD113" s="22"/>
    </row>
    <row r="114" ht="15.75" customHeight="1">
      <c r="A114" s="1"/>
      <c r="AC114" s="78"/>
      <c r="AD114" s="22"/>
    </row>
    <row r="115" ht="15.75" customHeight="1">
      <c r="A115" s="1"/>
      <c r="AC115" s="78"/>
      <c r="AD115" s="22"/>
    </row>
    <row r="116" ht="15.75" customHeight="1">
      <c r="A116" s="1"/>
      <c r="AC116" s="78"/>
      <c r="AD116" s="22"/>
    </row>
    <row r="117" ht="15.75" customHeight="1">
      <c r="A117" s="1"/>
      <c r="AC117" s="78"/>
      <c r="AD117" s="22"/>
    </row>
    <row r="118" ht="15.75" customHeight="1">
      <c r="A118" s="1"/>
      <c r="AC118" s="78"/>
      <c r="AD118" s="22"/>
    </row>
    <row r="119" ht="15.75" customHeight="1">
      <c r="A119" s="1"/>
      <c r="AC119" s="78"/>
      <c r="AD119" s="22"/>
    </row>
    <row r="120" ht="15.75" customHeight="1">
      <c r="A120" s="1"/>
      <c r="AC120" s="78"/>
      <c r="AD120" s="22"/>
    </row>
    <row r="121" ht="15.75" customHeight="1">
      <c r="A121" s="1"/>
      <c r="AC121" s="78"/>
      <c r="AD121" s="22"/>
    </row>
    <row r="122" ht="15.75" customHeight="1">
      <c r="A122" s="1"/>
      <c r="AC122" s="78"/>
      <c r="AD122" s="22"/>
    </row>
    <row r="123" ht="15.75" customHeight="1">
      <c r="A123" s="1"/>
      <c r="AC123" s="78"/>
      <c r="AD123" s="22"/>
    </row>
    <row r="124" ht="15.75" customHeight="1">
      <c r="A124" s="1"/>
      <c r="AC124" s="78"/>
      <c r="AD124" s="22"/>
    </row>
    <row r="125" ht="15.75" customHeight="1">
      <c r="A125" s="1"/>
      <c r="AC125" s="78"/>
      <c r="AD125" s="22"/>
    </row>
    <row r="126" ht="15.75" customHeight="1">
      <c r="A126" s="1"/>
      <c r="AC126" s="78"/>
      <c r="AD126" s="22"/>
    </row>
    <row r="127" ht="15.75" customHeight="1">
      <c r="A127" s="1"/>
      <c r="AC127" s="78"/>
      <c r="AD127" s="22"/>
    </row>
    <row r="128" ht="15.75" customHeight="1">
      <c r="A128" s="1"/>
      <c r="AC128" s="78"/>
      <c r="AD128" s="22"/>
    </row>
    <row r="129" ht="15.75" customHeight="1">
      <c r="A129" s="1"/>
      <c r="AC129" s="78"/>
      <c r="AD129" s="22"/>
    </row>
    <row r="130" ht="15.75" customHeight="1">
      <c r="A130" s="1"/>
      <c r="AC130" s="78"/>
      <c r="AD130" s="22"/>
    </row>
    <row r="131" ht="15.75" customHeight="1">
      <c r="A131" s="1"/>
      <c r="AC131" s="78"/>
      <c r="AD131" s="22"/>
    </row>
    <row r="132" ht="15.75" customHeight="1">
      <c r="A132" s="1"/>
      <c r="AC132" s="78"/>
      <c r="AD132" s="22"/>
    </row>
    <row r="133" ht="15.75" customHeight="1">
      <c r="A133" s="1"/>
      <c r="AC133" s="78"/>
      <c r="AD133" s="22"/>
    </row>
    <row r="134" ht="15.75" customHeight="1">
      <c r="A134" s="1"/>
      <c r="AC134" s="78"/>
      <c r="AD134" s="22"/>
    </row>
    <row r="135" ht="15.75" customHeight="1">
      <c r="A135" s="1"/>
      <c r="AC135" s="78"/>
      <c r="AD135" s="22"/>
    </row>
    <row r="136" ht="15.75" customHeight="1">
      <c r="A136" s="1"/>
      <c r="AC136" s="78"/>
      <c r="AD136" s="22"/>
    </row>
    <row r="137" ht="15.75" customHeight="1">
      <c r="A137" s="1"/>
      <c r="AC137" s="78"/>
      <c r="AD137" s="22"/>
    </row>
    <row r="138" ht="15.75" customHeight="1">
      <c r="A138" s="1"/>
      <c r="AC138" s="78"/>
      <c r="AD138" s="22"/>
    </row>
    <row r="139" ht="15.75" customHeight="1">
      <c r="A139" s="1"/>
      <c r="AC139" s="78"/>
      <c r="AD139" s="22"/>
    </row>
    <row r="140" ht="15.75" customHeight="1">
      <c r="A140" s="1"/>
      <c r="AC140" s="78"/>
      <c r="AD140" s="22"/>
    </row>
    <row r="141" ht="15.75" customHeight="1">
      <c r="A141" s="1"/>
      <c r="AC141" s="78"/>
      <c r="AD141" s="22"/>
    </row>
    <row r="142" ht="15.75" customHeight="1">
      <c r="A142" s="1"/>
      <c r="AC142" s="78"/>
      <c r="AD142" s="22"/>
    </row>
    <row r="143" ht="15.75" customHeight="1">
      <c r="A143" s="1"/>
      <c r="AC143" s="78"/>
      <c r="AD143" s="22"/>
    </row>
    <row r="144" ht="15.75" customHeight="1">
      <c r="A144" s="1"/>
      <c r="AC144" s="78"/>
      <c r="AD144" s="22"/>
    </row>
    <row r="145" ht="15.75" customHeight="1">
      <c r="A145" s="1"/>
      <c r="AC145" s="78"/>
      <c r="AD145" s="22"/>
    </row>
    <row r="146" ht="15.75" customHeight="1">
      <c r="A146" s="1"/>
      <c r="AC146" s="78"/>
      <c r="AD146" s="22"/>
    </row>
    <row r="147" ht="15.75" customHeight="1">
      <c r="A147" s="1"/>
      <c r="AC147" s="78"/>
      <c r="AD147" s="22"/>
    </row>
    <row r="148" ht="15.75" customHeight="1">
      <c r="A148" s="1"/>
      <c r="AC148" s="78"/>
      <c r="AD148" s="22"/>
    </row>
    <row r="149" ht="15.75" customHeight="1">
      <c r="A149" s="1"/>
      <c r="AC149" s="78"/>
      <c r="AD149" s="22"/>
    </row>
    <row r="150" ht="15.75" customHeight="1">
      <c r="A150" s="1"/>
      <c r="AC150" s="78"/>
      <c r="AD150" s="22"/>
    </row>
    <row r="151" ht="15.75" customHeight="1">
      <c r="A151" s="1"/>
      <c r="AC151" s="78"/>
      <c r="AD151" s="22"/>
    </row>
    <row r="152" ht="15.75" customHeight="1">
      <c r="A152" s="1"/>
      <c r="AC152" s="78"/>
      <c r="AD152" s="22"/>
    </row>
    <row r="153" ht="15.75" customHeight="1">
      <c r="A153" s="1"/>
      <c r="AC153" s="78"/>
      <c r="AD153" s="22"/>
    </row>
    <row r="154" ht="15.75" customHeight="1">
      <c r="A154" s="1"/>
      <c r="AC154" s="78"/>
      <c r="AD154" s="22"/>
    </row>
    <row r="155" ht="15.75" customHeight="1">
      <c r="A155" s="1"/>
      <c r="AC155" s="78"/>
      <c r="AD155" s="22"/>
    </row>
    <row r="156" ht="15.75" customHeight="1">
      <c r="A156" s="1"/>
      <c r="AC156" s="78"/>
      <c r="AD156" s="22"/>
    </row>
    <row r="157" ht="15.75" customHeight="1">
      <c r="A157" s="1"/>
      <c r="AC157" s="78"/>
      <c r="AD157" s="22"/>
    </row>
    <row r="158" ht="15.75" customHeight="1">
      <c r="A158" s="1"/>
      <c r="AC158" s="78"/>
      <c r="AD158" s="22"/>
    </row>
    <row r="159" ht="15.75" customHeight="1">
      <c r="A159" s="1"/>
      <c r="AC159" s="78"/>
      <c r="AD159" s="22"/>
    </row>
    <row r="160" ht="15.75" customHeight="1">
      <c r="A160" s="1"/>
      <c r="AC160" s="78"/>
      <c r="AD160" s="22"/>
    </row>
    <row r="161" ht="15.75" customHeight="1">
      <c r="A161" s="1"/>
      <c r="AC161" s="78"/>
      <c r="AD161" s="22"/>
    </row>
    <row r="162" ht="15.75" customHeight="1">
      <c r="A162" s="1"/>
      <c r="AC162" s="78"/>
      <c r="AD162" s="22"/>
    </row>
    <row r="163" ht="15.75" customHeight="1">
      <c r="A163" s="1"/>
      <c r="AC163" s="78"/>
      <c r="AD163" s="22"/>
    </row>
    <row r="164" ht="15.75" customHeight="1">
      <c r="A164" s="1"/>
      <c r="AC164" s="78"/>
      <c r="AD164" s="22"/>
    </row>
    <row r="165" ht="15.75" customHeight="1">
      <c r="A165" s="1"/>
      <c r="AC165" s="78"/>
      <c r="AD165" s="22"/>
    </row>
    <row r="166" ht="15.75" customHeight="1">
      <c r="A166" s="1"/>
      <c r="AC166" s="78"/>
      <c r="AD166" s="22"/>
    </row>
    <row r="167" ht="15.75" customHeight="1">
      <c r="A167" s="1"/>
      <c r="AC167" s="78"/>
      <c r="AD167" s="22"/>
    </row>
    <row r="168" ht="15.75" customHeight="1">
      <c r="A168" s="1"/>
      <c r="AC168" s="78"/>
      <c r="AD168" s="22"/>
    </row>
    <row r="169" ht="15.75" customHeight="1">
      <c r="A169" s="1"/>
      <c r="AC169" s="78"/>
      <c r="AD169" s="22"/>
    </row>
    <row r="170" ht="15.75" customHeight="1">
      <c r="A170" s="1"/>
      <c r="AC170" s="78"/>
      <c r="AD170" s="22"/>
    </row>
    <row r="171" ht="15.75" customHeight="1">
      <c r="A171" s="1"/>
      <c r="AC171" s="78"/>
      <c r="AD171" s="22"/>
    </row>
    <row r="172" ht="15.75" customHeight="1">
      <c r="A172" s="1"/>
      <c r="AC172" s="78"/>
      <c r="AD172" s="22"/>
    </row>
    <row r="173" ht="15.75" customHeight="1">
      <c r="A173" s="1"/>
      <c r="AC173" s="78"/>
      <c r="AD173" s="22"/>
    </row>
    <row r="174" ht="15.75" customHeight="1">
      <c r="A174" s="1"/>
      <c r="AC174" s="78"/>
      <c r="AD174" s="22"/>
    </row>
    <row r="175" ht="15.75" customHeight="1">
      <c r="A175" s="1"/>
      <c r="AC175" s="78"/>
      <c r="AD175" s="22"/>
    </row>
    <row r="176" ht="15.75" customHeight="1">
      <c r="A176" s="1"/>
      <c r="AC176" s="78"/>
      <c r="AD176" s="22"/>
    </row>
    <row r="177" ht="15.75" customHeight="1">
      <c r="A177" s="1"/>
      <c r="AC177" s="78"/>
      <c r="AD177" s="22"/>
    </row>
    <row r="178" ht="15.75" customHeight="1">
      <c r="A178" s="1"/>
      <c r="AC178" s="78"/>
      <c r="AD178" s="22"/>
    </row>
    <row r="179" ht="15.75" customHeight="1">
      <c r="A179" s="1"/>
      <c r="AC179" s="78"/>
      <c r="AD179" s="22"/>
    </row>
    <row r="180" ht="15.75" customHeight="1">
      <c r="A180" s="1"/>
      <c r="AC180" s="78"/>
      <c r="AD180" s="22"/>
    </row>
    <row r="181" ht="15.75" customHeight="1">
      <c r="A181" s="1"/>
      <c r="AC181" s="78"/>
      <c r="AD181" s="22"/>
    </row>
    <row r="182" ht="15.75" customHeight="1">
      <c r="A182" s="1"/>
      <c r="AC182" s="78"/>
      <c r="AD182" s="22"/>
    </row>
    <row r="183" ht="15.75" customHeight="1">
      <c r="A183" s="1"/>
      <c r="AC183" s="78"/>
      <c r="AD183" s="22"/>
    </row>
    <row r="184" ht="15.75" customHeight="1">
      <c r="A184" s="1"/>
      <c r="AC184" s="78"/>
      <c r="AD184" s="22"/>
    </row>
    <row r="185" ht="15.75" customHeight="1">
      <c r="A185" s="1"/>
      <c r="AC185" s="78"/>
      <c r="AD185" s="22"/>
    </row>
    <row r="186" ht="15.75" customHeight="1">
      <c r="A186" s="1"/>
      <c r="AC186" s="78"/>
      <c r="AD186" s="22"/>
    </row>
    <row r="187" ht="15.75" customHeight="1">
      <c r="A187" s="1"/>
      <c r="AC187" s="78"/>
      <c r="AD187" s="22"/>
    </row>
    <row r="188" ht="15.75" customHeight="1">
      <c r="A188" s="1"/>
      <c r="AC188" s="78"/>
      <c r="AD188" s="22"/>
    </row>
    <row r="189" ht="15.75" customHeight="1">
      <c r="A189" s="1"/>
      <c r="AC189" s="78"/>
      <c r="AD189" s="22"/>
    </row>
    <row r="190" ht="15.75" customHeight="1">
      <c r="A190" s="1"/>
      <c r="AC190" s="78"/>
      <c r="AD190" s="22"/>
    </row>
    <row r="191" ht="15.75" customHeight="1">
      <c r="A191" s="1"/>
      <c r="AC191" s="78"/>
      <c r="AD191" s="22"/>
    </row>
    <row r="192" ht="15.75" customHeight="1">
      <c r="A192" s="1"/>
      <c r="AC192" s="78"/>
      <c r="AD192" s="22"/>
    </row>
    <row r="193" ht="15.75" customHeight="1">
      <c r="A193" s="1"/>
      <c r="AC193" s="78"/>
      <c r="AD193" s="22"/>
    </row>
    <row r="194" ht="15.75" customHeight="1">
      <c r="A194" s="1"/>
      <c r="AC194" s="78"/>
      <c r="AD194" s="22"/>
    </row>
    <row r="195" ht="15.75" customHeight="1">
      <c r="A195" s="1"/>
      <c r="AC195" s="78"/>
      <c r="AD195" s="22"/>
    </row>
    <row r="196" ht="15.75" customHeight="1">
      <c r="A196" s="1"/>
      <c r="AC196" s="78"/>
      <c r="AD196" s="22"/>
    </row>
    <row r="197" ht="15.75" customHeight="1">
      <c r="A197" s="1"/>
      <c r="AC197" s="78"/>
      <c r="AD197" s="22"/>
    </row>
    <row r="198" ht="15.75" customHeight="1">
      <c r="A198" s="1"/>
      <c r="AC198" s="78"/>
      <c r="AD198" s="22"/>
    </row>
    <row r="199" ht="15.75" customHeight="1">
      <c r="A199" s="1"/>
      <c r="AC199" s="78"/>
      <c r="AD199" s="22"/>
    </row>
    <row r="200" ht="15.75" customHeight="1">
      <c r="A200" s="1"/>
      <c r="AC200" s="78"/>
      <c r="AD200" s="22"/>
    </row>
    <row r="201" ht="15.75" customHeight="1">
      <c r="A201" s="1"/>
      <c r="AC201" s="78"/>
      <c r="AD201" s="22"/>
    </row>
    <row r="202" ht="15.75" customHeight="1">
      <c r="A202" s="1"/>
      <c r="AC202" s="78"/>
      <c r="AD202" s="22"/>
    </row>
    <row r="203" ht="15.75" customHeight="1">
      <c r="A203" s="1"/>
      <c r="AC203" s="78"/>
      <c r="AD203" s="22"/>
    </row>
    <row r="204" ht="15.75" customHeight="1">
      <c r="A204" s="1"/>
      <c r="AC204" s="78"/>
      <c r="AD204" s="22"/>
    </row>
    <row r="205" ht="15.75" customHeight="1">
      <c r="A205" s="1"/>
      <c r="AC205" s="78"/>
      <c r="AD205" s="22"/>
    </row>
    <row r="206" ht="15.75" customHeight="1">
      <c r="A206" s="1"/>
      <c r="AC206" s="78"/>
      <c r="AD206" s="22"/>
    </row>
    <row r="207" ht="15.75" customHeight="1">
      <c r="A207" s="1"/>
      <c r="AC207" s="78"/>
      <c r="AD207" s="22"/>
    </row>
    <row r="208" ht="15.75" customHeight="1">
      <c r="A208" s="1"/>
      <c r="AC208" s="78"/>
      <c r="AD208" s="22"/>
    </row>
    <row r="209" ht="15.75" customHeight="1">
      <c r="A209" s="1"/>
      <c r="AC209" s="78"/>
      <c r="AD209" s="22"/>
    </row>
    <row r="210" ht="15.75" customHeight="1">
      <c r="A210" s="1"/>
      <c r="AC210" s="78"/>
      <c r="AD210" s="22"/>
    </row>
    <row r="211" ht="15.75" customHeight="1">
      <c r="A211" s="1"/>
      <c r="AC211" s="78"/>
      <c r="AD211" s="22"/>
    </row>
    <row r="212" ht="15.75" customHeight="1">
      <c r="A212" s="1"/>
      <c r="AC212" s="78"/>
      <c r="AD212" s="22"/>
    </row>
    <row r="213" ht="15.75" customHeight="1">
      <c r="A213" s="1"/>
      <c r="AC213" s="78"/>
      <c r="AD213" s="22"/>
    </row>
    <row r="214" ht="15.75" customHeight="1">
      <c r="A214" s="1"/>
      <c r="AC214" s="78"/>
      <c r="AD214" s="22"/>
    </row>
    <row r="215" ht="15.75" customHeight="1">
      <c r="A215" s="1"/>
      <c r="AC215" s="78"/>
      <c r="AD215" s="22"/>
    </row>
    <row r="216" ht="15.75" customHeight="1">
      <c r="A216" s="1"/>
      <c r="AC216" s="78"/>
      <c r="AD216" s="22"/>
    </row>
    <row r="217" ht="15.75" customHeight="1">
      <c r="A217" s="1"/>
      <c r="AC217" s="78"/>
      <c r="AD217" s="22"/>
    </row>
    <row r="218" ht="15.75" customHeight="1">
      <c r="A218" s="1"/>
      <c r="AC218" s="78"/>
      <c r="AD218" s="22"/>
    </row>
    <row r="219" ht="15.75" customHeight="1">
      <c r="A219" s="1"/>
      <c r="AC219" s="78"/>
      <c r="AD219" s="22"/>
    </row>
    <row r="220" ht="15.75" customHeight="1">
      <c r="A220" s="1"/>
      <c r="AC220" s="78"/>
      <c r="AD220" s="22"/>
    </row>
    <row r="221" ht="15.75" customHeight="1">
      <c r="A221" s="1"/>
      <c r="AC221" s="78"/>
      <c r="AD221" s="22"/>
    </row>
    <row r="222" ht="15.75" customHeight="1">
      <c r="A222" s="1"/>
      <c r="AC222" s="78"/>
      <c r="AD222" s="22"/>
    </row>
    <row r="223" ht="15.75" customHeight="1">
      <c r="A223" s="1"/>
      <c r="AC223" s="78"/>
      <c r="AD223" s="22"/>
    </row>
    <row r="224" ht="15.75" customHeight="1">
      <c r="A224" s="1"/>
      <c r="AC224" s="78"/>
      <c r="AD224" s="22"/>
    </row>
    <row r="225" ht="15.75" customHeight="1">
      <c r="A225" s="1"/>
      <c r="AC225" s="78"/>
      <c r="AD225" s="22"/>
    </row>
    <row r="226" ht="15.75" customHeight="1">
      <c r="A226" s="1"/>
      <c r="AC226" s="78"/>
      <c r="AD226" s="22"/>
    </row>
    <row r="227" ht="15.75" customHeight="1">
      <c r="A227" s="1"/>
      <c r="AC227" s="78"/>
      <c r="AD227" s="22"/>
    </row>
    <row r="228" ht="15.75" customHeight="1">
      <c r="A228" s="1"/>
      <c r="AC228" s="78"/>
      <c r="AD228" s="22"/>
    </row>
    <row r="229" ht="15.75" customHeight="1">
      <c r="A229" s="1"/>
      <c r="AC229" s="78"/>
      <c r="AD229" s="22"/>
    </row>
    <row r="230" ht="15.75" customHeight="1">
      <c r="A230" s="1"/>
      <c r="AC230" s="78"/>
      <c r="AD230" s="22"/>
    </row>
    <row r="231" ht="15.75" customHeight="1">
      <c r="A231" s="1"/>
      <c r="AC231" s="78"/>
      <c r="AD231" s="22"/>
    </row>
    <row r="232" ht="15.75" customHeight="1">
      <c r="A232" s="1"/>
      <c r="AC232" s="78"/>
      <c r="AD232" s="22"/>
    </row>
    <row r="233" ht="15.75" customHeight="1">
      <c r="A233" s="1"/>
      <c r="AC233" s="78"/>
      <c r="AD233" s="22"/>
    </row>
    <row r="234" ht="15.75" customHeight="1">
      <c r="A234" s="1"/>
      <c r="AC234" s="78"/>
      <c r="AD234" s="22"/>
    </row>
    <row r="235" ht="15.75" customHeight="1">
      <c r="A235" s="1"/>
      <c r="AC235" s="78"/>
      <c r="AD235" s="22"/>
    </row>
    <row r="236" ht="15.75" customHeight="1">
      <c r="A236" s="1"/>
      <c r="AC236" s="78"/>
      <c r="AD236" s="22"/>
    </row>
    <row r="237" ht="15.75" customHeight="1">
      <c r="A237" s="1"/>
      <c r="AC237" s="78"/>
      <c r="AD237" s="22"/>
    </row>
    <row r="238" ht="15.75" customHeight="1">
      <c r="A238" s="1"/>
      <c r="AC238" s="78"/>
      <c r="AD238" s="22"/>
    </row>
    <row r="239" ht="15.75" customHeight="1">
      <c r="A239" s="1"/>
      <c r="AC239" s="78"/>
      <c r="AD239" s="22"/>
    </row>
    <row r="240" ht="15.75" customHeight="1">
      <c r="A240" s="1"/>
      <c r="AC240" s="78"/>
      <c r="AD240" s="22"/>
    </row>
    <row r="241" ht="15.75" customHeight="1">
      <c r="A241" s="1"/>
      <c r="AC241" s="78"/>
      <c r="AD241" s="22"/>
    </row>
    <row r="242" ht="15.75" customHeight="1">
      <c r="A242" s="1"/>
      <c r="AC242" s="78"/>
      <c r="AD242" s="22"/>
    </row>
    <row r="243" ht="15.75" customHeight="1">
      <c r="A243" s="1"/>
      <c r="AC243" s="78"/>
      <c r="AD243" s="22"/>
    </row>
    <row r="244" ht="15.75" customHeight="1">
      <c r="A244" s="1"/>
      <c r="AC244" s="78"/>
      <c r="AD244" s="22"/>
    </row>
    <row r="245" ht="15.75" customHeight="1">
      <c r="A245" s="1"/>
      <c r="AC245" s="78"/>
      <c r="AD245" s="22"/>
    </row>
    <row r="246" ht="15.75" customHeight="1">
      <c r="A246" s="1"/>
      <c r="AC246" s="78"/>
      <c r="AD246" s="22"/>
    </row>
    <row r="247" ht="15.75" customHeight="1">
      <c r="A247" s="1"/>
      <c r="AC247" s="78"/>
      <c r="AD247" s="22"/>
    </row>
    <row r="248" ht="15.75" customHeight="1">
      <c r="A248" s="1"/>
      <c r="AC248" s="78"/>
      <c r="AD248" s="22"/>
    </row>
    <row r="249" ht="15.75" customHeight="1">
      <c r="A249" s="1"/>
      <c r="AC249" s="78"/>
      <c r="AD249" s="22"/>
    </row>
    <row r="250" ht="15.75" customHeight="1">
      <c r="A250" s="1"/>
      <c r="AC250" s="78"/>
      <c r="AD250" s="22"/>
    </row>
    <row r="251" ht="15.75" customHeight="1">
      <c r="A251" s="1"/>
      <c r="AC251" s="78"/>
      <c r="AD251" s="22"/>
    </row>
    <row r="252" ht="15.75" customHeight="1">
      <c r="A252" s="1"/>
      <c r="AC252" s="78"/>
      <c r="AD252" s="22"/>
    </row>
    <row r="253" ht="15.75" customHeight="1">
      <c r="A253" s="1"/>
      <c r="AC253" s="78"/>
      <c r="AD253" s="22"/>
    </row>
    <row r="254" ht="15.75" customHeight="1">
      <c r="A254" s="1"/>
      <c r="AC254" s="78"/>
      <c r="AD254" s="22"/>
    </row>
    <row r="255" ht="15.75" customHeight="1">
      <c r="A255" s="1"/>
      <c r="AC255" s="78"/>
      <c r="AD255" s="22"/>
    </row>
    <row r="256" ht="15.75" customHeight="1">
      <c r="A256" s="1"/>
      <c r="AC256" s="78"/>
      <c r="AD256" s="22"/>
    </row>
    <row r="257" ht="15.75" customHeight="1">
      <c r="A257" s="1"/>
      <c r="AC257" s="78"/>
      <c r="AD257" s="22"/>
    </row>
    <row r="258" ht="15.75" customHeight="1">
      <c r="A258" s="1"/>
      <c r="AC258" s="78"/>
      <c r="AD258" s="22"/>
    </row>
    <row r="259" ht="15.75" customHeight="1">
      <c r="A259" s="1"/>
      <c r="AC259" s="78"/>
      <c r="AD259" s="22"/>
    </row>
    <row r="260" ht="15.75" customHeight="1">
      <c r="A260" s="1"/>
      <c r="AC260" s="78"/>
      <c r="AD260" s="22"/>
    </row>
    <row r="261" ht="15.75" customHeight="1">
      <c r="A261" s="1"/>
      <c r="AC261" s="78"/>
      <c r="AD261" s="22"/>
    </row>
    <row r="262" ht="15.75" customHeight="1">
      <c r="A262" s="1"/>
      <c r="AC262" s="78"/>
      <c r="AD262" s="22"/>
    </row>
    <row r="263" ht="15.75" customHeight="1">
      <c r="A263" s="1"/>
      <c r="AC263" s="78"/>
      <c r="AD263" s="22"/>
    </row>
    <row r="264" ht="15.75" customHeight="1">
      <c r="A264" s="1"/>
      <c r="AC264" s="78"/>
      <c r="AD264" s="22"/>
    </row>
    <row r="265" ht="15.75" customHeight="1">
      <c r="A265" s="1"/>
      <c r="AC265" s="78"/>
      <c r="AD265" s="22"/>
    </row>
    <row r="266" ht="15.75" customHeight="1">
      <c r="A266" s="1"/>
      <c r="AC266" s="78"/>
      <c r="AD266" s="22"/>
    </row>
    <row r="267" ht="15.75" customHeight="1">
      <c r="A267" s="1"/>
      <c r="AC267" s="78"/>
      <c r="AD267" s="22"/>
    </row>
    <row r="268" ht="15.75" customHeight="1">
      <c r="A268" s="1"/>
      <c r="AC268" s="78"/>
      <c r="AD268" s="22"/>
    </row>
    <row r="269" ht="15.75" customHeight="1">
      <c r="A269" s="1"/>
      <c r="AC269" s="78"/>
      <c r="AD269" s="22"/>
    </row>
    <row r="270" ht="15.75" customHeight="1">
      <c r="A270" s="1"/>
      <c r="AC270" s="78"/>
      <c r="AD270" s="22"/>
    </row>
    <row r="271" ht="15.75" customHeight="1">
      <c r="A271" s="1"/>
      <c r="AC271" s="78"/>
      <c r="AD271" s="22"/>
    </row>
    <row r="272" ht="15.75" customHeight="1">
      <c r="A272" s="1"/>
      <c r="AC272" s="78"/>
      <c r="AD272" s="22"/>
    </row>
    <row r="273" ht="15.75" customHeight="1">
      <c r="A273" s="1"/>
      <c r="AC273" s="78"/>
      <c r="AD273" s="22"/>
    </row>
    <row r="274" ht="15.75" customHeight="1">
      <c r="A274" s="1"/>
      <c r="AC274" s="78"/>
      <c r="AD274" s="22"/>
    </row>
    <row r="275" ht="15.75" customHeight="1">
      <c r="A275" s="1"/>
      <c r="AC275" s="78"/>
      <c r="AD275" s="22"/>
    </row>
    <row r="276" ht="15.75" customHeight="1">
      <c r="A276" s="1"/>
      <c r="AC276" s="78"/>
      <c r="AD276" s="22"/>
    </row>
    <row r="277" ht="15.75" customHeight="1">
      <c r="A277" s="1"/>
      <c r="AC277" s="78"/>
      <c r="AD277" s="22"/>
    </row>
    <row r="278" ht="15.75" customHeight="1">
      <c r="A278" s="1"/>
      <c r="AC278" s="78"/>
      <c r="AD278" s="22"/>
    </row>
    <row r="279" ht="15.75" customHeight="1">
      <c r="A279" s="1"/>
      <c r="AC279" s="78"/>
      <c r="AD279" s="22"/>
    </row>
    <row r="280" ht="15.75" customHeight="1">
      <c r="A280" s="1"/>
      <c r="AC280" s="78"/>
      <c r="AD280" s="22"/>
    </row>
    <row r="281" ht="15.75" customHeight="1">
      <c r="A281" s="1"/>
      <c r="AC281" s="78"/>
      <c r="AD281" s="22"/>
    </row>
    <row r="282" ht="15.75" customHeight="1">
      <c r="A282" s="1"/>
      <c r="AC282" s="78"/>
      <c r="AD282" s="22"/>
    </row>
    <row r="283" ht="15.75" customHeight="1">
      <c r="A283" s="1"/>
      <c r="AC283" s="78"/>
      <c r="AD283" s="22"/>
    </row>
    <row r="284" ht="15.75" customHeight="1">
      <c r="A284" s="1"/>
      <c r="AC284" s="78"/>
      <c r="AD284" s="22"/>
    </row>
    <row r="285" ht="15.75" customHeight="1">
      <c r="A285" s="1"/>
      <c r="AC285" s="78"/>
      <c r="AD285" s="22"/>
    </row>
    <row r="286" ht="15.75" customHeight="1">
      <c r="A286" s="1"/>
      <c r="AC286" s="78"/>
      <c r="AD286" s="22"/>
    </row>
    <row r="287" ht="15.75" customHeight="1">
      <c r="A287" s="1"/>
      <c r="AC287" s="78"/>
      <c r="AD287" s="22"/>
    </row>
    <row r="288" ht="15.75" customHeight="1">
      <c r="A288" s="1"/>
      <c r="AC288" s="78"/>
      <c r="AD288" s="22"/>
    </row>
    <row r="289" ht="15.75" customHeight="1">
      <c r="A289" s="1"/>
      <c r="AC289" s="78"/>
      <c r="AD289" s="22"/>
    </row>
    <row r="290" ht="15.75" customHeight="1">
      <c r="A290" s="1"/>
      <c r="AC290" s="78"/>
      <c r="AD290" s="22"/>
    </row>
    <row r="291" ht="15.75" customHeight="1">
      <c r="A291" s="1"/>
      <c r="AC291" s="78"/>
      <c r="AD291" s="22"/>
    </row>
    <row r="292" ht="15.75" customHeight="1">
      <c r="A292" s="1"/>
      <c r="AC292" s="78"/>
      <c r="AD292" s="22"/>
    </row>
    <row r="293" ht="15.75" customHeight="1">
      <c r="A293" s="1"/>
      <c r="AC293" s="78"/>
      <c r="AD293" s="22"/>
    </row>
    <row r="294" ht="15.75" customHeight="1">
      <c r="A294" s="1"/>
      <c r="AC294" s="78"/>
      <c r="AD294" s="22"/>
    </row>
    <row r="295" ht="15.75" customHeight="1">
      <c r="A295" s="1"/>
      <c r="AC295" s="78"/>
      <c r="AD295" s="22"/>
    </row>
    <row r="296" ht="15.75" customHeight="1">
      <c r="A296" s="1"/>
      <c r="AC296" s="78"/>
      <c r="AD296" s="22"/>
    </row>
    <row r="297" ht="15.75" customHeight="1">
      <c r="A297" s="1"/>
      <c r="AC297" s="78"/>
      <c r="AD297" s="22"/>
    </row>
    <row r="298" ht="15.75" customHeight="1">
      <c r="A298" s="1"/>
      <c r="AC298" s="78"/>
      <c r="AD298" s="22"/>
    </row>
    <row r="299" ht="15.75" customHeight="1">
      <c r="A299" s="1"/>
      <c r="AC299" s="78"/>
      <c r="AD299" s="22"/>
    </row>
    <row r="300" ht="15.75" customHeight="1">
      <c r="A300" s="1"/>
      <c r="AC300" s="78"/>
      <c r="AD300" s="22"/>
    </row>
    <row r="301" ht="15.75" customHeight="1">
      <c r="A301" s="1"/>
      <c r="AC301" s="78"/>
      <c r="AD301" s="22"/>
    </row>
    <row r="302" ht="15.75" customHeight="1">
      <c r="A302" s="1"/>
      <c r="AC302" s="78"/>
      <c r="AD302" s="22"/>
    </row>
    <row r="303" ht="15.75" customHeight="1">
      <c r="A303" s="1"/>
      <c r="AC303" s="78"/>
      <c r="AD303" s="22"/>
    </row>
    <row r="304" ht="15.75" customHeight="1">
      <c r="A304" s="1"/>
      <c r="AC304" s="78"/>
      <c r="AD304" s="22"/>
    </row>
    <row r="305" ht="15.75" customHeight="1">
      <c r="A305" s="1"/>
      <c r="AC305" s="78"/>
      <c r="AD305" s="22"/>
    </row>
    <row r="306" ht="15.75" customHeight="1">
      <c r="A306" s="1"/>
      <c r="AC306" s="78"/>
      <c r="AD306" s="22"/>
    </row>
    <row r="307" ht="15.75" customHeight="1">
      <c r="A307" s="1"/>
      <c r="AC307" s="78"/>
      <c r="AD307" s="22"/>
    </row>
    <row r="308" ht="15.75" customHeight="1">
      <c r="A308" s="1"/>
      <c r="AC308" s="78"/>
      <c r="AD308" s="22"/>
    </row>
    <row r="309" ht="15.75" customHeight="1">
      <c r="A309" s="1"/>
      <c r="AC309" s="78"/>
      <c r="AD309" s="22"/>
    </row>
    <row r="310" ht="15.75" customHeight="1">
      <c r="A310" s="1"/>
      <c r="AC310" s="78"/>
      <c r="AD310" s="22"/>
    </row>
    <row r="311" ht="15.75" customHeight="1">
      <c r="A311" s="1"/>
      <c r="AC311" s="78"/>
      <c r="AD311" s="22"/>
    </row>
    <row r="312" ht="15.75" customHeight="1">
      <c r="A312" s="1"/>
      <c r="AC312" s="78"/>
      <c r="AD312" s="22"/>
    </row>
    <row r="313" ht="15.75" customHeight="1">
      <c r="A313" s="1"/>
      <c r="AC313" s="78"/>
      <c r="AD313" s="22"/>
    </row>
    <row r="314" ht="15.75" customHeight="1">
      <c r="A314" s="1"/>
      <c r="AC314" s="78"/>
      <c r="AD314" s="22"/>
    </row>
    <row r="315" ht="15.75" customHeight="1">
      <c r="A315" s="1"/>
      <c r="AC315" s="78"/>
      <c r="AD315" s="22"/>
    </row>
    <row r="316" ht="15.75" customHeight="1">
      <c r="A316" s="1"/>
      <c r="AC316" s="78"/>
      <c r="AD316" s="22"/>
    </row>
    <row r="317" ht="15.75" customHeight="1">
      <c r="A317" s="1"/>
      <c r="AC317" s="78"/>
      <c r="AD317" s="22"/>
    </row>
    <row r="318" ht="15.75" customHeight="1">
      <c r="A318" s="1"/>
      <c r="AC318" s="78"/>
      <c r="AD318" s="22"/>
    </row>
    <row r="319" ht="15.75" customHeight="1">
      <c r="A319" s="1"/>
      <c r="AC319" s="78"/>
      <c r="AD319" s="22"/>
    </row>
    <row r="320" ht="15.75" customHeight="1">
      <c r="A320" s="1"/>
      <c r="AC320" s="78"/>
      <c r="AD320" s="22"/>
    </row>
    <row r="321" ht="15.75" customHeight="1">
      <c r="A321" s="1"/>
      <c r="AC321" s="78"/>
      <c r="AD321" s="22"/>
    </row>
    <row r="322" ht="15.75" customHeight="1">
      <c r="A322" s="1"/>
      <c r="AC322" s="78"/>
      <c r="AD322" s="22"/>
    </row>
    <row r="323" ht="15.75" customHeight="1">
      <c r="A323" s="1"/>
      <c r="AC323" s="78"/>
      <c r="AD323" s="22"/>
    </row>
    <row r="324" ht="15.75" customHeight="1">
      <c r="A324" s="1"/>
      <c r="AC324" s="78"/>
      <c r="AD324" s="22"/>
    </row>
    <row r="325" ht="15.75" customHeight="1">
      <c r="A325" s="1"/>
      <c r="AC325" s="78"/>
      <c r="AD325" s="22"/>
    </row>
    <row r="326" ht="15.75" customHeight="1">
      <c r="A326" s="1"/>
      <c r="AC326" s="78"/>
      <c r="AD326" s="22"/>
    </row>
    <row r="327" ht="15.75" customHeight="1">
      <c r="A327" s="1"/>
      <c r="AC327" s="78"/>
      <c r="AD327" s="22"/>
    </row>
    <row r="328" ht="15.75" customHeight="1">
      <c r="A328" s="1"/>
      <c r="AC328" s="78"/>
      <c r="AD328" s="22"/>
    </row>
    <row r="329" ht="15.75" customHeight="1">
      <c r="A329" s="1"/>
      <c r="AC329" s="78"/>
      <c r="AD329" s="22"/>
    </row>
    <row r="330" ht="15.75" customHeight="1">
      <c r="A330" s="1"/>
      <c r="AC330" s="78"/>
      <c r="AD330" s="22"/>
    </row>
    <row r="331" ht="15.75" customHeight="1">
      <c r="A331" s="1"/>
      <c r="AC331" s="78"/>
      <c r="AD331" s="22"/>
    </row>
    <row r="332" ht="15.75" customHeight="1">
      <c r="A332" s="1"/>
      <c r="AC332" s="78"/>
      <c r="AD332" s="22"/>
    </row>
    <row r="333" ht="15.75" customHeight="1">
      <c r="A333" s="1"/>
      <c r="AC333" s="78"/>
      <c r="AD333" s="22"/>
    </row>
    <row r="334" ht="15.75" customHeight="1">
      <c r="A334" s="1"/>
      <c r="AC334" s="78"/>
      <c r="AD334" s="22"/>
    </row>
    <row r="335" ht="15.75" customHeight="1">
      <c r="A335" s="1"/>
      <c r="AC335" s="78"/>
      <c r="AD335" s="22"/>
    </row>
    <row r="336" ht="15.75" customHeight="1">
      <c r="A336" s="1"/>
      <c r="AC336" s="78"/>
      <c r="AD336" s="22"/>
    </row>
    <row r="337" ht="15.75" customHeight="1">
      <c r="A337" s="1"/>
      <c r="AC337" s="78"/>
      <c r="AD337" s="22"/>
    </row>
    <row r="338" ht="15.75" customHeight="1">
      <c r="A338" s="1"/>
      <c r="AC338" s="78"/>
      <c r="AD338" s="22"/>
    </row>
    <row r="339" ht="15.75" customHeight="1">
      <c r="A339" s="1"/>
      <c r="AC339" s="78"/>
      <c r="AD339" s="22"/>
    </row>
    <row r="340" ht="15.75" customHeight="1">
      <c r="A340" s="1"/>
      <c r="AC340" s="78"/>
      <c r="AD340" s="22"/>
    </row>
    <row r="341" ht="15.75" customHeight="1">
      <c r="A341" s="1"/>
      <c r="AC341" s="78"/>
      <c r="AD341" s="22"/>
    </row>
    <row r="342" ht="15.75" customHeight="1">
      <c r="A342" s="1"/>
      <c r="AC342" s="78"/>
      <c r="AD342" s="22"/>
    </row>
    <row r="343" ht="15.75" customHeight="1">
      <c r="A343" s="1"/>
      <c r="AC343" s="78"/>
      <c r="AD343" s="22"/>
    </row>
    <row r="344" ht="15.75" customHeight="1">
      <c r="A344" s="1"/>
      <c r="AC344" s="78"/>
      <c r="AD344" s="22"/>
    </row>
    <row r="345" ht="15.75" customHeight="1">
      <c r="A345" s="1"/>
      <c r="AC345" s="78"/>
      <c r="AD345" s="22"/>
    </row>
    <row r="346" ht="15.75" customHeight="1">
      <c r="A346" s="1"/>
      <c r="AC346" s="78"/>
      <c r="AD346" s="22"/>
    </row>
    <row r="347" ht="15.75" customHeight="1">
      <c r="A347" s="1"/>
      <c r="AC347" s="78"/>
      <c r="AD347" s="22"/>
    </row>
    <row r="348" ht="15.75" customHeight="1">
      <c r="A348" s="1"/>
      <c r="AC348" s="78"/>
      <c r="AD348" s="22"/>
    </row>
    <row r="349" ht="15.75" customHeight="1">
      <c r="A349" s="1"/>
      <c r="AC349" s="78"/>
      <c r="AD349" s="22"/>
    </row>
    <row r="350" ht="15.75" customHeight="1">
      <c r="A350" s="1"/>
      <c r="AC350" s="78"/>
      <c r="AD350" s="22"/>
    </row>
    <row r="351" ht="15.75" customHeight="1">
      <c r="A351" s="1"/>
      <c r="AC351" s="78"/>
      <c r="AD351" s="22"/>
    </row>
    <row r="352" ht="15.75" customHeight="1">
      <c r="A352" s="1"/>
      <c r="AC352" s="78"/>
      <c r="AD352" s="22"/>
    </row>
    <row r="353" ht="15.75" customHeight="1">
      <c r="A353" s="1"/>
      <c r="AC353" s="78"/>
      <c r="AD353" s="22"/>
    </row>
    <row r="354" ht="15.75" customHeight="1">
      <c r="A354" s="1"/>
      <c r="AC354" s="78"/>
      <c r="AD354" s="22"/>
    </row>
    <row r="355" ht="15.75" customHeight="1">
      <c r="A355" s="1"/>
      <c r="AC355" s="78"/>
      <c r="AD355" s="22"/>
    </row>
    <row r="356" ht="15.75" customHeight="1">
      <c r="A356" s="1"/>
      <c r="AC356" s="78"/>
      <c r="AD356" s="22"/>
    </row>
    <row r="357" ht="15.75" customHeight="1">
      <c r="A357" s="1"/>
      <c r="AC357" s="78"/>
      <c r="AD357" s="22"/>
    </row>
    <row r="358" ht="15.75" customHeight="1">
      <c r="A358" s="1"/>
      <c r="AC358" s="78"/>
      <c r="AD358" s="22"/>
    </row>
    <row r="359" ht="15.75" customHeight="1">
      <c r="A359" s="1"/>
      <c r="AC359" s="78"/>
      <c r="AD359" s="22"/>
    </row>
    <row r="360" ht="15.75" customHeight="1">
      <c r="A360" s="1"/>
      <c r="AC360" s="78"/>
      <c r="AD360" s="22"/>
    </row>
    <row r="361" ht="15.75" customHeight="1">
      <c r="A361" s="1"/>
      <c r="AC361" s="78"/>
      <c r="AD361" s="22"/>
    </row>
    <row r="362" ht="15.75" customHeight="1">
      <c r="A362" s="1"/>
      <c r="AC362" s="78"/>
      <c r="AD362" s="22"/>
    </row>
    <row r="363" ht="15.75" customHeight="1">
      <c r="A363" s="1"/>
      <c r="AC363" s="78"/>
      <c r="AD363" s="22"/>
    </row>
    <row r="364" ht="15.75" customHeight="1">
      <c r="A364" s="1"/>
      <c r="AC364" s="78"/>
      <c r="AD364" s="22"/>
    </row>
    <row r="365" ht="15.75" customHeight="1">
      <c r="A365" s="1"/>
      <c r="AC365" s="78"/>
      <c r="AD365" s="22"/>
    </row>
    <row r="366" ht="15.75" customHeight="1">
      <c r="A366" s="1"/>
      <c r="AC366" s="78"/>
      <c r="AD366" s="22"/>
    </row>
    <row r="367" ht="15.75" customHeight="1">
      <c r="A367" s="1"/>
      <c r="AC367" s="78"/>
      <c r="AD367" s="22"/>
    </row>
    <row r="368" ht="15.75" customHeight="1">
      <c r="A368" s="1"/>
      <c r="AC368" s="78"/>
      <c r="AD368" s="22"/>
    </row>
    <row r="369" ht="15.75" customHeight="1">
      <c r="A369" s="1"/>
      <c r="AC369" s="78"/>
      <c r="AD369" s="22"/>
    </row>
    <row r="370" ht="15.75" customHeight="1">
      <c r="A370" s="1"/>
      <c r="AC370" s="78"/>
      <c r="AD370" s="22"/>
    </row>
    <row r="371" ht="15.75" customHeight="1">
      <c r="A371" s="1"/>
      <c r="AC371" s="78"/>
      <c r="AD371" s="22"/>
    </row>
    <row r="372" ht="15.75" customHeight="1">
      <c r="A372" s="1"/>
      <c r="AC372" s="78"/>
      <c r="AD372" s="22"/>
    </row>
    <row r="373" ht="15.75" customHeight="1">
      <c r="A373" s="1"/>
      <c r="AC373" s="78"/>
      <c r="AD373" s="22"/>
    </row>
    <row r="374" ht="15.75" customHeight="1">
      <c r="A374" s="1"/>
      <c r="AC374" s="78"/>
      <c r="AD374" s="22"/>
    </row>
    <row r="375" ht="15.75" customHeight="1">
      <c r="A375" s="1"/>
      <c r="AC375" s="78"/>
      <c r="AD375" s="22"/>
    </row>
    <row r="376" ht="15.75" customHeight="1">
      <c r="A376" s="1"/>
      <c r="AC376" s="78"/>
      <c r="AD376" s="22"/>
    </row>
    <row r="377" ht="15.75" customHeight="1">
      <c r="A377" s="1"/>
      <c r="AC377" s="78"/>
      <c r="AD377" s="22"/>
    </row>
    <row r="378" ht="15.75" customHeight="1">
      <c r="A378" s="1"/>
      <c r="AC378" s="78"/>
      <c r="AD378" s="22"/>
    </row>
    <row r="379" ht="15.75" customHeight="1">
      <c r="A379" s="1"/>
      <c r="AC379" s="78"/>
      <c r="AD379" s="22"/>
    </row>
    <row r="380" ht="15.75" customHeight="1">
      <c r="A380" s="1"/>
      <c r="AC380" s="78"/>
      <c r="AD380" s="22"/>
    </row>
    <row r="381" ht="15.75" customHeight="1">
      <c r="A381" s="1"/>
      <c r="AC381" s="78"/>
      <c r="AD381" s="22"/>
    </row>
    <row r="382" ht="15.75" customHeight="1">
      <c r="A382" s="1"/>
      <c r="AC382" s="78"/>
      <c r="AD382" s="22"/>
    </row>
    <row r="383" ht="15.75" customHeight="1">
      <c r="A383" s="1"/>
      <c r="AC383" s="78"/>
      <c r="AD383" s="22"/>
    </row>
    <row r="384" ht="15.75" customHeight="1">
      <c r="A384" s="1"/>
      <c r="AC384" s="78"/>
      <c r="AD384" s="22"/>
    </row>
    <row r="385" ht="15.75" customHeight="1">
      <c r="A385" s="1"/>
      <c r="AC385" s="78"/>
      <c r="AD385" s="22"/>
    </row>
    <row r="386" ht="15.75" customHeight="1">
      <c r="A386" s="1"/>
      <c r="AC386" s="78"/>
      <c r="AD386" s="22"/>
    </row>
    <row r="387" ht="15.75" customHeight="1">
      <c r="A387" s="1"/>
      <c r="AC387" s="78"/>
      <c r="AD387" s="22"/>
    </row>
    <row r="388" ht="15.75" customHeight="1">
      <c r="A388" s="1"/>
      <c r="AC388" s="78"/>
      <c r="AD388" s="22"/>
    </row>
    <row r="389" ht="15.75" customHeight="1">
      <c r="A389" s="1"/>
      <c r="AC389" s="78"/>
      <c r="AD389" s="22"/>
    </row>
    <row r="390" ht="15.75" customHeight="1">
      <c r="A390" s="1"/>
      <c r="AC390" s="78"/>
      <c r="AD390" s="22"/>
    </row>
    <row r="391" ht="15.75" customHeight="1">
      <c r="A391" s="1"/>
      <c r="AC391" s="78"/>
      <c r="AD391" s="22"/>
    </row>
    <row r="392" ht="15.75" customHeight="1">
      <c r="A392" s="1"/>
      <c r="AC392" s="78"/>
      <c r="AD392" s="22"/>
    </row>
    <row r="393" ht="15.75" customHeight="1">
      <c r="A393" s="1"/>
      <c r="AC393" s="78"/>
      <c r="AD393" s="22"/>
    </row>
    <row r="394" ht="15.75" customHeight="1">
      <c r="A394" s="1"/>
      <c r="AC394" s="78"/>
      <c r="AD394" s="22"/>
    </row>
    <row r="395" ht="15.75" customHeight="1">
      <c r="A395" s="1"/>
      <c r="AC395" s="78"/>
      <c r="AD395" s="22"/>
    </row>
    <row r="396" ht="15.75" customHeight="1">
      <c r="A396" s="1"/>
      <c r="AC396" s="78"/>
      <c r="AD396" s="22"/>
    </row>
    <row r="397" ht="15.75" customHeight="1">
      <c r="A397" s="1"/>
      <c r="AC397" s="78"/>
      <c r="AD397" s="22"/>
    </row>
    <row r="398" ht="15.75" customHeight="1">
      <c r="A398" s="1"/>
      <c r="AC398" s="78"/>
      <c r="AD398" s="22"/>
    </row>
    <row r="399" ht="15.75" customHeight="1">
      <c r="A399" s="1"/>
      <c r="AC399" s="78"/>
      <c r="AD399" s="22"/>
    </row>
    <row r="400" ht="15.75" customHeight="1">
      <c r="A400" s="1"/>
      <c r="AC400" s="78"/>
      <c r="AD400" s="22"/>
    </row>
    <row r="401" ht="15.75" customHeight="1">
      <c r="A401" s="1"/>
      <c r="AC401" s="78"/>
      <c r="AD401" s="22"/>
    </row>
    <row r="402" ht="15.75" customHeight="1">
      <c r="A402" s="1"/>
      <c r="AC402" s="78"/>
      <c r="AD402" s="22"/>
    </row>
    <row r="403" ht="15.75" customHeight="1">
      <c r="A403" s="1"/>
      <c r="AC403" s="78"/>
      <c r="AD403" s="22"/>
    </row>
    <row r="404" ht="15.75" customHeight="1">
      <c r="A404" s="1"/>
      <c r="AC404" s="78"/>
      <c r="AD404" s="22"/>
    </row>
    <row r="405" ht="15.75" customHeight="1">
      <c r="A405" s="1"/>
      <c r="AC405" s="78"/>
      <c r="AD405" s="22"/>
    </row>
    <row r="406" ht="15.75" customHeight="1">
      <c r="A406" s="1"/>
      <c r="AC406" s="78"/>
      <c r="AD406" s="22"/>
    </row>
    <row r="407" ht="15.75" customHeight="1">
      <c r="A407" s="1"/>
      <c r="AC407" s="78"/>
      <c r="AD407" s="22"/>
    </row>
    <row r="408" ht="15.75" customHeight="1">
      <c r="A408" s="1"/>
      <c r="AC408" s="78"/>
      <c r="AD408" s="22"/>
    </row>
    <row r="409" ht="15.75" customHeight="1">
      <c r="A409" s="1"/>
      <c r="AC409" s="78"/>
      <c r="AD409" s="22"/>
    </row>
    <row r="410" ht="15.75" customHeight="1">
      <c r="A410" s="1"/>
      <c r="AC410" s="78"/>
      <c r="AD410" s="22"/>
    </row>
    <row r="411" ht="15.75" customHeight="1">
      <c r="A411" s="1"/>
      <c r="AC411" s="78"/>
      <c r="AD411" s="22"/>
    </row>
    <row r="412" ht="15.75" customHeight="1">
      <c r="A412" s="1"/>
      <c r="AC412" s="78"/>
      <c r="AD412" s="22"/>
    </row>
    <row r="413" ht="15.75" customHeight="1">
      <c r="A413" s="1"/>
      <c r="AC413" s="78"/>
      <c r="AD413" s="22"/>
    </row>
    <row r="414" ht="15.75" customHeight="1">
      <c r="A414" s="1"/>
      <c r="AC414" s="78"/>
      <c r="AD414" s="22"/>
    </row>
    <row r="415" ht="15.75" customHeight="1">
      <c r="A415" s="1"/>
      <c r="AC415" s="78"/>
      <c r="AD415" s="22"/>
    </row>
    <row r="416" ht="15.75" customHeight="1">
      <c r="A416" s="1"/>
      <c r="AC416" s="78"/>
      <c r="AD416" s="22"/>
    </row>
    <row r="417" ht="15.75" customHeight="1">
      <c r="A417" s="1"/>
      <c r="AC417" s="78"/>
      <c r="AD417" s="22"/>
    </row>
    <row r="418" ht="15.75" customHeight="1">
      <c r="A418" s="1"/>
      <c r="AC418" s="78"/>
      <c r="AD418" s="22"/>
    </row>
    <row r="419" ht="15.75" customHeight="1">
      <c r="A419" s="1"/>
      <c r="AC419" s="78"/>
      <c r="AD419" s="22"/>
    </row>
    <row r="420" ht="15.75" customHeight="1">
      <c r="A420" s="1"/>
      <c r="AC420" s="78"/>
      <c r="AD420" s="22"/>
    </row>
    <row r="421" ht="15.75" customHeight="1">
      <c r="A421" s="1"/>
      <c r="AC421" s="78"/>
      <c r="AD421" s="22"/>
    </row>
    <row r="422" ht="15.75" customHeight="1">
      <c r="A422" s="1"/>
      <c r="AC422" s="78"/>
      <c r="AD422" s="22"/>
    </row>
    <row r="423" ht="15.75" customHeight="1">
      <c r="A423" s="1"/>
      <c r="AC423" s="78"/>
      <c r="AD423" s="22"/>
    </row>
    <row r="424" ht="15.75" customHeight="1">
      <c r="A424" s="1"/>
      <c r="AC424" s="78"/>
      <c r="AD424" s="22"/>
    </row>
    <row r="425" ht="15.75" customHeight="1">
      <c r="A425" s="1"/>
      <c r="AC425" s="78"/>
      <c r="AD425" s="22"/>
    </row>
    <row r="426" ht="15.75" customHeight="1">
      <c r="A426" s="1"/>
      <c r="AC426" s="78"/>
      <c r="AD426" s="22"/>
    </row>
    <row r="427" ht="15.75" customHeight="1">
      <c r="A427" s="1"/>
      <c r="AC427" s="78"/>
      <c r="AD427" s="22"/>
    </row>
    <row r="428" ht="15.75" customHeight="1">
      <c r="A428" s="1"/>
      <c r="AC428" s="78"/>
      <c r="AD428" s="22"/>
    </row>
    <row r="429" ht="15.75" customHeight="1">
      <c r="A429" s="1"/>
      <c r="AC429" s="78"/>
      <c r="AD429" s="22"/>
    </row>
    <row r="430" ht="15.75" customHeight="1">
      <c r="A430" s="1"/>
      <c r="AC430" s="78"/>
      <c r="AD430" s="22"/>
    </row>
    <row r="431" ht="15.75" customHeight="1">
      <c r="A431" s="1"/>
      <c r="AC431" s="78"/>
      <c r="AD431" s="22"/>
    </row>
    <row r="432" ht="15.75" customHeight="1">
      <c r="A432" s="1"/>
      <c r="AC432" s="78"/>
      <c r="AD432" s="22"/>
    </row>
    <row r="433" ht="15.75" customHeight="1">
      <c r="A433" s="1"/>
      <c r="AC433" s="78"/>
      <c r="AD433" s="22"/>
    </row>
    <row r="434" ht="15.75" customHeight="1">
      <c r="A434" s="1"/>
      <c r="AC434" s="78"/>
      <c r="AD434" s="22"/>
    </row>
    <row r="435" ht="15.75" customHeight="1">
      <c r="A435" s="1"/>
      <c r="AC435" s="78"/>
      <c r="AD435" s="22"/>
    </row>
    <row r="436" ht="15.75" customHeight="1">
      <c r="A436" s="1"/>
      <c r="AC436" s="78"/>
      <c r="AD436" s="22"/>
    </row>
    <row r="437" ht="15.75" customHeight="1">
      <c r="A437" s="1"/>
      <c r="AC437" s="78"/>
      <c r="AD437" s="22"/>
    </row>
    <row r="438" ht="15.75" customHeight="1">
      <c r="A438" s="1"/>
      <c r="AC438" s="78"/>
      <c r="AD438" s="22"/>
    </row>
    <row r="439" ht="15.75" customHeight="1">
      <c r="A439" s="1"/>
      <c r="AC439" s="78"/>
      <c r="AD439" s="22"/>
    </row>
    <row r="440" ht="15.75" customHeight="1">
      <c r="A440" s="1"/>
      <c r="AC440" s="78"/>
      <c r="AD440" s="22"/>
    </row>
    <row r="441" ht="15.75" customHeight="1">
      <c r="A441" s="1"/>
      <c r="AC441" s="78"/>
      <c r="AD441" s="22"/>
    </row>
    <row r="442" ht="15.75" customHeight="1">
      <c r="A442" s="1"/>
      <c r="AC442" s="78"/>
      <c r="AD442" s="22"/>
    </row>
    <row r="443" ht="15.75" customHeight="1">
      <c r="A443" s="1"/>
      <c r="AC443" s="78"/>
      <c r="AD443" s="22"/>
    </row>
    <row r="444" ht="15.75" customHeight="1">
      <c r="A444" s="1"/>
      <c r="AC444" s="78"/>
      <c r="AD444" s="22"/>
    </row>
    <row r="445" ht="15.75" customHeight="1">
      <c r="A445" s="1"/>
      <c r="AC445" s="78"/>
      <c r="AD445" s="22"/>
    </row>
    <row r="446" ht="15.75" customHeight="1">
      <c r="A446" s="1"/>
      <c r="AC446" s="78"/>
      <c r="AD446" s="22"/>
    </row>
    <row r="447" ht="15.75" customHeight="1">
      <c r="A447" s="1"/>
      <c r="AC447" s="78"/>
      <c r="AD447" s="22"/>
    </row>
    <row r="448" ht="15.75" customHeight="1">
      <c r="A448" s="1"/>
      <c r="AC448" s="78"/>
      <c r="AD448" s="22"/>
    </row>
    <row r="449" ht="15.75" customHeight="1">
      <c r="A449" s="1"/>
      <c r="AC449" s="78"/>
      <c r="AD449" s="22"/>
    </row>
    <row r="450" ht="15.75" customHeight="1">
      <c r="A450" s="1"/>
      <c r="AC450" s="78"/>
      <c r="AD450" s="22"/>
    </row>
    <row r="451" ht="15.75" customHeight="1">
      <c r="A451" s="1"/>
      <c r="AC451" s="78"/>
      <c r="AD451" s="22"/>
    </row>
    <row r="452" ht="15.75" customHeight="1">
      <c r="A452" s="1"/>
      <c r="AC452" s="78"/>
      <c r="AD452" s="22"/>
    </row>
    <row r="453" ht="15.75" customHeight="1">
      <c r="A453" s="1"/>
      <c r="AC453" s="78"/>
      <c r="AD453" s="22"/>
    </row>
    <row r="454" ht="15.75" customHeight="1">
      <c r="A454" s="1"/>
      <c r="AC454" s="78"/>
      <c r="AD454" s="22"/>
    </row>
    <row r="455" ht="15.75" customHeight="1">
      <c r="A455" s="1"/>
      <c r="AC455" s="78"/>
      <c r="AD455" s="22"/>
    </row>
    <row r="456" ht="15.75" customHeight="1">
      <c r="A456" s="1"/>
      <c r="AC456" s="78"/>
      <c r="AD456" s="22"/>
    </row>
    <row r="457" ht="15.75" customHeight="1">
      <c r="A457" s="1"/>
      <c r="AC457" s="78"/>
      <c r="AD457" s="22"/>
    </row>
    <row r="458" ht="15.75" customHeight="1">
      <c r="A458" s="1"/>
      <c r="AC458" s="78"/>
      <c r="AD458" s="22"/>
    </row>
    <row r="459" ht="15.75" customHeight="1">
      <c r="A459" s="1"/>
      <c r="AC459" s="78"/>
      <c r="AD459" s="22"/>
    </row>
    <row r="460" ht="15.75" customHeight="1">
      <c r="A460" s="1"/>
      <c r="AC460" s="78"/>
      <c r="AD460" s="22"/>
    </row>
    <row r="461" ht="15.75" customHeight="1">
      <c r="A461" s="1"/>
      <c r="AC461" s="78"/>
      <c r="AD461" s="22"/>
    </row>
    <row r="462" ht="15.75" customHeight="1">
      <c r="A462" s="1"/>
      <c r="AC462" s="78"/>
      <c r="AD462" s="22"/>
    </row>
    <row r="463" ht="15.75" customHeight="1">
      <c r="A463" s="1"/>
      <c r="AC463" s="78"/>
      <c r="AD463" s="22"/>
    </row>
    <row r="464" ht="15.75" customHeight="1">
      <c r="A464" s="1"/>
      <c r="AC464" s="78"/>
      <c r="AD464" s="22"/>
    </row>
    <row r="465" ht="15.75" customHeight="1">
      <c r="A465" s="1"/>
      <c r="AC465" s="78"/>
      <c r="AD465" s="22"/>
    </row>
    <row r="466" ht="15.75" customHeight="1">
      <c r="A466" s="1"/>
      <c r="AC466" s="78"/>
      <c r="AD466" s="22"/>
    </row>
    <row r="467" ht="15.75" customHeight="1">
      <c r="A467" s="1"/>
      <c r="AC467" s="78"/>
      <c r="AD467" s="22"/>
    </row>
    <row r="468" ht="15.75" customHeight="1">
      <c r="A468" s="1"/>
      <c r="AC468" s="78"/>
      <c r="AD468" s="22"/>
    </row>
    <row r="469" ht="15.75" customHeight="1">
      <c r="A469" s="1"/>
      <c r="AC469" s="78"/>
      <c r="AD469" s="22"/>
    </row>
    <row r="470" ht="15.75" customHeight="1">
      <c r="A470" s="1"/>
      <c r="AC470" s="78"/>
      <c r="AD470" s="22"/>
    </row>
    <row r="471" ht="15.75" customHeight="1">
      <c r="A471" s="1"/>
      <c r="AC471" s="78"/>
      <c r="AD471" s="22"/>
    </row>
    <row r="472" ht="15.75" customHeight="1">
      <c r="A472" s="1"/>
      <c r="AC472" s="78"/>
      <c r="AD472" s="22"/>
    </row>
    <row r="473" ht="15.75" customHeight="1">
      <c r="A473" s="1"/>
      <c r="AC473" s="78"/>
      <c r="AD473" s="22"/>
    </row>
    <row r="474" ht="15.75" customHeight="1">
      <c r="A474" s="1"/>
      <c r="AC474" s="78"/>
      <c r="AD474" s="22"/>
    </row>
    <row r="475" ht="15.75" customHeight="1">
      <c r="A475" s="1"/>
      <c r="AC475" s="78"/>
      <c r="AD475" s="22"/>
    </row>
    <row r="476" ht="15.75" customHeight="1">
      <c r="A476" s="1"/>
      <c r="AC476" s="78"/>
      <c r="AD476" s="22"/>
    </row>
    <row r="477" ht="15.75" customHeight="1">
      <c r="A477" s="1"/>
      <c r="AC477" s="78"/>
      <c r="AD477" s="22"/>
    </row>
    <row r="478" ht="15.75" customHeight="1">
      <c r="A478" s="1"/>
      <c r="AC478" s="78"/>
      <c r="AD478" s="22"/>
    </row>
    <row r="479" ht="15.75" customHeight="1">
      <c r="A479" s="1"/>
      <c r="AC479" s="78"/>
      <c r="AD479" s="22"/>
    </row>
    <row r="480" ht="15.75" customHeight="1">
      <c r="A480" s="1"/>
      <c r="AC480" s="78"/>
      <c r="AD480" s="22"/>
    </row>
    <row r="481" ht="15.75" customHeight="1">
      <c r="A481" s="1"/>
      <c r="AC481" s="78"/>
      <c r="AD481" s="22"/>
    </row>
    <row r="482" ht="15.75" customHeight="1">
      <c r="A482" s="1"/>
      <c r="AC482" s="78"/>
      <c r="AD482" s="22"/>
    </row>
    <row r="483" ht="15.75" customHeight="1">
      <c r="A483" s="1"/>
      <c r="AC483" s="78"/>
      <c r="AD483" s="22"/>
    </row>
    <row r="484" ht="15.75" customHeight="1">
      <c r="A484" s="1"/>
      <c r="AC484" s="78"/>
      <c r="AD484" s="22"/>
    </row>
    <row r="485" ht="15.75" customHeight="1">
      <c r="A485" s="1"/>
      <c r="AC485" s="78"/>
      <c r="AD485" s="22"/>
    </row>
    <row r="486" ht="15.75" customHeight="1">
      <c r="A486" s="1"/>
      <c r="AC486" s="78"/>
      <c r="AD486" s="22"/>
    </row>
    <row r="487" ht="15.75" customHeight="1">
      <c r="A487" s="1"/>
      <c r="AC487" s="78"/>
      <c r="AD487" s="22"/>
    </row>
    <row r="488" ht="15.75" customHeight="1">
      <c r="A488" s="1"/>
      <c r="AC488" s="78"/>
      <c r="AD488" s="22"/>
    </row>
    <row r="489" ht="15.75" customHeight="1">
      <c r="A489" s="1"/>
      <c r="AC489" s="78"/>
      <c r="AD489" s="22"/>
    </row>
    <row r="490" ht="15.75" customHeight="1">
      <c r="A490" s="1"/>
      <c r="AC490" s="78"/>
      <c r="AD490" s="22"/>
    </row>
    <row r="491" ht="15.75" customHeight="1">
      <c r="A491" s="1"/>
      <c r="AC491" s="78"/>
      <c r="AD491" s="22"/>
    </row>
    <row r="492" ht="15.75" customHeight="1">
      <c r="A492" s="1"/>
      <c r="AC492" s="78"/>
      <c r="AD492" s="22"/>
    </row>
    <row r="493" ht="15.75" customHeight="1">
      <c r="A493" s="1"/>
      <c r="AC493" s="78"/>
      <c r="AD493" s="22"/>
    </row>
    <row r="494" ht="15.75" customHeight="1">
      <c r="A494" s="1"/>
      <c r="AC494" s="78"/>
      <c r="AD494" s="22"/>
    </row>
    <row r="495" ht="15.75" customHeight="1">
      <c r="A495" s="1"/>
      <c r="AC495" s="78"/>
      <c r="AD495" s="22"/>
    </row>
    <row r="496" ht="15.75" customHeight="1">
      <c r="A496" s="1"/>
      <c r="AC496" s="78"/>
      <c r="AD496" s="22"/>
    </row>
    <row r="497" ht="15.75" customHeight="1">
      <c r="A497" s="1"/>
      <c r="AC497" s="78"/>
      <c r="AD497" s="22"/>
    </row>
    <row r="498" ht="15.75" customHeight="1">
      <c r="A498" s="1"/>
      <c r="AC498" s="78"/>
      <c r="AD498" s="22"/>
    </row>
    <row r="499" ht="15.75" customHeight="1">
      <c r="A499" s="1"/>
      <c r="AC499" s="78"/>
      <c r="AD499" s="22"/>
    </row>
    <row r="500" ht="15.75" customHeight="1">
      <c r="A500" s="1"/>
      <c r="AC500" s="78"/>
      <c r="AD500" s="22"/>
    </row>
    <row r="501" ht="15.75" customHeight="1">
      <c r="A501" s="1"/>
      <c r="AC501" s="78"/>
      <c r="AD501" s="22"/>
    </row>
    <row r="502" ht="15.75" customHeight="1">
      <c r="A502" s="1"/>
      <c r="AC502" s="78"/>
      <c r="AD502" s="22"/>
    </row>
    <row r="503" ht="15.75" customHeight="1">
      <c r="A503" s="1"/>
      <c r="AC503" s="78"/>
      <c r="AD503" s="22"/>
    </row>
    <row r="504" ht="15.75" customHeight="1">
      <c r="A504" s="1"/>
      <c r="AC504" s="78"/>
      <c r="AD504" s="22"/>
    </row>
    <row r="505" ht="15.75" customHeight="1">
      <c r="A505" s="1"/>
      <c r="AC505" s="78"/>
      <c r="AD505" s="22"/>
    </row>
    <row r="506" ht="15.75" customHeight="1">
      <c r="A506" s="1"/>
      <c r="AC506" s="78"/>
      <c r="AD506" s="22"/>
    </row>
    <row r="507" ht="15.75" customHeight="1">
      <c r="A507" s="1"/>
      <c r="AC507" s="78"/>
      <c r="AD507" s="22"/>
    </row>
    <row r="508" ht="15.75" customHeight="1">
      <c r="A508" s="1"/>
      <c r="AC508" s="78"/>
      <c r="AD508" s="22"/>
    </row>
    <row r="509" ht="15.75" customHeight="1">
      <c r="A509" s="1"/>
      <c r="AC509" s="78"/>
      <c r="AD509" s="22"/>
    </row>
    <row r="510" ht="15.75" customHeight="1">
      <c r="A510" s="1"/>
      <c r="AC510" s="78"/>
      <c r="AD510" s="22"/>
    </row>
    <row r="511" ht="15.75" customHeight="1">
      <c r="A511" s="1"/>
      <c r="AC511" s="78"/>
      <c r="AD511" s="22"/>
    </row>
    <row r="512" ht="15.75" customHeight="1">
      <c r="A512" s="1"/>
      <c r="AC512" s="78"/>
      <c r="AD512" s="22"/>
    </row>
    <row r="513" ht="15.75" customHeight="1">
      <c r="A513" s="1"/>
      <c r="AC513" s="78"/>
      <c r="AD513" s="22"/>
    </row>
    <row r="514" ht="15.75" customHeight="1">
      <c r="A514" s="1"/>
      <c r="AC514" s="78"/>
      <c r="AD514" s="22"/>
    </row>
    <row r="515" ht="15.75" customHeight="1">
      <c r="A515" s="1"/>
      <c r="AC515" s="78"/>
      <c r="AD515" s="22"/>
    </row>
    <row r="516" ht="15.75" customHeight="1">
      <c r="A516" s="1"/>
      <c r="AC516" s="78"/>
      <c r="AD516" s="22"/>
    </row>
    <row r="517" ht="15.75" customHeight="1">
      <c r="A517" s="1"/>
      <c r="AC517" s="78"/>
      <c r="AD517" s="22"/>
    </row>
    <row r="518" ht="15.75" customHeight="1">
      <c r="A518" s="1"/>
      <c r="AC518" s="78"/>
      <c r="AD518" s="22"/>
    </row>
    <row r="519" ht="15.75" customHeight="1">
      <c r="A519" s="1"/>
      <c r="AC519" s="78"/>
      <c r="AD519" s="22"/>
    </row>
    <row r="520" ht="15.75" customHeight="1">
      <c r="A520" s="1"/>
      <c r="AC520" s="78"/>
      <c r="AD520" s="22"/>
    </row>
    <row r="521" ht="15.75" customHeight="1">
      <c r="A521" s="1"/>
      <c r="AC521" s="78"/>
      <c r="AD521" s="22"/>
    </row>
    <row r="522" ht="15.75" customHeight="1">
      <c r="A522" s="1"/>
      <c r="AC522" s="78"/>
      <c r="AD522" s="22"/>
    </row>
    <row r="523" ht="15.75" customHeight="1">
      <c r="A523" s="1"/>
      <c r="AC523" s="78"/>
      <c r="AD523" s="22"/>
    </row>
    <row r="524" ht="15.75" customHeight="1">
      <c r="A524" s="1"/>
      <c r="AC524" s="78"/>
      <c r="AD524" s="22"/>
    </row>
    <row r="525" ht="15.75" customHeight="1">
      <c r="A525" s="1"/>
      <c r="AC525" s="78"/>
      <c r="AD525" s="22"/>
    </row>
    <row r="526" ht="15.75" customHeight="1">
      <c r="A526" s="1"/>
      <c r="AC526" s="78"/>
      <c r="AD526" s="22"/>
    </row>
    <row r="527" ht="15.75" customHeight="1">
      <c r="A527" s="1"/>
      <c r="AC527" s="78"/>
      <c r="AD527" s="22"/>
    </row>
    <row r="528" ht="15.75" customHeight="1">
      <c r="A528" s="1"/>
      <c r="AC528" s="78"/>
      <c r="AD528" s="22"/>
    </row>
    <row r="529" ht="15.75" customHeight="1">
      <c r="A529" s="1"/>
      <c r="AC529" s="78"/>
      <c r="AD529" s="22"/>
    </row>
    <row r="530" ht="15.75" customHeight="1">
      <c r="A530" s="1"/>
      <c r="AC530" s="78"/>
      <c r="AD530" s="22"/>
    </row>
    <row r="531" ht="15.75" customHeight="1">
      <c r="A531" s="1"/>
      <c r="AC531" s="78"/>
      <c r="AD531" s="22"/>
    </row>
    <row r="532" ht="15.75" customHeight="1">
      <c r="A532" s="1"/>
      <c r="AC532" s="78"/>
      <c r="AD532" s="22"/>
    </row>
    <row r="533" ht="15.75" customHeight="1">
      <c r="A533" s="1"/>
      <c r="AC533" s="78"/>
      <c r="AD533" s="22"/>
    </row>
    <row r="534" ht="15.75" customHeight="1">
      <c r="A534" s="1"/>
      <c r="AC534" s="78"/>
      <c r="AD534" s="22"/>
    </row>
    <row r="535" ht="15.75" customHeight="1">
      <c r="A535" s="1"/>
      <c r="AC535" s="78"/>
      <c r="AD535" s="22"/>
    </row>
    <row r="536" ht="15.75" customHeight="1">
      <c r="A536" s="1"/>
      <c r="AC536" s="78"/>
      <c r="AD536" s="22"/>
    </row>
    <row r="537" ht="15.75" customHeight="1">
      <c r="A537" s="1"/>
      <c r="AC537" s="78"/>
      <c r="AD537" s="22"/>
    </row>
    <row r="538" ht="15.75" customHeight="1">
      <c r="A538" s="1"/>
      <c r="AC538" s="78"/>
      <c r="AD538" s="22"/>
    </row>
    <row r="539" ht="15.75" customHeight="1">
      <c r="A539" s="1"/>
      <c r="AC539" s="78"/>
      <c r="AD539" s="22"/>
    </row>
    <row r="540" ht="15.75" customHeight="1">
      <c r="A540" s="1"/>
      <c r="AC540" s="78"/>
      <c r="AD540" s="22"/>
    </row>
    <row r="541" ht="15.75" customHeight="1">
      <c r="A541" s="1"/>
      <c r="AC541" s="78"/>
      <c r="AD541" s="22"/>
    </row>
    <row r="542" ht="15.75" customHeight="1">
      <c r="A542" s="1"/>
      <c r="AC542" s="78"/>
      <c r="AD542" s="22"/>
    </row>
    <row r="543" ht="15.75" customHeight="1">
      <c r="A543" s="1"/>
      <c r="AC543" s="78"/>
      <c r="AD543" s="22"/>
    </row>
    <row r="544" ht="15.75" customHeight="1">
      <c r="A544" s="1"/>
      <c r="AC544" s="78"/>
      <c r="AD544" s="22"/>
    </row>
    <row r="545" ht="15.75" customHeight="1">
      <c r="A545" s="1"/>
      <c r="AC545" s="78"/>
      <c r="AD545" s="22"/>
    </row>
    <row r="546" ht="15.75" customHeight="1">
      <c r="A546" s="1"/>
      <c r="AC546" s="78"/>
      <c r="AD546" s="22"/>
    </row>
    <row r="547" ht="15.75" customHeight="1">
      <c r="A547" s="1"/>
      <c r="AC547" s="78"/>
      <c r="AD547" s="22"/>
    </row>
    <row r="548" ht="15.75" customHeight="1">
      <c r="A548" s="1"/>
      <c r="AC548" s="78"/>
      <c r="AD548" s="22"/>
    </row>
    <row r="549" ht="15.75" customHeight="1">
      <c r="A549" s="1"/>
      <c r="AC549" s="78"/>
      <c r="AD549" s="22"/>
    </row>
    <row r="550" ht="15.75" customHeight="1">
      <c r="A550" s="1"/>
      <c r="AC550" s="78"/>
      <c r="AD550" s="22"/>
    </row>
    <row r="551" ht="15.75" customHeight="1">
      <c r="A551" s="1"/>
      <c r="AC551" s="78"/>
      <c r="AD551" s="22"/>
    </row>
    <row r="552" ht="15.75" customHeight="1">
      <c r="A552" s="1"/>
      <c r="AC552" s="78"/>
      <c r="AD552" s="22"/>
    </row>
    <row r="553" ht="15.75" customHeight="1">
      <c r="A553" s="1"/>
      <c r="AC553" s="78"/>
      <c r="AD553" s="22"/>
    </row>
    <row r="554" ht="15.75" customHeight="1">
      <c r="A554" s="1"/>
      <c r="AC554" s="78"/>
      <c r="AD554" s="22"/>
    </row>
    <row r="555" ht="15.75" customHeight="1">
      <c r="A555" s="1"/>
      <c r="AC555" s="78"/>
      <c r="AD555" s="22"/>
    </row>
    <row r="556" ht="15.75" customHeight="1">
      <c r="A556" s="1"/>
      <c r="AC556" s="78"/>
      <c r="AD556" s="22"/>
    </row>
    <row r="557" ht="15.75" customHeight="1">
      <c r="A557" s="1"/>
      <c r="AC557" s="78"/>
      <c r="AD557" s="22"/>
    </row>
    <row r="558" ht="15.75" customHeight="1">
      <c r="A558" s="1"/>
      <c r="AC558" s="78"/>
      <c r="AD558" s="22"/>
    </row>
    <row r="559" ht="15.75" customHeight="1">
      <c r="A559" s="1"/>
      <c r="AC559" s="78"/>
      <c r="AD559" s="22"/>
    </row>
    <row r="560" ht="15.75" customHeight="1">
      <c r="A560" s="1"/>
      <c r="AC560" s="78"/>
      <c r="AD560" s="22"/>
    </row>
    <row r="561" ht="15.75" customHeight="1">
      <c r="A561" s="1"/>
      <c r="AC561" s="78"/>
      <c r="AD561" s="22"/>
    </row>
    <row r="562" ht="15.75" customHeight="1">
      <c r="A562" s="1"/>
      <c r="AC562" s="78"/>
      <c r="AD562" s="22"/>
    </row>
    <row r="563" ht="15.75" customHeight="1">
      <c r="A563" s="1"/>
      <c r="AC563" s="78"/>
      <c r="AD563" s="22"/>
    </row>
    <row r="564" ht="15.75" customHeight="1">
      <c r="A564" s="1"/>
      <c r="AC564" s="78"/>
      <c r="AD564" s="22"/>
    </row>
    <row r="565" ht="15.75" customHeight="1">
      <c r="A565" s="1"/>
      <c r="AC565" s="78"/>
      <c r="AD565" s="22"/>
    </row>
    <row r="566" ht="15.75" customHeight="1">
      <c r="A566" s="1"/>
      <c r="AC566" s="78"/>
      <c r="AD566" s="22"/>
    </row>
    <row r="567" ht="15.75" customHeight="1">
      <c r="A567" s="1"/>
      <c r="AC567" s="78"/>
      <c r="AD567" s="22"/>
    </row>
    <row r="568" ht="15.75" customHeight="1">
      <c r="A568" s="1"/>
      <c r="AC568" s="78"/>
      <c r="AD568" s="22"/>
    </row>
    <row r="569" ht="15.75" customHeight="1">
      <c r="A569" s="1"/>
      <c r="AC569" s="78"/>
      <c r="AD569" s="22"/>
    </row>
    <row r="570" ht="15.75" customHeight="1">
      <c r="A570" s="1"/>
      <c r="AC570" s="78"/>
      <c r="AD570" s="22"/>
    </row>
    <row r="571" ht="15.75" customHeight="1">
      <c r="A571" s="1"/>
      <c r="AC571" s="78"/>
      <c r="AD571" s="22"/>
    </row>
    <row r="572" ht="15.75" customHeight="1">
      <c r="A572" s="1"/>
      <c r="AC572" s="78"/>
      <c r="AD572" s="22"/>
    </row>
    <row r="573" ht="15.75" customHeight="1">
      <c r="A573" s="1"/>
      <c r="AC573" s="78"/>
      <c r="AD573" s="22"/>
    </row>
    <row r="574" ht="15.75" customHeight="1">
      <c r="A574" s="1"/>
      <c r="AC574" s="78"/>
      <c r="AD574" s="22"/>
    </row>
    <row r="575" ht="15.75" customHeight="1">
      <c r="A575" s="1"/>
      <c r="AC575" s="78"/>
      <c r="AD575" s="22"/>
    </row>
    <row r="576" ht="15.75" customHeight="1">
      <c r="A576" s="1"/>
      <c r="AC576" s="78"/>
      <c r="AD576" s="22"/>
    </row>
    <row r="577" ht="15.75" customHeight="1">
      <c r="A577" s="1"/>
      <c r="AC577" s="78"/>
      <c r="AD577" s="22"/>
    </row>
    <row r="578" ht="15.75" customHeight="1">
      <c r="A578" s="1"/>
      <c r="AC578" s="78"/>
      <c r="AD578" s="22"/>
    </row>
    <row r="579" ht="15.75" customHeight="1">
      <c r="A579" s="1"/>
      <c r="AC579" s="78"/>
      <c r="AD579" s="22"/>
    </row>
    <row r="580" ht="15.75" customHeight="1">
      <c r="A580" s="1"/>
      <c r="AC580" s="78"/>
      <c r="AD580" s="22"/>
    </row>
    <row r="581" ht="15.75" customHeight="1">
      <c r="A581" s="1"/>
      <c r="AC581" s="78"/>
      <c r="AD581" s="22"/>
    </row>
    <row r="582" ht="15.75" customHeight="1">
      <c r="A582" s="1"/>
      <c r="AC582" s="78"/>
      <c r="AD582" s="22"/>
    </row>
    <row r="583" ht="15.75" customHeight="1">
      <c r="A583" s="1"/>
      <c r="AC583" s="78"/>
      <c r="AD583" s="22"/>
    </row>
    <row r="584" ht="15.75" customHeight="1">
      <c r="A584" s="1"/>
      <c r="AC584" s="78"/>
      <c r="AD584" s="22"/>
    </row>
    <row r="585" ht="15.75" customHeight="1">
      <c r="A585" s="1"/>
      <c r="AC585" s="78"/>
      <c r="AD585" s="22"/>
    </row>
    <row r="586" ht="15.75" customHeight="1">
      <c r="A586" s="1"/>
      <c r="AC586" s="78"/>
      <c r="AD586" s="22"/>
    </row>
    <row r="587" ht="15.75" customHeight="1">
      <c r="A587" s="1"/>
      <c r="AC587" s="78"/>
      <c r="AD587" s="22"/>
    </row>
    <row r="588" ht="15.75" customHeight="1">
      <c r="A588" s="1"/>
      <c r="AC588" s="78"/>
      <c r="AD588" s="22"/>
    </row>
    <row r="589" ht="15.75" customHeight="1">
      <c r="A589" s="1"/>
      <c r="AC589" s="78"/>
      <c r="AD589" s="22"/>
    </row>
    <row r="590" ht="15.75" customHeight="1">
      <c r="A590" s="1"/>
      <c r="AC590" s="78"/>
      <c r="AD590" s="22"/>
    </row>
    <row r="591" ht="15.75" customHeight="1">
      <c r="A591" s="1"/>
      <c r="AC591" s="78"/>
      <c r="AD591" s="22"/>
    </row>
    <row r="592" ht="15.75" customHeight="1">
      <c r="A592" s="1"/>
      <c r="AC592" s="78"/>
      <c r="AD592" s="22"/>
    </row>
    <row r="593" ht="15.75" customHeight="1">
      <c r="A593" s="1"/>
      <c r="AC593" s="78"/>
      <c r="AD593" s="22"/>
    </row>
    <row r="594" ht="15.75" customHeight="1">
      <c r="A594" s="1"/>
      <c r="AC594" s="78"/>
      <c r="AD594" s="22"/>
    </row>
    <row r="595" ht="15.75" customHeight="1">
      <c r="A595" s="1"/>
      <c r="AC595" s="78"/>
      <c r="AD595" s="22"/>
    </row>
    <row r="596" ht="15.75" customHeight="1">
      <c r="A596" s="1"/>
      <c r="AC596" s="78"/>
      <c r="AD596" s="22"/>
    </row>
    <row r="597" ht="15.75" customHeight="1">
      <c r="A597" s="1"/>
      <c r="AC597" s="78"/>
      <c r="AD597" s="22"/>
    </row>
    <row r="598" ht="15.75" customHeight="1">
      <c r="A598" s="1"/>
      <c r="AC598" s="78"/>
      <c r="AD598" s="22"/>
    </row>
    <row r="599" ht="15.75" customHeight="1">
      <c r="A599" s="1"/>
      <c r="AC599" s="78"/>
      <c r="AD599" s="22"/>
    </row>
    <row r="600" ht="15.75" customHeight="1">
      <c r="A600" s="1"/>
      <c r="AC600" s="78"/>
      <c r="AD600" s="22"/>
    </row>
    <row r="601" ht="15.75" customHeight="1">
      <c r="A601" s="1"/>
      <c r="AC601" s="78"/>
      <c r="AD601" s="22"/>
    </row>
    <row r="602" ht="15.75" customHeight="1">
      <c r="A602" s="1"/>
      <c r="AC602" s="78"/>
      <c r="AD602" s="22"/>
    </row>
    <row r="603" ht="15.75" customHeight="1">
      <c r="A603" s="1"/>
      <c r="AC603" s="78"/>
      <c r="AD603" s="22"/>
    </row>
    <row r="604" ht="15.75" customHeight="1">
      <c r="A604" s="1"/>
      <c r="AC604" s="78"/>
      <c r="AD604" s="22"/>
    </row>
    <row r="605" ht="15.75" customHeight="1">
      <c r="A605" s="1"/>
      <c r="AC605" s="78"/>
      <c r="AD605" s="22"/>
    </row>
    <row r="606" ht="15.75" customHeight="1">
      <c r="A606" s="1"/>
      <c r="AC606" s="78"/>
      <c r="AD606" s="22"/>
    </row>
    <row r="607" ht="15.75" customHeight="1">
      <c r="A607" s="1"/>
      <c r="AC607" s="78"/>
      <c r="AD607" s="22"/>
    </row>
    <row r="608" ht="15.75" customHeight="1">
      <c r="A608" s="1"/>
      <c r="AC608" s="78"/>
      <c r="AD608" s="22"/>
    </row>
    <row r="609" ht="15.75" customHeight="1">
      <c r="A609" s="1"/>
      <c r="AC609" s="78"/>
      <c r="AD609" s="22"/>
    </row>
    <row r="610" ht="15.75" customHeight="1">
      <c r="A610" s="1"/>
      <c r="AC610" s="78"/>
      <c r="AD610" s="22"/>
    </row>
    <row r="611" ht="15.75" customHeight="1">
      <c r="A611" s="1"/>
      <c r="AC611" s="78"/>
      <c r="AD611" s="22"/>
    </row>
    <row r="612" ht="15.75" customHeight="1">
      <c r="A612" s="1"/>
      <c r="AC612" s="78"/>
      <c r="AD612" s="22"/>
    </row>
    <row r="613" ht="15.75" customHeight="1">
      <c r="A613" s="1"/>
      <c r="AC613" s="78"/>
      <c r="AD613" s="22"/>
    </row>
    <row r="614" ht="15.75" customHeight="1">
      <c r="A614" s="1"/>
      <c r="AC614" s="78"/>
      <c r="AD614" s="22"/>
    </row>
    <row r="615" ht="15.75" customHeight="1">
      <c r="A615" s="1"/>
      <c r="AC615" s="78"/>
      <c r="AD615" s="22"/>
    </row>
    <row r="616" ht="15.75" customHeight="1">
      <c r="A616" s="1"/>
      <c r="AC616" s="78"/>
      <c r="AD616" s="22"/>
    </row>
    <row r="617" ht="15.75" customHeight="1">
      <c r="A617" s="1"/>
      <c r="AC617" s="78"/>
      <c r="AD617" s="22"/>
    </row>
    <row r="618" ht="15.75" customHeight="1">
      <c r="A618" s="1"/>
      <c r="AC618" s="78"/>
      <c r="AD618" s="22"/>
    </row>
    <row r="619" ht="15.75" customHeight="1">
      <c r="A619" s="1"/>
      <c r="AC619" s="78"/>
      <c r="AD619" s="22"/>
    </row>
    <row r="620" ht="15.75" customHeight="1">
      <c r="A620" s="1"/>
      <c r="AC620" s="78"/>
      <c r="AD620" s="22"/>
    </row>
    <row r="621" ht="15.75" customHeight="1">
      <c r="A621" s="1"/>
      <c r="AC621" s="78"/>
      <c r="AD621" s="22"/>
    </row>
    <row r="622" ht="15.75" customHeight="1">
      <c r="A622" s="1"/>
      <c r="AC622" s="78"/>
      <c r="AD622" s="22"/>
    </row>
    <row r="623" ht="15.75" customHeight="1">
      <c r="A623" s="1"/>
      <c r="AC623" s="78"/>
      <c r="AD623" s="22"/>
    </row>
    <row r="624" ht="15.75" customHeight="1">
      <c r="A624" s="1"/>
      <c r="AC624" s="78"/>
      <c r="AD624" s="22"/>
    </row>
    <row r="625" ht="15.75" customHeight="1">
      <c r="A625" s="1"/>
      <c r="AC625" s="78"/>
      <c r="AD625" s="22"/>
    </row>
    <row r="626" ht="15.75" customHeight="1">
      <c r="A626" s="1"/>
      <c r="AC626" s="78"/>
      <c r="AD626" s="22"/>
    </row>
    <row r="627" ht="15.75" customHeight="1">
      <c r="A627" s="1"/>
      <c r="AC627" s="78"/>
      <c r="AD627" s="22"/>
    </row>
    <row r="628" ht="15.75" customHeight="1">
      <c r="A628" s="1"/>
      <c r="AC628" s="78"/>
      <c r="AD628" s="22"/>
    </row>
    <row r="629" ht="15.75" customHeight="1">
      <c r="A629" s="1"/>
      <c r="AC629" s="78"/>
      <c r="AD629" s="22"/>
    </row>
    <row r="630" ht="15.75" customHeight="1">
      <c r="A630" s="1"/>
      <c r="AC630" s="78"/>
      <c r="AD630" s="22"/>
    </row>
    <row r="631" ht="15.75" customHeight="1">
      <c r="A631" s="1"/>
      <c r="AC631" s="78"/>
      <c r="AD631" s="22"/>
    </row>
    <row r="632" ht="15.75" customHeight="1">
      <c r="A632" s="1"/>
      <c r="AC632" s="78"/>
      <c r="AD632" s="22"/>
    </row>
    <row r="633" ht="15.75" customHeight="1">
      <c r="A633" s="1"/>
      <c r="AC633" s="78"/>
      <c r="AD633" s="22"/>
    </row>
    <row r="634" ht="15.75" customHeight="1">
      <c r="A634" s="1"/>
      <c r="AC634" s="78"/>
      <c r="AD634" s="22"/>
    </row>
    <row r="635" ht="15.75" customHeight="1">
      <c r="A635" s="1"/>
      <c r="AC635" s="78"/>
      <c r="AD635" s="22"/>
    </row>
    <row r="636" ht="15.75" customHeight="1">
      <c r="A636" s="1"/>
      <c r="AC636" s="78"/>
      <c r="AD636" s="22"/>
    </row>
    <row r="637" ht="15.75" customHeight="1">
      <c r="A637" s="1"/>
      <c r="AC637" s="78"/>
      <c r="AD637" s="22"/>
    </row>
    <row r="638" ht="15.75" customHeight="1">
      <c r="A638" s="1"/>
      <c r="AC638" s="78"/>
      <c r="AD638" s="22"/>
    </row>
    <row r="639" ht="15.75" customHeight="1">
      <c r="A639" s="1"/>
      <c r="AC639" s="78"/>
      <c r="AD639" s="22"/>
    </row>
    <row r="640" ht="15.75" customHeight="1">
      <c r="A640" s="1"/>
      <c r="AC640" s="78"/>
      <c r="AD640" s="22"/>
    </row>
    <row r="641" ht="15.75" customHeight="1">
      <c r="A641" s="1"/>
      <c r="AC641" s="78"/>
      <c r="AD641" s="22"/>
    </row>
    <row r="642" ht="15.75" customHeight="1">
      <c r="A642" s="1"/>
      <c r="AC642" s="78"/>
      <c r="AD642" s="22"/>
    </row>
    <row r="643" ht="15.75" customHeight="1">
      <c r="A643" s="1"/>
      <c r="AC643" s="78"/>
      <c r="AD643" s="22"/>
    </row>
    <row r="644" ht="15.75" customHeight="1">
      <c r="A644" s="1"/>
      <c r="AC644" s="78"/>
      <c r="AD644" s="22"/>
    </row>
    <row r="645" ht="15.75" customHeight="1">
      <c r="A645" s="1"/>
      <c r="AC645" s="78"/>
      <c r="AD645" s="22"/>
    </row>
    <row r="646" ht="15.75" customHeight="1">
      <c r="A646" s="1"/>
      <c r="AC646" s="78"/>
      <c r="AD646" s="22"/>
    </row>
    <row r="647" ht="15.75" customHeight="1">
      <c r="A647" s="1"/>
      <c r="AC647" s="78"/>
      <c r="AD647" s="22"/>
    </row>
    <row r="648" ht="15.75" customHeight="1">
      <c r="A648" s="1"/>
      <c r="AC648" s="78"/>
      <c r="AD648" s="22"/>
    </row>
    <row r="649" ht="15.75" customHeight="1">
      <c r="A649" s="1"/>
      <c r="AC649" s="78"/>
      <c r="AD649" s="22"/>
    </row>
    <row r="650" ht="15.75" customHeight="1">
      <c r="A650" s="1"/>
      <c r="AC650" s="78"/>
      <c r="AD650" s="22"/>
    </row>
    <row r="651" ht="15.75" customHeight="1">
      <c r="A651" s="1"/>
      <c r="AC651" s="78"/>
      <c r="AD651" s="22"/>
    </row>
    <row r="652" ht="15.75" customHeight="1">
      <c r="A652" s="1"/>
      <c r="AC652" s="78"/>
      <c r="AD652" s="22"/>
    </row>
    <row r="653" ht="15.75" customHeight="1">
      <c r="A653" s="1"/>
      <c r="AC653" s="78"/>
      <c r="AD653" s="22"/>
    </row>
    <row r="654" ht="15.75" customHeight="1">
      <c r="A654" s="1"/>
      <c r="AC654" s="78"/>
      <c r="AD654" s="22"/>
    </row>
    <row r="655" ht="15.75" customHeight="1">
      <c r="A655" s="1"/>
      <c r="AC655" s="78"/>
      <c r="AD655" s="22"/>
    </row>
    <row r="656" ht="15.75" customHeight="1">
      <c r="A656" s="1"/>
      <c r="AC656" s="78"/>
      <c r="AD656" s="22"/>
    </row>
    <row r="657" ht="15.75" customHeight="1">
      <c r="A657" s="1"/>
      <c r="AC657" s="78"/>
      <c r="AD657" s="22"/>
    </row>
    <row r="658" ht="15.75" customHeight="1">
      <c r="A658" s="1"/>
      <c r="AC658" s="78"/>
      <c r="AD658" s="22"/>
    </row>
    <row r="659" ht="15.75" customHeight="1">
      <c r="A659" s="1"/>
      <c r="AC659" s="78"/>
      <c r="AD659" s="22"/>
    </row>
    <row r="660" ht="15.75" customHeight="1">
      <c r="A660" s="1"/>
      <c r="AC660" s="78"/>
      <c r="AD660" s="22"/>
    </row>
    <row r="661" ht="15.75" customHeight="1">
      <c r="A661" s="1"/>
      <c r="AC661" s="78"/>
      <c r="AD661" s="22"/>
    </row>
    <row r="662" ht="15.75" customHeight="1">
      <c r="A662" s="1"/>
      <c r="AC662" s="78"/>
      <c r="AD662" s="22"/>
    </row>
    <row r="663" ht="15.75" customHeight="1">
      <c r="A663" s="1"/>
      <c r="AC663" s="78"/>
      <c r="AD663" s="22"/>
    </row>
    <row r="664" ht="15.75" customHeight="1">
      <c r="A664" s="1"/>
      <c r="AC664" s="78"/>
      <c r="AD664" s="22"/>
    </row>
    <row r="665" ht="15.75" customHeight="1">
      <c r="A665" s="1"/>
      <c r="AC665" s="78"/>
      <c r="AD665" s="22"/>
    </row>
    <row r="666" ht="15.75" customHeight="1">
      <c r="A666" s="1"/>
      <c r="AC666" s="78"/>
      <c r="AD666" s="22"/>
    </row>
    <row r="667" ht="15.75" customHeight="1">
      <c r="A667" s="1"/>
      <c r="AC667" s="78"/>
      <c r="AD667" s="22"/>
    </row>
    <row r="668" ht="15.75" customHeight="1">
      <c r="A668" s="1"/>
      <c r="AC668" s="78"/>
      <c r="AD668" s="22"/>
    </row>
    <row r="669" ht="15.75" customHeight="1">
      <c r="A669" s="1"/>
      <c r="AC669" s="78"/>
      <c r="AD669" s="22"/>
    </row>
    <row r="670" ht="15.75" customHeight="1">
      <c r="A670" s="1"/>
      <c r="AC670" s="78"/>
      <c r="AD670" s="22"/>
    </row>
    <row r="671" ht="15.75" customHeight="1">
      <c r="A671" s="1"/>
      <c r="AC671" s="78"/>
      <c r="AD671" s="22"/>
    </row>
    <row r="672" ht="15.75" customHeight="1">
      <c r="A672" s="1"/>
      <c r="AC672" s="78"/>
      <c r="AD672" s="22"/>
    </row>
    <row r="673" ht="15.75" customHeight="1">
      <c r="A673" s="1"/>
      <c r="AC673" s="78"/>
      <c r="AD673" s="22"/>
    </row>
    <row r="674" ht="15.75" customHeight="1">
      <c r="A674" s="1"/>
      <c r="AC674" s="78"/>
      <c r="AD674" s="22"/>
    </row>
    <row r="675" ht="15.75" customHeight="1">
      <c r="A675" s="1"/>
      <c r="AC675" s="78"/>
      <c r="AD675" s="22"/>
    </row>
    <row r="676" ht="15.75" customHeight="1">
      <c r="A676" s="1"/>
      <c r="AC676" s="78"/>
      <c r="AD676" s="22"/>
    </row>
    <row r="677" ht="15.75" customHeight="1">
      <c r="A677" s="1"/>
      <c r="AC677" s="78"/>
      <c r="AD677" s="22"/>
    </row>
    <row r="678" ht="15.75" customHeight="1">
      <c r="A678" s="1"/>
      <c r="AC678" s="78"/>
      <c r="AD678" s="22"/>
    </row>
    <row r="679" ht="15.75" customHeight="1">
      <c r="A679" s="1"/>
      <c r="AC679" s="78"/>
      <c r="AD679" s="22"/>
    </row>
    <row r="680" ht="15.75" customHeight="1">
      <c r="A680" s="1"/>
      <c r="AC680" s="78"/>
      <c r="AD680" s="22"/>
    </row>
    <row r="681" ht="15.75" customHeight="1">
      <c r="A681" s="1"/>
      <c r="AC681" s="78"/>
      <c r="AD681" s="22"/>
    </row>
    <row r="682" ht="15.75" customHeight="1">
      <c r="A682" s="1"/>
      <c r="AC682" s="78"/>
      <c r="AD682" s="22"/>
    </row>
    <row r="683" ht="15.75" customHeight="1">
      <c r="A683" s="1"/>
      <c r="AC683" s="78"/>
      <c r="AD683" s="22"/>
    </row>
    <row r="684" ht="15.75" customHeight="1">
      <c r="A684" s="1"/>
      <c r="AC684" s="78"/>
      <c r="AD684" s="22"/>
    </row>
    <row r="685" ht="15.75" customHeight="1">
      <c r="A685" s="1"/>
      <c r="AC685" s="78"/>
      <c r="AD685" s="22"/>
    </row>
    <row r="686" ht="15.75" customHeight="1">
      <c r="A686" s="1"/>
      <c r="AC686" s="78"/>
      <c r="AD686" s="22"/>
    </row>
    <row r="687" ht="15.75" customHeight="1">
      <c r="A687" s="1"/>
      <c r="AC687" s="78"/>
      <c r="AD687" s="22"/>
    </row>
    <row r="688" ht="15.75" customHeight="1">
      <c r="A688" s="1"/>
      <c r="AC688" s="78"/>
      <c r="AD688" s="22"/>
    </row>
    <row r="689" ht="15.75" customHeight="1">
      <c r="A689" s="1"/>
      <c r="AC689" s="78"/>
      <c r="AD689" s="22"/>
    </row>
    <row r="690" ht="15.75" customHeight="1">
      <c r="A690" s="1"/>
      <c r="AC690" s="78"/>
      <c r="AD690" s="22"/>
    </row>
    <row r="691" ht="15.75" customHeight="1">
      <c r="A691" s="1"/>
      <c r="AC691" s="78"/>
      <c r="AD691" s="22"/>
    </row>
    <row r="692" ht="15.75" customHeight="1">
      <c r="A692" s="1"/>
      <c r="AC692" s="78"/>
      <c r="AD692" s="22"/>
    </row>
    <row r="693" ht="15.75" customHeight="1">
      <c r="A693" s="1"/>
      <c r="AC693" s="78"/>
      <c r="AD693" s="22"/>
    </row>
    <row r="694" ht="15.75" customHeight="1">
      <c r="A694" s="1"/>
      <c r="AC694" s="78"/>
      <c r="AD694" s="22"/>
    </row>
    <row r="695" ht="15.75" customHeight="1">
      <c r="A695" s="1"/>
      <c r="AC695" s="78"/>
      <c r="AD695" s="22"/>
    </row>
    <row r="696" ht="15.75" customHeight="1">
      <c r="A696" s="1"/>
      <c r="AC696" s="78"/>
      <c r="AD696" s="22"/>
    </row>
    <row r="697" ht="15.75" customHeight="1">
      <c r="A697" s="1"/>
      <c r="AC697" s="78"/>
      <c r="AD697" s="22"/>
    </row>
    <row r="698" ht="15.75" customHeight="1">
      <c r="A698" s="1"/>
      <c r="AC698" s="78"/>
      <c r="AD698" s="22"/>
    </row>
    <row r="699" ht="15.75" customHeight="1">
      <c r="A699" s="1"/>
      <c r="AC699" s="78"/>
      <c r="AD699" s="22"/>
    </row>
    <row r="700" ht="15.75" customHeight="1">
      <c r="A700" s="1"/>
      <c r="AC700" s="78"/>
      <c r="AD700" s="22"/>
    </row>
    <row r="701" ht="15.75" customHeight="1">
      <c r="A701" s="1"/>
      <c r="AC701" s="78"/>
      <c r="AD701" s="22"/>
    </row>
    <row r="702" ht="15.75" customHeight="1">
      <c r="A702" s="1"/>
      <c r="AC702" s="78"/>
      <c r="AD702" s="22"/>
    </row>
    <row r="703" ht="15.75" customHeight="1">
      <c r="A703" s="1"/>
      <c r="AC703" s="78"/>
      <c r="AD703" s="22"/>
    </row>
    <row r="704" ht="15.75" customHeight="1">
      <c r="A704" s="1"/>
      <c r="AC704" s="78"/>
      <c r="AD704" s="22"/>
    </row>
    <row r="705" ht="15.75" customHeight="1">
      <c r="A705" s="1"/>
      <c r="AC705" s="78"/>
      <c r="AD705" s="22"/>
    </row>
    <row r="706" ht="15.75" customHeight="1">
      <c r="A706" s="1"/>
      <c r="AC706" s="78"/>
      <c r="AD706" s="22"/>
    </row>
    <row r="707" ht="15.75" customHeight="1">
      <c r="A707" s="1"/>
      <c r="AC707" s="78"/>
      <c r="AD707" s="22"/>
    </row>
    <row r="708" ht="15.75" customHeight="1">
      <c r="A708" s="1"/>
      <c r="AC708" s="78"/>
      <c r="AD708" s="22"/>
    </row>
    <row r="709" ht="15.75" customHeight="1">
      <c r="A709" s="1"/>
      <c r="AC709" s="78"/>
      <c r="AD709" s="22"/>
    </row>
    <row r="710" ht="15.75" customHeight="1">
      <c r="A710" s="1"/>
      <c r="AC710" s="78"/>
      <c r="AD710" s="22"/>
    </row>
    <row r="711" ht="15.75" customHeight="1">
      <c r="A711" s="1"/>
      <c r="AC711" s="78"/>
      <c r="AD711" s="22"/>
    </row>
    <row r="712" ht="15.75" customHeight="1">
      <c r="A712" s="1"/>
      <c r="AC712" s="78"/>
      <c r="AD712" s="22"/>
    </row>
    <row r="713" ht="15.75" customHeight="1">
      <c r="A713" s="1"/>
      <c r="AC713" s="78"/>
      <c r="AD713" s="22"/>
    </row>
    <row r="714" ht="15.75" customHeight="1">
      <c r="A714" s="1"/>
      <c r="AC714" s="78"/>
      <c r="AD714" s="22"/>
    </row>
    <row r="715" ht="15.75" customHeight="1">
      <c r="A715" s="1"/>
      <c r="AC715" s="78"/>
      <c r="AD715" s="22"/>
    </row>
    <row r="716" ht="15.75" customHeight="1">
      <c r="A716" s="1"/>
      <c r="AC716" s="78"/>
      <c r="AD716" s="22"/>
    </row>
    <row r="717" ht="15.75" customHeight="1">
      <c r="A717" s="1"/>
      <c r="AC717" s="78"/>
      <c r="AD717" s="22"/>
    </row>
    <row r="718" ht="15.75" customHeight="1">
      <c r="A718" s="1"/>
      <c r="AC718" s="78"/>
      <c r="AD718" s="22"/>
    </row>
    <row r="719" ht="15.75" customHeight="1">
      <c r="A719" s="1"/>
      <c r="AC719" s="78"/>
      <c r="AD719" s="22"/>
    </row>
    <row r="720" ht="15.75" customHeight="1">
      <c r="A720" s="1"/>
      <c r="AC720" s="78"/>
      <c r="AD720" s="22"/>
    </row>
    <row r="721" ht="15.75" customHeight="1">
      <c r="A721" s="1"/>
      <c r="AC721" s="78"/>
      <c r="AD721" s="22"/>
    </row>
    <row r="722" ht="15.75" customHeight="1">
      <c r="A722" s="1"/>
      <c r="AC722" s="78"/>
      <c r="AD722" s="22"/>
    </row>
    <row r="723" ht="15.75" customHeight="1">
      <c r="A723" s="1"/>
      <c r="AC723" s="78"/>
      <c r="AD723" s="22"/>
    </row>
    <row r="724" ht="15.75" customHeight="1">
      <c r="A724" s="1"/>
      <c r="AC724" s="78"/>
      <c r="AD724" s="22"/>
    </row>
    <row r="725" ht="15.75" customHeight="1">
      <c r="A725" s="1"/>
      <c r="AC725" s="78"/>
      <c r="AD725" s="22"/>
    </row>
    <row r="726" ht="15.75" customHeight="1">
      <c r="A726" s="1"/>
      <c r="AC726" s="78"/>
      <c r="AD726" s="22"/>
    </row>
    <row r="727" ht="15.75" customHeight="1">
      <c r="A727" s="1"/>
      <c r="AC727" s="78"/>
      <c r="AD727" s="22"/>
    </row>
    <row r="728" ht="15.75" customHeight="1">
      <c r="A728" s="1"/>
      <c r="AC728" s="78"/>
      <c r="AD728" s="22"/>
    </row>
    <row r="729" ht="15.75" customHeight="1">
      <c r="A729" s="1"/>
      <c r="AC729" s="78"/>
      <c r="AD729" s="22"/>
    </row>
    <row r="730" ht="15.75" customHeight="1">
      <c r="A730" s="1"/>
      <c r="AC730" s="78"/>
      <c r="AD730" s="22"/>
    </row>
    <row r="731" ht="15.75" customHeight="1">
      <c r="A731" s="1"/>
      <c r="AC731" s="78"/>
      <c r="AD731" s="22"/>
    </row>
    <row r="732" ht="15.75" customHeight="1">
      <c r="A732" s="1"/>
      <c r="AC732" s="78"/>
      <c r="AD732" s="22"/>
    </row>
    <row r="733" ht="15.75" customHeight="1">
      <c r="A733" s="1"/>
      <c r="AC733" s="78"/>
      <c r="AD733" s="22"/>
    </row>
    <row r="734" ht="15.75" customHeight="1">
      <c r="A734" s="1"/>
      <c r="AC734" s="78"/>
      <c r="AD734" s="22"/>
    </row>
    <row r="735" ht="15.75" customHeight="1">
      <c r="A735" s="1"/>
      <c r="AC735" s="78"/>
      <c r="AD735" s="22"/>
    </row>
    <row r="736" ht="15.75" customHeight="1">
      <c r="A736" s="1"/>
      <c r="AC736" s="78"/>
      <c r="AD736" s="22"/>
    </row>
    <row r="737" ht="15.75" customHeight="1">
      <c r="A737" s="1"/>
      <c r="AC737" s="78"/>
      <c r="AD737" s="22"/>
    </row>
    <row r="738" ht="15.75" customHeight="1">
      <c r="A738" s="1"/>
      <c r="AC738" s="78"/>
      <c r="AD738" s="22"/>
    </row>
    <row r="739" ht="15.75" customHeight="1">
      <c r="A739" s="1"/>
      <c r="AC739" s="78"/>
      <c r="AD739" s="22"/>
    </row>
    <row r="740" ht="15.75" customHeight="1">
      <c r="A740" s="1"/>
      <c r="AC740" s="78"/>
      <c r="AD740" s="22"/>
    </row>
    <row r="741" ht="15.75" customHeight="1">
      <c r="A741" s="1"/>
      <c r="AC741" s="78"/>
      <c r="AD741" s="22"/>
    </row>
    <row r="742" ht="15.75" customHeight="1">
      <c r="A742" s="1"/>
      <c r="AC742" s="78"/>
      <c r="AD742" s="22"/>
    </row>
    <row r="743" ht="15.75" customHeight="1">
      <c r="A743" s="1"/>
      <c r="AC743" s="78"/>
      <c r="AD743" s="22"/>
    </row>
    <row r="744" ht="15.75" customHeight="1">
      <c r="A744" s="1"/>
      <c r="AC744" s="78"/>
      <c r="AD744" s="22"/>
    </row>
    <row r="745" ht="15.75" customHeight="1">
      <c r="A745" s="1"/>
      <c r="AC745" s="78"/>
      <c r="AD745" s="22"/>
    </row>
    <row r="746" ht="15.75" customHeight="1">
      <c r="A746" s="1"/>
      <c r="AC746" s="78"/>
      <c r="AD746" s="22"/>
    </row>
    <row r="747" ht="15.75" customHeight="1">
      <c r="A747" s="1"/>
      <c r="AC747" s="78"/>
      <c r="AD747" s="22"/>
    </row>
    <row r="748" ht="15.75" customHeight="1">
      <c r="A748" s="1"/>
      <c r="AC748" s="78"/>
      <c r="AD748" s="22"/>
    </row>
    <row r="749" ht="15.75" customHeight="1">
      <c r="A749" s="1"/>
      <c r="AC749" s="78"/>
      <c r="AD749" s="22"/>
    </row>
    <row r="750" ht="15.75" customHeight="1">
      <c r="A750" s="1"/>
      <c r="AC750" s="78"/>
      <c r="AD750" s="22"/>
    </row>
    <row r="751" ht="15.75" customHeight="1">
      <c r="A751" s="1"/>
      <c r="AC751" s="78"/>
      <c r="AD751" s="22"/>
    </row>
    <row r="752" ht="15.75" customHeight="1">
      <c r="A752" s="1"/>
      <c r="AC752" s="78"/>
      <c r="AD752" s="22"/>
    </row>
    <row r="753" ht="15.75" customHeight="1">
      <c r="A753" s="1"/>
      <c r="AC753" s="78"/>
      <c r="AD753" s="22"/>
    </row>
    <row r="754" ht="15.75" customHeight="1">
      <c r="A754" s="1"/>
      <c r="AC754" s="78"/>
      <c r="AD754" s="22"/>
    </row>
    <row r="755" ht="15.75" customHeight="1">
      <c r="A755" s="1"/>
      <c r="AC755" s="78"/>
      <c r="AD755" s="22"/>
    </row>
    <row r="756" ht="15.75" customHeight="1">
      <c r="A756" s="1"/>
      <c r="AC756" s="78"/>
      <c r="AD756" s="22"/>
    </row>
    <row r="757" ht="15.75" customHeight="1">
      <c r="A757" s="1"/>
      <c r="AC757" s="78"/>
      <c r="AD757" s="22"/>
    </row>
    <row r="758" ht="15.75" customHeight="1">
      <c r="A758" s="1"/>
      <c r="AC758" s="78"/>
      <c r="AD758" s="22"/>
    </row>
    <row r="759" ht="15.75" customHeight="1">
      <c r="A759" s="1"/>
      <c r="AC759" s="78"/>
      <c r="AD759" s="22"/>
    </row>
    <row r="760" ht="15.75" customHeight="1">
      <c r="A760" s="1"/>
      <c r="AC760" s="78"/>
      <c r="AD760" s="22"/>
    </row>
    <row r="761" ht="15.75" customHeight="1">
      <c r="A761" s="1"/>
      <c r="AC761" s="78"/>
      <c r="AD761" s="22"/>
    </row>
    <row r="762" ht="15.75" customHeight="1">
      <c r="A762" s="1"/>
      <c r="AC762" s="78"/>
      <c r="AD762" s="22"/>
    </row>
    <row r="763" ht="15.75" customHeight="1">
      <c r="A763" s="1"/>
      <c r="AC763" s="78"/>
      <c r="AD763" s="22"/>
    </row>
    <row r="764" ht="15.75" customHeight="1">
      <c r="A764" s="1"/>
      <c r="AC764" s="78"/>
      <c r="AD764" s="22"/>
    </row>
    <row r="765" ht="15.75" customHeight="1">
      <c r="A765" s="1"/>
      <c r="AC765" s="78"/>
      <c r="AD765" s="22"/>
    </row>
    <row r="766" ht="15.75" customHeight="1">
      <c r="A766" s="1"/>
      <c r="AC766" s="78"/>
      <c r="AD766" s="22"/>
    </row>
    <row r="767" ht="15.75" customHeight="1">
      <c r="A767" s="1"/>
      <c r="AC767" s="78"/>
      <c r="AD767" s="22"/>
    </row>
    <row r="768" ht="15.75" customHeight="1">
      <c r="A768" s="1"/>
      <c r="AC768" s="78"/>
      <c r="AD768" s="22"/>
    </row>
    <row r="769" ht="15.75" customHeight="1">
      <c r="A769" s="1"/>
      <c r="AC769" s="78"/>
      <c r="AD769" s="22"/>
    </row>
    <row r="770" ht="15.75" customHeight="1">
      <c r="A770" s="1"/>
      <c r="AC770" s="78"/>
      <c r="AD770" s="22"/>
    </row>
    <row r="771" ht="15.75" customHeight="1">
      <c r="A771" s="1"/>
      <c r="AC771" s="78"/>
      <c r="AD771" s="22"/>
    </row>
    <row r="772" ht="15.75" customHeight="1">
      <c r="A772" s="1"/>
      <c r="AC772" s="78"/>
      <c r="AD772" s="22"/>
    </row>
    <row r="773" ht="15.75" customHeight="1">
      <c r="A773" s="1"/>
      <c r="AC773" s="78"/>
      <c r="AD773" s="22"/>
    </row>
    <row r="774" ht="15.75" customHeight="1">
      <c r="A774" s="1"/>
      <c r="AC774" s="78"/>
      <c r="AD774" s="22"/>
    </row>
    <row r="775" ht="15.75" customHeight="1">
      <c r="A775" s="1"/>
      <c r="AC775" s="78"/>
      <c r="AD775" s="22"/>
    </row>
    <row r="776" ht="15.75" customHeight="1">
      <c r="A776" s="1"/>
      <c r="AC776" s="78"/>
      <c r="AD776" s="22"/>
    </row>
    <row r="777" ht="15.75" customHeight="1">
      <c r="A777" s="1"/>
      <c r="AC777" s="78"/>
      <c r="AD777" s="22"/>
    </row>
    <row r="778" ht="15.75" customHeight="1">
      <c r="A778" s="1"/>
      <c r="AC778" s="78"/>
      <c r="AD778" s="22"/>
    </row>
    <row r="779" ht="15.75" customHeight="1">
      <c r="A779" s="1"/>
      <c r="AC779" s="78"/>
      <c r="AD779" s="22"/>
    </row>
    <row r="780" ht="15.75" customHeight="1">
      <c r="A780" s="1"/>
      <c r="AC780" s="78"/>
      <c r="AD780" s="22"/>
    </row>
    <row r="781" ht="15.75" customHeight="1">
      <c r="A781" s="1"/>
      <c r="AC781" s="78"/>
      <c r="AD781" s="22"/>
    </row>
    <row r="782" ht="15.75" customHeight="1">
      <c r="A782" s="1"/>
      <c r="AC782" s="78"/>
      <c r="AD782" s="22"/>
    </row>
    <row r="783" ht="15.75" customHeight="1">
      <c r="A783" s="1"/>
      <c r="AC783" s="78"/>
      <c r="AD783" s="22"/>
    </row>
    <row r="784" ht="15.75" customHeight="1">
      <c r="A784" s="1"/>
      <c r="AC784" s="78"/>
      <c r="AD784" s="22"/>
    </row>
    <row r="785" ht="15.75" customHeight="1">
      <c r="A785" s="1"/>
      <c r="AC785" s="78"/>
      <c r="AD785" s="22"/>
    </row>
    <row r="786" ht="15.75" customHeight="1">
      <c r="A786" s="1"/>
      <c r="AC786" s="78"/>
      <c r="AD786" s="22"/>
    </row>
    <row r="787" ht="15.75" customHeight="1">
      <c r="A787" s="1"/>
      <c r="AC787" s="78"/>
      <c r="AD787" s="22"/>
    </row>
    <row r="788" ht="15.75" customHeight="1">
      <c r="A788" s="1"/>
      <c r="AC788" s="78"/>
      <c r="AD788" s="22"/>
    </row>
    <row r="789" ht="15.75" customHeight="1">
      <c r="A789" s="1"/>
      <c r="AC789" s="78"/>
      <c r="AD789" s="22"/>
    </row>
    <row r="790" ht="15.75" customHeight="1">
      <c r="A790" s="1"/>
      <c r="AC790" s="78"/>
      <c r="AD790" s="22"/>
    </row>
    <row r="791" ht="15.75" customHeight="1">
      <c r="A791" s="1"/>
      <c r="AC791" s="78"/>
      <c r="AD791" s="22"/>
    </row>
    <row r="792" ht="15.75" customHeight="1">
      <c r="A792" s="1"/>
      <c r="AC792" s="78"/>
      <c r="AD792" s="22"/>
    </row>
    <row r="793" ht="15.75" customHeight="1">
      <c r="A793" s="1"/>
      <c r="AC793" s="78"/>
      <c r="AD793" s="22"/>
    </row>
    <row r="794" ht="15.75" customHeight="1">
      <c r="A794" s="1"/>
      <c r="AC794" s="78"/>
      <c r="AD794" s="22"/>
    </row>
    <row r="795" ht="15.75" customHeight="1">
      <c r="A795" s="1"/>
      <c r="AC795" s="78"/>
      <c r="AD795" s="22"/>
    </row>
    <row r="796" ht="15.75" customHeight="1">
      <c r="A796" s="1"/>
      <c r="AC796" s="78"/>
      <c r="AD796" s="22"/>
    </row>
    <row r="797" ht="15.75" customHeight="1">
      <c r="A797" s="1"/>
      <c r="AC797" s="78"/>
      <c r="AD797" s="22"/>
    </row>
    <row r="798" ht="15.75" customHeight="1">
      <c r="A798" s="1"/>
      <c r="AC798" s="78"/>
      <c r="AD798" s="22"/>
    </row>
    <row r="799" ht="15.75" customHeight="1">
      <c r="A799" s="1"/>
      <c r="AC799" s="78"/>
      <c r="AD799" s="22"/>
    </row>
    <row r="800" ht="15.75" customHeight="1">
      <c r="A800" s="1"/>
      <c r="AC800" s="78"/>
      <c r="AD800" s="22"/>
    </row>
    <row r="801" ht="15.75" customHeight="1">
      <c r="A801" s="1"/>
      <c r="AC801" s="78"/>
      <c r="AD801" s="22"/>
    </row>
    <row r="802" ht="15.75" customHeight="1">
      <c r="A802" s="1"/>
      <c r="AC802" s="78"/>
      <c r="AD802" s="22"/>
    </row>
    <row r="803" ht="15.75" customHeight="1">
      <c r="A803" s="1"/>
      <c r="AC803" s="78"/>
      <c r="AD803" s="22"/>
    </row>
    <row r="804" ht="15.75" customHeight="1">
      <c r="A804" s="1"/>
      <c r="AC804" s="78"/>
      <c r="AD804" s="22"/>
    </row>
    <row r="805" ht="15.75" customHeight="1">
      <c r="A805" s="1"/>
      <c r="AC805" s="78"/>
      <c r="AD805" s="22"/>
    </row>
    <row r="806" ht="15.75" customHeight="1">
      <c r="A806" s="1"/>
      <c r="AC806" s="78"/>
      <c r="AD806" s="22"/>
    </row>
    <row r="807" ht="15.75" customHeight="1">
      <c r="A807" s="1"/>
      <c r="AC807" s="78"/>
      <c r="AD807" s="22"/>
    </row>
    <row r="808" ht="15.75" customHeight="1">
      <c r="A808" s="1"/>
      <c r="AC808" s="78"/>
      <c r="AD808" s="22"/>
    </row>
    <row r="809" ht="15.75" customHeight="1">
      <c r="A809" s="1"/>
      <c r="AC809" s="78"/>
      <c r="AD809" s="22"/>
    </row>
    <row r="810" ht="15.75" customHeight="1">
      <c r="A810" s="1"/>
      <c r="AC810" s="78"/>
      <c r="AD810" s="22"/>
    </row>
    <row r="811" ht="15.75" customHeight="1">
      <c r="A811" s="1"/>
      <c r="AC811" s="78"/>
      <c r="AD811" s="22"/>
    </row>
    <row r="812" ht="15.75" customHeight="1">
      <c r="A812" s="1"/>
      <c r="AC812" s="78"/>
      <c r="AD812" s="22"/>
    </row>
    <row r="813" ht="15.75" customHeight="1">
      <c r="A813" s="1"/>
      <c r="AC813" s="78"/>
      <c r="AD813" s="22"/>
    </row>
    <row r="814" ht="15.75" customHeight="1">
      <c r="A814" s="1"/>
      <c r="AC814" s="78"/>
      <c r="AD814" s="22"/>
    </row>
    <row r="815" ht="15.75" customHeight="1">
      <c r="A815" s="1"/>
      <c r="AC815" s="78"/>
      <c r="AD815" s="22"/>
    </row>
    <row r="816" ht="15.75" customHeight="1">
      <c r="A816" s="1"/>
      <c r="AC816" s="78"/>
      <c r="AD816" s="22"/>
    </row>
    <row r="817" ht="15.75" customHeight="1">
      <c r="A817" s="1"/>
      <c r="AC817" s="78"/>
      <c r="AD817" s="22"/>
    </row>
    <row r="818" ht="15.75" customHeight="1">
      <c r="A818" s="1"/>
      <c r="AC818" s="78"/>
      <c r="AD818" s="22"/>
    </row>
    <row r="819" ht="15.75" customHeight="1">
      <c r="A819" s="1"/>
      <c r="AC819" s="78"/>
      <c r="AD819" s="22"/>
    </row>
    <row r="820" ht="15.75" customHeight="1">
      <c r="A820" s="1"/>
      <c r="AC820" s="78"/>
      <c r="AD820" s="22"/>
    </row>
    <row r="821" ht="15.75" customHeight="1">
      <c r="A821" s="1"/>
      <c r="AC821" s="78"/>
      <c r="AD821" s="22"/>
    </row>
    <row r="822" ht="15.75" customHeight="1">
      <c r="A822" s="1"/>
      <c r="AC822" s="78"/>
      <c r="AD822" s="22"/>
    </row>
    <row r="823" ht="15.75" customHeight="1">
      <c r="A823" s="1"/>
      <c r="AC823" s="78"/>
      <c r="AD823" s="22"/>
    </row>
    <row r="824" ht="15.75" customHeight="1">
      <c r="A824" s="1"/>
      <c r="AC824" s="78"/>
      <c r="AD824" s="22"/>
    </row>
    <row r="825" ht="15.75" customHeight="1">
      <c r="A825" s="1"/>
      <c r="AC825" s="78"/>
      <c r="AD825" s="22"/>
    </row>
    <row r="826" ht="15.75" customHeight="1">
      <c r="A826" s="1"/>
      <c r="AC826" s="78"/>
      <c r="AD826" s="22"/>
    </row>
    <row r="827" ht="15.75" customHeight="1">
      <c r="A827" s="1"/>
      <c r="AC827" s="78"/>
      <c r="AD827" s="22"/>
    </row>
    <row r="828" ht="15.75" customHeight="1">
      <c r="A828" s="1"/>
      <c r="AC828" s="78"/>
      <c r="AD828" s="22"/>
    </row>
    <row r="829" ht="15.75" customHeight="1">
      <c r="A829" s="1"/>
      <c r="AC829" s="78"/>
      <c r="AD829" s="22"/>
    </row>
    <row r="830" ht="15.75" customHeight="1">
      <c r="A830" s="1"/>
      <c r="AC830" s="78"/>
      <c r="AD830" s="22"/>
    </row>
    <row r="831" ht="15.75" customHeight="1">
      <c r="A831" s="1"/>
      <c r="AC831" s="78"/>
      <c r="AD831" s="22"/>
    </row>
    <row r="832" ht="15.75" customHeight="1">
      <c r="A832" s="1"/>
      <c r="AC832" s="78"/>
      <c r="AD832" s="22"/>
    </row>
    <row r="833" ht="15.75" customHeight="1">
      <c r="A833" s="1"/>
      <c r="AC833" s="78"/>
      <c r="AD833" s="22"/>
    </row>
    <row r="834" ht="15.75" customHeight="1">
      <c r="A834" s="1"/>
      <c r="AC834" s="78"/>
      <c r="AD834" s="22"/>
    </row>
    <row r="835" ht="15.75" customHeight="1">
      <c r="A835" s="1"/>
      <c r="AC835" s="78"/>
      <c r="AD835" s="22"/>
    </row>
    <row r="836" ht="15.75" customHeight="1">
      <c r="A836" s="1"/>
      <c r="AC836" s="78"/>
      <c r="AD836" s="22"/>
    </row>
    <row r="837" ht="15.75" customHeight="1">
      <c r="A837" s="1"/>
      <c r="AC837" s="78"/>
      <c r="AD837" s="22"/>
    </row>
    <row r="838" ht="15.75" customHeight="1">
      <c r="A838" s="1"/>
      <c r="AC838" s="78"/>
      <c r="AD838" s="22"/>
    </row>
    <row r="839" ht="15.75" customHeight="1">
      <c r="A839" s="1"/>
      <c r="AC839" s="78"/>
      <c r="AD839" s="22"/>
    </row>
    <row r="840" ht="15.75" customHeight="1">
      <c r="A840" s="1"/>
      <c r="AC840" s="78"/>
      <c r="AD840" s="22"/>
    </row>
    <row r="841" ht="15.75" customHeight="1">
      <c r="A841" s="1"/>
      <c r="AC841" s="78"/>
      <c r="AD841" s="22"/>
    </row>
    <row r="842" ht="15.75" customHeight="1">
      <c r="A842" s="1"/>
      <c r="AC842" s="78"/>
      <c r="AD842" s="22"/>
    </row>
    <row r="843" ht="15.75" customHeight="1">
      <c r="A843" s="1"/>
      <c r="AC843" s="78"/>
      <c r="AD843" s="22"/>
    </row>
    <row r="844" ht="15.75" customHeight="1">
      <c r="A844" s="1"/>
      <c r="AC844" s="78"/>
      <c r="AD844" s="22"/>
    </row>
    <row r="845" ht="15.75" customHeight="1">
      <c r="A845" s="1"/>
      <c r="AC845" s="78"/>
      <c r="AD845" s="22"/>
    </row>
    <row r="846" ht="15.75" customHeight="1">
      <c r="A846" s="1"/>
      <c r="AC846" s="78"/>
      <c r="AD846" s="22"/>
    </row>
    <row r="847" ht="15.75" customHeight="1">
      <c r="A847" s="1"/>
      <c r="AC847" s="78"/>
      <c r="AD847" s="22"/>
    </row>
    <row r="848" ht="15.75" customHeight="1">
      <c r="A848" s="1"/>
      <c r="AC848" s="78"/>
      <c r="AD848" s="22"/>
    </row>
    <row r="849" ht="15.75" customHeight="1">
      <c r="A849" s="1"/>
      <c r="AC849" s="78"/>
      <c r="AD849" s="22"/>
    </row>
    <row r="850" ht="15.75" customHeight="1">
      <c r="A850" s="1"/>
      <c r="AC850" s="78"/>
      <c r="AD850" s="22"/>
    </row>
    <row r="851" ht="15.75" customHeight="1">
      <c r="A851" s="1"/>
      <c r="AC851" s="78"/>
      <c r="AD851" s="22"/>
    </row>
    <row r="852" ht="15.75" customHeight="1">
      <c r="A852" s="1"/>
      <c r="AC852" s="78"/>
      <c r="AD852" s="22"/>
    </row>
    <row r="853" ht="15.75" customHeight="1">
      <c r="A853" s="1"/>
      <c r="AC853" s="78"/>
      <c r="AD853" s="22"/>
    </row>
    <row r="854" ht="15.75" customHeight="1">
      <c r="A854" s="1"/>
      <c r="AC854" s="78"/>
      <c r="AD854" s="22"/>
    </row>
    <row r="855" ht="15.75" customHeight="1">
      <c r="A855" s="1"/>
      <c r="AC855" s="78"/>
      <c r="AD855" s="22"/>
    </row>
    <row r="856" ht="15.75" customHeight="1">
      <c r="A856" s="1"/>
      <c r="AC856" s="78"/>
      <c r="AD856" s="22"/>
    </row>
    <row r="857" ht="15.75" customHeight="1">
      <c r="A857" s="1"/>
      <c r="AC857" s="78"/>
      <c r="AD857" s="22"/>
    </row>
    <row r="858" ht="15.75" customHeight="1">
      <c r="A858" s="1"/>
      <c r="AC858" s="78"/>
      <c r="AD858" s="22"/>
    </row>
    <row r="859" ht="15.75" customHeight="1">
      <c r="A859" s="1"/>
      <c r="AC859" s="78"/>
      <c r="AD859" s="22"/>
    </row>
    <row r="860" ht="15.75" customHeight="1">
      <c r="A860" s="1"/>
      <c r="AC860" s="78"/>
      <c r="AD860" s="22"/>
    </row>
    <row r="861" ht="15.75" customHeight="1">
      <c r="A861" s="1"/>
      <c r="AC861" s="78"/>
      <c r="AD861" s="22"/>
    </row>
    <row r="862" ht="15.75" customHeight="1">
      <c r="A862" s="1"/>
      <c r="AC862" s="78"/>
      <c r="AD862" s="22"/>
    </row>
    <row r="863" ht="15.75" customHeight="1">
      <c r="A863" s="1"/>
      <c r="AC863" s="78"/>
      <c r="AD863" s="22"/>
    </row>
    <row r="864" ht="15.75" customHeight="1">
      <c r="A864" s="1"/>
      <c r="AC864" s="78"/>
      <c r="AD864" s="22"/>
    </row>
    <row r="865" ht="15.75" customHeight="1">
      <c r="A865" s="1"/>
      <c r="AC865" s="78"/>
      <c r="AD865" s="22"/>
    </row>
    <row r="866" ht="15.75" customHeight="1">
      <c r="A866" s="1"/>
      <c r="AC866" s="78"/>
      <c r="AD866" s="22"/>
    </row>
    <row r="867" ht="15.75" customHeight="1">
      <c r="A867" s="1"/>
      <c r="AC867" s="78"/>
      <c r="AD867" s="22"/>
    </row>
    <row r="868" ht="15.75" customHeight="1">
      <c r="A868" s="1"/>
      <c r="AC868" s="78"/>
      <c r="AD868" s="22"/>
    </row>
    <row r="869" ht="15.75" customHeight="1">
      <c r="A869" s="1"/>
      <c r="AC869" s="78"/>
      <c r="AD869" s="22"/>
    </row>
    <row r="870" ht="15.75" customHeight="1">
      <c r="A870" s="1"/>
      <c r="AC870" s="78"/>
      <c r="AD870" s="22"/>
    </row>
    <row r="871" ht="15.75" customHeight="1">
      <c r="A871" s="1"/>
      <c r="AC871" s="78"/>
      <c r="AD871" s="22"/>
    </row>
    <row r="872" ht="15.75" customHeight="1">
      <c r="A872" s="1"/>
      <c r="AC872" s="78"/>
      <c r="AD872" s="22"/>
    </row>
    <row r="873" ht="15.75" customHeight="1">
      <c r="A873" s="1"/>
      <c r="AC873" s="78"/>
      <c r="AD873" s="22"/>
    </row>
    <row r="874" ht="15.75" customHeight="1">
      <c r="A874" s="1"/>
      <c r="AC874" s="78"/>
      <c r="AD874" s="22"/>
    </row>
    <row r="875" ht="15.75" customHeight="1">
      <c r="A875" s="1"/>
      <c r="AC875" s="78"/>
      <c r="AD875" s="22"/>
    </row>
    <row r="876" ht="15.75" customHeight="1">
      <c r="A876" s="1"/>
      <c r="AC876" s="78"/>
      <c r="AD876" s="22"/>
    </row>
    <row r="877" ht="15.75" customHeight="1">
      <c r="A877" s="1"/>
      <c r="AC877" s="78"/>
      <c r="AD877" s="22"/>
    </row>
    <row r="878" ht="15.75" customHeight="1">
      <c r="A878" s="1"/>
      <c r="AC878" s="78"/>
      <c r="AD878" s="22"/>
    </row>
    <row r="879" ht="15.75" customHeight="1">
      <c r="A879" s="1"/>
      <c r="AC879" s="78"/>
      <c r="AD879" s="22"/>
    </row>
    <row r="880" ht="15.75" customHeight="1">
      <c r="A880" s="1"/>
      <c r="AC880" s="78"/>
      <c r="AD880" s="22"/>
    </row>
    <row r="881" ht="15.75" customHeight="1">
      <c r="A881" s="1"/>
      <c r="AC881" s="78"/>
      <c r="AD881" s="22"/>
    </row>
    <row r="882" ht="15.75" customHeight="1">
      <c r="A882" s="1"/>
      <c r="AC882" s="78"/>
      <c r="AD882" s="22"/>
    </row>
    <row r="883" ht="15.75" customHeight="1">
      <c r="A883" s="1"/>
      <c r="AC883" s="78"/>
      <c r="AD883" s="22"/>
    </row>
    <row r="884" ht="15.75" customHeight="1">
      <c r="A884" s="1"/>
      <c r="AC884" s="78"/>
      <c r="AD884" s="22"/>
    </row>
    <row r="885" ht="15.75" customHeight="1">
      <c r="A885" s="1"/>
      <c r="AC885" s="78"/>
      <c r="AD885" s="22"/>
    </row>
    <row r="886" ht="15.75" customHeight="1">
      <c r="A886" s="1"/>
      <c r="AC886" s="78"/>
      <c r="AD886" s="22"/>
    </row>
    <row r="887" ht="15.75" customHeight="1">
      <c r="A887" s="1"/>
      <c r="AC887" s="78"/>
      <c r="AD887" s="22"/>
    </row>
    <row r="888" ht="15.75" customHeight="1">
      <c r="A888" s="1"/>
      <c r="AC888" s="78"/>
      <c r="AD888" s="22"/>
    </row>
    <row r="889" ht="15.75" customHeight="1">
      <c r="A889" s="1"/>
      <c r="AC889" s="78"/>
      <c r="AD889" s="22"/>
    </row>
    <row r="890" ht="15.75" customHeight="1">
      <c r="A890" s="1"/>
      <c r="AC890" s="78"/>
      <c r="AD890" s="22"/>
    </row>
    <row r="891" ht="15.75" customHeight="1">
      <c r="A891" s="1"/>
      <c r="AC891" s="78"/>
      <c r="AD891" s="22"/>
    </row>
    <row r="892" ht="15.75" customHeight="1">
      <c r="A892" s="1"/>
      <c r="AC892" s="78"/>
      <c r="AD892" s="22"/>
    </row>
    <row r="893" ht="15.75" customHeight="1">
      <c r="A893" s="1"/>
      <c r="AC893" s="78"/>
      <c r="AD893" s="22"/>
    </row>
    <row r="894" ht="15.75" customHeight="1">
      <c r="A894" s="1"/>
      <c r="AC894" s="78"/>
      <c r="AD894" s="22"/>
    </row>
    <row r="895" ht="15.75" customHeight="1">
      <c r="A895" s="1"/>
      <c r="AC895" s="78"/>
      <c r="AD895" s="22"/>
    </row>
    <row r="896" ht="15.75" customHeight="1">
      <c r="A896" s="1"/>
      <c r="AC896" s="78"/>
      <c r="AD896" s="22"/>
    </row>
    <row r="897" ht="15.75" customHeight="1">
      <c r="A897" s="1"/>
      <c r="AC897" s="78"/>
      <c r="AD897" s="22"/>
    </row>
    <row r="898" ht="15.75" customHeight="1">
      <c r="A898" s="1"/>
      <c r="AC898" s="78"/>
      <c r="AD898" s="22"/>
    </row>
    <row r="899" ht="15.75" customHeight="1">
      <c r="A899" s="1"/>
      <c r="AC899" s="78"/>
      <c r="AD899" s="22"/>
    </row>
    <row r="900" ht="15.75" customHeight="1">
      <c r="A900" s="1"/>
      <c r="AC900" s="78"/>
      <c r="AD900" s="22"/>
    </row>
    <row r="901" ht="15.75" customHeight="1">
      <c r="A901" s="1"/>
      <c r="AC901" s="78"/>
      <c r="AD901" s="22"/>
    </row>
    <row r="902" ht="15.75" customHeight="1">
      <c r="A902" s="1"/>
      <c r="AC902" s="78"/>
      <c r="AD902" s="22"/>
    </row>
    <row r="903" ht="15.75" customHeight="1">
      <c r="A903" s="1"/>
      <c r="AC903" s="78"/>
      <c r="AD903" s="22"/>
    </row>
    <row r="904" ht="15.75" customHeight="1">
      <c r="A904" s="1"/>
      <c r="AC904" s="78"/>
      <c r="AD904" s="22"/>
    </row>
    <row r="905" ht="15.75" customHeight="1">
      <c r="A905" s="1"/>
      <c r="AC905" s="78"/>
      <c r="AD905" s="22"/>
    </row>
    <row r="906" ht="15.75" customHeight="1">
      <c r="A906" s="1"/>
      <c r="AC906" s="78"/>
      <c r="AD906" s="22"/>
    </row>
    <row r="907" ht="15.75" customHeight="1">
      <c r="A907" s="1"/>
      <c r="AC907" s="78"/>
      <c r="AD907" s="22"/>
    </row>
    <row r="908" ht="15.75" customHeight="1">
      <c r="A908" s="1"/>
      <c r="AC908" s="78"/>
      <c r="AD908" s="22"/>
    </row>
    <row r="909" ht="15.75" customHeight="1">
      <c r="A909" s="1"/>
      <c r="AC909" s="78"/>
      <c r="AD909" s="22"/>
    </row>
    <row r="910" ht="15.75" customHeight="1">
      <c r="A910" s="1"/>
      <c r="AC910" s="78"/>
      <c r="AD910" s="22"/>
    </row>
    <row r="911" ht="15.75" customHeight="1">
      <c r="A911" s="1"/>
      <c r="AC911" s="78"/>
      <c r="AD911" s="22"/>
    </row>
    <row r="912" ht="15.75" customHeight="1">
      <c r="A912" s="1"/>
      <c r="AC912" s="78"/>
      <c r="AD912" s="22"/>
    </row>
    <row r="913" ht="15.75" customHeight="1">
      <c r="A913" s="1"/>
      <c r="AC913" s="78"/>
      <c r="AD913" s="22"/>
    </row>
    <row r="914" ht="15.75" customHeight="1">
      <c r="A914" s="1"/>
      <c r="AC914" s="78"/>
      <c r="AD914" s="22"/>
    </row>
    <row r="915" ht="15.75" customHeight="1">
      <c r="A915" s="1"/>
      <c r="AC915" s="78"/>
      <c r="AD915" s="22"/>
    </row>
    <row r="916" ht="15.75" customHeight="1">
      <c r="A916" s="1"/>
      <c r="AC916" s="78"/>
      <c r="AD916" s="22"/>
    </row>
    <row r="917" ht="15.75" customHeight="1">
      <c r="A917" s="1"/>
      <c r="AC917" s="78"/>
      <c r="AD917" s="22"/>
    </row>
    <row r="918" ht="15.75" customHeight="1">
      <c r="A918" s="1"/>
      <c r="AC918" s="78"/>
      <c r="AD918" s="22"/>
    </row>
    <row r="919" ht="15.75" customHeight="1">
      <c r="A919" s="1"/>
      <c r="AC919" s="78"/>
      <c r="AD919" s="22"/>
    </row>
    <row r="920" ht="15.75" customHeight="1">
      <c r="A920" s="1"/>
      <c r="AC920" s="78"/>
      <c r="AD920" s="22"/>
    </row>
    <row r="921" ht="15.75" customHeight="1">
      <c r="A921" s="1"/>
      <c r="AC921" s="78"/>
      <c r="AD921" s="22"/>
    </row>
    <row r="922" ht="15.75" customHeight="1">
      <c r="A922" s="1"/>
      <c r="AC922" s="78"/>
      <c r="AD922" s="22"/>
    </row>
    <row r="923" ht="15.75" customHeight="1">
      <c r="A923" s="1"/>
      <c r="AC923" s="78"/>
      <c r="AD923" s="22"/>
    </row>
    <row r="924" ht="15.75" customHeight="1">
      <c r="A924" s="1"/>
      <c r="AC924" s="78"/>
      <c r="AD924" s="22"/>
    </row>
    <row r="925" ht="15.75" customHeight="1">
      <c r="A925" s="1"/>
      <c r="AC925" s="78"/>
      <c r="AD925" s="22"/>
    </row>
    <row r="926" ht="15.75" customHeight="1">
      <c r="A926" s="1"/>
      <c r="AC926" s="78"/>
      <c r="AD926" s="22"/>
    </row>
    <row r="927" ht="15.75" customHeight="1">
      <c r="A927" s="1"/>
      <c r="AC927" s="78"/>
      <c r="AD927" s="22"/>
    </row>
    <row r="928" ht="15.75" customHeight="1">
      <c r="A928" s="1"/>
      <c r="AC928" s="78"/>
      <c r="AD928" s="22"/>
    </row>
    <row r="929" ht="15.75" customHeight="1">
      <c r="A929" s="1"/>
      <c r="AC929" s="78"/>
      <c r="AD929" s="22"/>
    </row>
    <row r="930" ht="15.75" customHeight="1">
      <c r="A930" s="1"/>
      <c r="AC930" s="78"/>
      <c r="AD930" s="22"/>
    </row>
    <row r="931" ht="15.75" customHeight="1">
      <c r="A931" s="1"/>
      <c r="AC931" s="78"/>
      <c r="AD931" s="22"/>
    </row>
    <row r="932" ht="15.75" customHeight="1">
      <c r="A932" s="1"/>
      <c r="AC932" s="78"/>
      <c r="AD932" s="22"/>
    </row>
    <row r="933" ht="15.75" customHeight="1">
      <c r="A933" s="1"/>
      <c r="AC933" s="78"/>
      <c r="AD933" s="22"/>
    </row>
    <row r="934" ht="15.75" customHeight="1">
      <c r="A934" s="1"/>
      <c r="AC934" s="78"/>
      <c r="AD934" s="22"/>
    </row>
    <row r="935" ht="15.75" customHeight="1">
      <c r="A935" s="1"/>
      <c r="AC935" s="78"/>
      <c r="AD935" s="22"/>
    </row>
    <row r="936" ht="15.75" customHeight="1">
      <c r="A936" s="1"/>
      <c r="AC936" s="78"/>
      <c r="AD936" s="22"/>
    </row>
    <row r="937" ht="15.75" customHeight="1">
      <c r="A937" s="1"/>
      <c r="AC937" s="78"/>
      <c r="AD937" s="22"/>
    </row>
    <row r="938" ht="15.75" customHeight="1">
      <c r="A938" s="1"/>
      <c r="AC938" s="78"/>
      <c r="AD938" s="22"/>
    </row>
    <row r="939" ht="15.75" customHeight="1">
      <c r="A939" s="1"/>
      <c r="AC939" s="78"/>
      <c r="AD939" s="22"/>
    </row>
    <row r="940" ht="15.75" customHeight="1">
      <c r="A940" s="1"/>
      <c r="AC940" s="78"/>
      <c r="AD940" s="22"/>
    </row>
    <row r="941" ht="15.75" customHeight="1">
      <c r="A941" s="1"/>
      <c r="AC941" s="78"/>
      <c r="AD941" s="22"/>
    </row>
    <row r="942" ht="15.75" customHeight="1">
      <c r="A942" s="1"/>
      <c r="AC942" s="78"/>
      <c r="AD942" s="22"/>
    </row>
    <row r="943" ht="15.75" customHeight="1">
      <c r="A943" s="1"/>
      <c r="AC943" s="78"/>
      <c r="AD943" s="22"/>
    </row>
    <row r="944" ht="15.75" customHeight="1">
      <c r="A944" s="1"/>
      <c r="AC944" s="78"/>
      <c r="AD944" s="22"/>
    </row>
    <row r="945" ht="15.75" customHeight="1">
      <c r="A945" s="1"/>
      <c r="AC945" s="78"/>
      <c r="AD945" s="22"/>
    </row>
    <row r="946" ht="15.75" customHeight="1">
      <c r="A946" s="1"/>
      <c r="AC946" s="78"/>
      <c r="AD946" s="22"/>
    </row>
    <row r="947" ht="15.75" customHeight="1">
      <c r="A947" s="1"/>
      <c r="AC947" s="78"/>
      <c r="AD947" s="22"/>
    </row>
    <row r="948" ht="15.75" customHeight="1">
      <c r="A948" s="1"/>
      <c r="AC948" s="78"/>
      <c r="AD948" s="22"/>
    </row>
    <row r="949" ht="15.75" customHeight="1">
      <c r="A949" s="1"/>
      <c r="AC949" s="78"/>
      <c r="AD949" s="22"/>
    </row>
    <row r="950" ht="15.75" customHeight="1">
      <c r="A950" s="1"/>
      <c r="AC950" s="78"/>
      <c r="AD950" s="22"/>
    </row>
    <row r="951" ht="15.75" customHeight="1">
      <c r="A951" s="1"/>
      <c r="AC951" s="78"/>
      <c r="AD951" s="22"/>
    </row>
    <row r="952" ht="15.75" customHeight="1">
      <c r="A952" s="1"/>
      <c r="AC952" s="78"/>
      <c r="AD952" s="22"/>
    </row>
    <row r="953" ht="15.75" customHeight="1">
      <c r="A953" s="1"/>
      <c r="AC953" s="78"/>
      <c r="AD953" s="22"/>
    </row>
    <row r="954" ht="15.75" customHeight="1">
      <c r="A954" s="1"/>
      <c r="AC954" s="78"/>
      <c r="AD954" s="22"/>
    </row>
    <row r="955" ht="15.75" customHeight="1">
      <c r="A955" s="1"/>
      <c r="AC955" s="78"/>
      <c r="AD955" s="22"/>
    </row>
    <row r="956" ht="15.75" customHeight="1">
      <c r="A956" s="1"/>
      <c r="AC956" s="78"/>
      <c r="AD956" s="22"/>
    </row>
    <row r="957" ht="15.75" customHeight="1">
      <c r="A957" s="1"/>
      <c r="AC957" s="78"/>
      <c r="AD957" s="22"/>
    </row>
    <row r="958" ht="15.75" customHeight="1">
      <c r="A958" s="1"/>
      <c r="AC958" s="78"/>
      <c r="AD958" s="22"/>
    </row>
    <row r="959" ht="15.75" customHeight="1">
      <c r="A959" s="1"/>
      <c r="AC959" s="78"/>
      <c r="AD959" s="22"/>
    </row>
    <row r="960" ht="15.75" customHeight="1">
      <c r="A960" s="1"/>
      <c r="AC960" s="78"/>
      <c r="AD960" s="22"/>
    </row>
    <row r="961" ht="15.75" customHeight="1">
      <c r="A961" s="1"/>
      <c r="AC961" s="78"/>
      <c r="AD961" s="22"/>
    </row>
    <row r="962" ht="15.75" customHeight="1">
      <c r="A962" s="1"/>
      <c r="AC962" s="78"/>
      <c r="AD962" s="22"/>
    </row>
    <row r="963" ht="15.75" customHeight="1">
      <c r="A963" s="1"/>
      <c r="AC963" s="78"/>
      <c r="AD963" s="22"/>
    </row>
    <row r="964" ht="15.75" customHeight="1">
      <c r="A964" s="1"/>
      <c r="AC964" s="78"/>
      <c r="AD964" s="22"/>
    </row>
    <row r="965" ht="15.75" customHeight="1">
      <c r="A965" s="1"/>
      <c r="AC965" s="78"/>
      <c r="AD965" s="22"/>
    </row>
    <row r="966" ht="15.75" customHeight="1">
      <c r="A966" s="1"/>
      <c r="AC966" s="78"/>
      <c r="AD966" s="22"/>
    </row>
    <row r="967" ht="15.75" customHeight="1">
      <c r="A967" s="1"/>
      <c r="AC967" s="78"/>
      <c r="AD967" s="22"/>
    </row>
    <row r="968" ht="15.75" customHeight="1">
      <c r="A968" s="1"/>
      <c r="AC968" s="78"/>
      <c r="AD968" s="22"/>
    </row>
    <row r="969" ht="15.75" customHeight="1">
      <c r="A969" s="1"/>
      <c r="AC969" s="78"/>
      <c r="AD969" s="22"/>
    </row>
    <row r="970" ht="15.75" customHeight="1">
      <c r="A970" s="1"/>
      <c r="AC970" s="78"/>
      <c r="AD970" s="22"/>
    </row>
    <row r="971" ht="15.75" customHeight="1">
      <c r="A971" s="1"/>
      <c r="AC971" s="78"/>
      <c r="AD971" s="22"/>
    </row>
    <row r="972" ht="15.75" customHeight="1">
      <c r="A972" s="1"/>
      <c r="AC972" s="78"/>
      <c r="AD972" s="22"/>
    </row>
    <row r="973" ht="15.75" customHeight="1">
      <c r="A973" s="1"/>
      <c r="AC973" s="78"/>
      <c r="AD973" s="22"/>
    </row>
    <row r="974" ht="15.75" customHeight="1">
      <c r="A974" s="1"/>
      <c r="AC974" s="78"/>
      <c r="AD974" s="22"/>
    </row>
    <row r="975" ht="15.75" customHeight="1">
      <c r="A975" s="1"/>
      <c r="AC975" s="78"/>
      <c r="AD975" s="22"/>
    </row>
    <row r="976" ht="15.75" customHeight="1">
      <c r="A976" s="1"/>
      <c r="AC976" s="78"/>
      <c r="AD976" s="22"/>
    </row>
    <row r="977" ht="15.75" customHeight="1">
      <c r="A977" s="1"/>
      <c r="AC977" s="78"/>
      <c r="AD977" s="22"/>
    </row>
    <row r="978" ht="15.75" customHeight="1">
      <c r="A978" s="1"/>
      <c r="AC978" s="78"/>
      <c r="AD978" s="22"/>
    </row>
    <row r="979" ht="15.75" customHeight="1">
      <c r="A979" s="1"/>
      <c r="AC979" s="78"/>
      <c r="AD979" s="22"/>
    </row>
    <row r="980" ht="15.75" customHeight="1">
      <c r="A980" s="1"/>
      <c r="AC980" s="78"/>
      <c r="AD980" s="22"/>
    </row>
    <row r="981" ht="15.75" customHeight="1">
      <c r="A981" s="1"/>
      <c r="AC981" s="78"/>
      <c r="AD981" s="22"/>
    </row>
    <row r="982" ht="15.75" customHeight="1">
      <c r="A982" s="1"/>
      <c r="AC982" s="78"/>
      <c r="AD982" s="22"/>
    </row>
    <row r="983" ht="15.75" customHeight="1">
      <c r="A983" s="1"/>
      <c r="AC983" s="78"/>
      <c r="AD983" s="22"/>
    </row>
    <row r="984" ht="15.75" customHeight="1">
      <c r="A984" s="1"/>
      <c r="AC984" s="78"/>
      <c r="AD984" s="22"/>
    </row>
    <row r="985" ht="15.75" customHeight="1">
      <c r="A985" s="1"/>
      <c r="AC985" s="78"/>
      <c r="AD985" s="22"/>
    </row>
    <row r="986" ht="15.75" customHeight="1">
      <c r="A986" s="1"/>
      <c r="AC986" s="78"/>
      <c r="AD986" s="22"/>
    </row>
    <row r="987" ht="15.75" customHeight="1">
      <c r="A987" s="1"/>
      <c r="AC987" s="78"/>
      <c r="AD987" s="22"/>
    </row>
    <row r="988" ht="15.75" customHeight="1">
      <c r="A988" s="1"/>
      <c r="AC988" s="78"/>
      <c r="AD988" s="22"/>
    </row>
    <row r="989" ht="15.75" customHeight="1">
      <c r="A989" s="1"/>
      <c r="AC989" s="78"/>
      <c r="AD989" s="22"/>
    </row>
    <row r="990" ht="15.75" customHeight="1">
      <c r="A990" s="1"/>
      <c r="AC990" s="78"/>
      <c r="AD990" s="22"/>
    </row>
    <row r="991" ht="15.75" customHeight="1">
      <c r="A991" s="1"/>
      <c r="AC991" s="78"/>
      <c r="AD991" s="22"/>
    </row>
    <row r="992" ht="15.75" customHeight="1">
      <c r="A992" s="1"/>
      <c r="AC992" s="78"/>
      <c r="AD992" s="22"/>
    </row>
    <row r="993" ht="15.75" customHeight="1">
      <c r="A993" s="1"/>
      <c r="AC993" s="78"/>
      <c r="AD993" s="22"/>
    </row>
    <row r="994" ht="15.75" customHeight="1">
      <c r="A994" s="1"/>
      <c r="AC994" s="78"/>
      <c r="AD994" s="22"/>
    </row>
    <row r="995" ht="15.75" customHeight="1">
      <c r="A995" s="1"/>
      <c r="AC995" s="78"/>
      <c r="AD995" s="22"/>
    </row>
    <row r="996" ht="15.75" customHeight="1">
      <c r="A996" s="1"/>
      <c r="AC996" s="78"/>
      <c r="AD996" s="22"/>
    </row>
    <row r="997" ht="15.75" customHeight="1">
      <c r="A997" s="1"/>
      <c r="AC997" s="78"/>
      <c r="AD997" s="22"/>
    </row>
    <row r="998" ht="15.75" customHeight="1">
      <c r="A998" s="1"/>
      <c r="AC998" s="78"/>
      <c r="AD998" s="22"/>
    </row>
    <row r="999" ht="15.75" customHeight="1">
      <c r="A999" s="1"/>
      <c r="AC999" s="78"/>
      <c r="AD999" s="22"/>
    </row>
    <row r="1000" ht="15.75" customHeight="1">
      <c r="A1000" s="1"/>
      <c r="AC1000" s="78"/>
      <c r="AD1000" s="22"/>
    </row>
  </sheetData>
  <dataValidations>
    <dataValidation type="list" allowBlank="1" showInputMessage="1" showErrorMessage="1" prompt="Vertex Name - Enter the name of the vertex." sqref="AD3:AD6 H3:H7 A3:A34">
      <formula1>CINAME</formula1>
    </dataValidation>
    <dataValidation type="list" allowBlank="1" showInputMessage="1" showErrorMessage="1" prompt="Vertex Visibility - Select an optional vertex visibility.  Vertices are &quot;Show if in an Edge&quot; by default." sqref="G3:G34">
      <formula1>ValidVertexVisibilities</formula1>
    </dataValidation>
    <dataValidation type="list" allowBlank="1" showErrorMessage="1" sqref="AH3:AH6">
      <formula1>'BASE-LINES'!$C$6:$C$13</formula1>
    </dataValidation>
    <dataValidation type="list" allowBlank="1" showInputMessage="1" showErrorMessage="1" prompt="Vertex Locked? - Set to Yes to lock the vertex at its current location." sqref="O3:O34">
      <formula1>ValidBooleansDefaultFalse</formula1>
    </dataValidation>
    <dataValidation type="list" allowBlank="1" showErrorMessage="1" sqref="AK3:AK6">
      <formula1>'POSIBLES-UBICACIONES'!$C$5:$C$8</formula1>
    </dataValidation>
    <dataValidation type="list" allowBlank="1" showInputMessage="1" showErrorMessage="1" prompt="Vertex Shape - Select an optional vertex shape." sqref="C3:C34">
      <formula1>ValidVertexShapes</formula1>
    </dataValidation>
    <dataValidation type="list" allowBlank="1" showInputMessage="1" showErrorMessage="1" prompt="Vertex Label Position - Select an optional vertex label position." sqref="J3:J34">
      <formula1>ValidVertexLabelPositions</formula1>
    </dataValidation>
  </dataValidation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6.86"/>
    <col customWidth="1" min="3" max="26" width="9.14"/>
  </cols>
  <sheetData>
    <row r="1">
      <c r="A1" s="79" t="s">
        <v>66</v>
      </c>
    </row>
    <row r="2" ht="15.0" customHeight="1"/>
    <row r="3" ht="15.0" customHeight="1">
      <c r="A3" s="80" t="s">
        <v>67</v>
      </c>
    </row>
    <row r="21" ht="15.75" customHeight="1">
      <c r="D21" s="2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9.43"/>
    <col customWidth="1" min="2" max="2" width="14.29"/>
    <col customWidth="1" min="3" max="3" width="15.0"/>
    <col customWidth="1" min="4" max="4" width="11.14"/>
    <col customWidth="1" min="5" max="5" width="13.0"/>
    <col customWidth="1" min="6" max="6" width="8.0"/>
    <col customWidth="1" hidden="1" min="7" max="8" width="13.57"/>
    <col customWidth="1" hidden="1" min="9" max="9" width="11.0"/>
    <col customWidth="1" hidden="1" min="10" max="10" width="12.57"/>
    <col customWidth="1" hidden="1" min="11" max="11" width="11.0"/>
    <col customWidth="1" hidden="1" min="12" max="12" width="9.71"/>
    <col customWidth="1" hidden="1" min="13" max="13" width="13.14"/>
    <col customWidth="1" hidden="1" min="14" max="15" width="8.43"/>
    <col customWidth="1" hidden="1" min="16" max="16" width="18.29"/>
    <col customWidth="1" hidden="1" min="17" max="17" width="14.86"/>
    <col customWidth="1" hidden="1" min="18" max="18" width="14.57"/>
    <col customWidth="1" hidden="1" min="19" max="21" width="24.14"/>
    <col customWidth="1" hidden="1" min="22" max="22" width="21.29"/>
    <col customWidth="1" hidden="1" min="23" max="23" width="19.29"/>
    <col customWidth="1" hidden="1" min="24" max="24" width="10.0"/>
    <col customWidth="1" min="25" max="26" width="9.14"/>
  </cols>
  <sheetData>
    <row r="1">
      <c r="A1" s="1"/>
      <c r="B1" s="52" t="s">
        <v>0</v>
      </c>
      <c r="C1" s="81"/>
      <c r="D1" s="81"/>
      <c r="E1" s="21"/>
      <c r="F1" s="5" t="s">
        <v>1</v>
      </c>
      <c r="G1" s="82" t="s">
        <v>30</v>
      </c>
      <c r="H1" s="83"/>
      <c r="I1" s="60" t="s">
        <v>3</v>
      </c>
      <c r="J1" s="84"/>
      <c r="K1" s="85" t="s">
        <v>2</v>
      </c>
      <c r="L1" s="86"/>
      <c r="M1" s="86"/>
      <c r="N1" s="86"/>
      <c r="O1" s="86"/>
      <c r="P1" s="86"/>
      <c r="Q1" s="86"/>
      <c r="R1" s="86"/>
      <c r="S1" s="86"/>
      <c r="T1" s="86"/>
      <c r="U1" s="86"/>
      <c r="V1" s="86"/>
      <c r="W1" s="86"/>
      <c r="X1" s="86"/>
    </row>
    <row r="2" ht="30.0" customHeight="1">
      <c r="A2" s="87" t="s">
        <v>68</v>
      </c>
      <c r="B2" s="88" t="s">
        <v>69</v>
      </c>
      <c r="C2" s="88" t="s">
        <v>70</v>
      </c>
      <c r="D2" s="88" t="s">
        <v>11</v>
      </c>
      <c r="E2" s="88" t="s">
        <v>71</v>
      </c>
      <c r="F2" s="88" t="s">
        <v>12</v>
      </c>
      <c r="G2" s="88" t="s">
        <v>72</v>
      </c>
      <c r="H2" s="88" t="s">
        <v>73</v>
      </c>
      <c r="I2" s="88" t="s">
        <v>16</v>
      </c>
      <c r="J2" s="88" t="s">
        <v>74</v>
      </c>
      <c r="K2" s="88" t="s">
        <v>75</v>
      </c>
      <c r="L2" s="88" t="s">
        <v>76</v>
      </c>
      <c r="M2" s="88" t="s">
        <v>77</v>
      </c>
      <c r="N2" s="88" t="s">
        <v>78</v>
      </c>
      <c r="O2" s="88" t="s">
        <v>79</v>
      </c>
      <c r="P2" s="88" t="s">
        <v>52</v>
      </c>
      <c r="Q2" s="88" t="s">
        <v>80</v>
      </c>
      <c r="R2" s="88" t="s">
        <v>81</v>
      </c>
      <c r="S2" s="88" t="s">
        <v>82</v>
      </c>
      <c r="T2" s="88" t="s">
        <v>83</v>
      </c>
      <c r="U2" s="88" t="s">
        <v>84</v>
      </c>
      <c r="V2" s="88" t="s">
        <v>85</v>
      </c>
      <c r="W2" s="88" t="s">
        <v>86</v>
      </c>
      <c r="X2" s="88" t="s">
        <v>87</v>
      </c>
      <c r="Y2" s="10"/>
      <c r="Z2" s="10"/>
    </row>
    <row r="3">
      <c r="A3" s="89"/>
      <c r="B3" s="90"/>
      <c r="C3" s="90"/>
      <c r="D3" s="90"/>
      <c r="E3" s="90"/>
      <c r="F3" s="91"/>
      <c r="G3" s="92"/>
      <c r="H3" s="92"/>
      <c r="I3" s="93"/>
      <c r="J3" s="93"/>
      <c r="K3" s="94"/>
      <c r="L3" s="94"/>
      <c r="M3" s="94"/>
      <c r="N3" s="94"/>
      <c r="O3" s="94"/>
      <c r="P3" s="94"/>
      <c r="Q3" s="94"/>
      <c r="R3" s="94"/>
      <c r="S3" s="94"/>
      <c r="T3" s="94"/>
      <c r="U3" s="94"/>
      <c r="V3" s="94"/>
      <c r="W3" s="95"/>
      <c r="X3" s="95"/>
    </row>
    <row r="4">
      <c r="A4" s="1"/>
    </row>
    <row r="5">
      <c r="A5" s="1"/>
    </row>
    <row r="6">
      <c r="A6" s="1"/>
    </row>
    <row r="7">
      <c r="A7" s="1"/>
    </row>
    <row r="8">
      <c r="A8" s="1"/>
    </row>
    <row r="9">
      <c r="A9" s="1"/>
    </row>
    <row r="10" ht="14.25" customHeight="1">
      <c r="A10" s="1"/>
    </row>
    <row r="11">
      <c r="A11" s="1"/>
    </row>
    <row r="12">
      <c r="A12" s="1"/>
    </row>
    <row r="13">
      <c r="A13" s="1"/>
    </row>
    <row r="14">
      <c r="A14" s="1"/>
    </row>
    <row r="15">
      <c r="A15" s="1"/>
    </row>
    <row r="16">
      <c r="A16" s="1"/>
    </row>
    <row r="17">
      <c r="A17" s="1"/>
    </row>
    <row r="18">
      <c r="A18" s="1"/>
    </row>
    <row r="19">
      <c r="A19" s="1"/>
    </row>
    <row r="20">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ataValidations>
    <dataValidation type="list" allowBlank="1" showInputMessage="1" showErrorMessage="1" prompt="Group Collapsed? - Set to Yes to collapse the group." sqref="E3">
      <formula1>ValidBooleansDefaultFalse</formula1>
    </dataValidation>
    <dataValidation type="list" allowBlank="1" showInputMessage="1" showErrorMessage="1" prompt="Group Visibility - Select an optional group visibility.  Groups are shown by default." sqref="D3">
      <formula1>ValidGroupVisibilities</formula1>
    </dataValidation>
    <dataValidation type="list" allowBlank="1" showInputMessage="1" showErrorMessage="1" prompt="Group Vertex Shape - Select a shape to use for all vertices in the group." sqref="C3">
      <formula1>ValidGroupShapes</formula1>
    </dataValidation>
  </dataValidations>
  <printOptions/>
  <pageMargins bottom="0.75" footer="0.0" header="0.0" left="0.7" right="0.7" top="0.75"/>
  <pageSetup orientation="portrait"/>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9.43"/>
    <col customWidth="1" min="2" max="2" width="9.14"/>
    <col customWidth="1" min="3" max="3" width="11.57"/>
    <col customWidth="1" min="4" max="26" width="9.14"/>
  </cols>
  <sheetData>
    <row r="1">
      <c r="A1" s="89" t="s">
        <v>68</v>
      </c>
      <c r="B1" s="89" t="s">
        <v>31</v>
      </c>
      <c r="C1" s="89" t="s">
        <v>88</v>
      </c>
    </row>
    <row r="2">
      <c r="A2" s="89"/>
      <c r="B2" s="89"/>
      <c r="C2" s="96"/>
    </row>
    <row r="3">
      <c r="A3" s="1"/>
      <c r="B3" s="1"/>
    </row>
    <row r="4">
      <c r="A4" s="1"/>
      <c r="B4" s="1"/>
    </row>
    <row r="5">
      <c r="A5" s="1"/>
      <c r="B5" s="1"/>
    </row>
    <row r="6">
      <c r="A6" s="1"/>
      <c r="B6" s="1"/>
    </row>
    <row r="7">
      <c r="A7" s="1"/>
      <c r="B7" s="1"/>
    </row>
    <row r="8">
      <c r="A8" s="1"/>
      <c r="B8" s="1"/>
    </row>
    <row r="9">
      <c r="A9" s="1"/>
      <c r="B9" s="1"/>
    </row>
    <row r="10">
      <c r="A10" s="1"/>
      <c r="B10" s="1"/>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0.75" footer="0.0" header="0.0" left="0.7" right="0.7" top="0.75"/>
  <pageSetup orientation="portrait"/>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43.14"/>
    <col customWidth="1" min="2" max="2" width="13.86"/>
    <col customWidth="1" min="3" max="3" width="9.14"/>
    <col customWidth="1" hidden="1" min="4" max="4" width="12.86"/>
    <col customWidth="1" hidden="1" min="5" max="5" width="19.71"/>
    <col customWidth="1" hidden="1" min="6" max="6" width="15.57"/>
    <col customWidth="1" hidden="1" min="7" max="7" width="22.14"/>
    <col customWidth="1" hidden="1" min="8" max="8" width="17.14"/>
    <col customWidth="1" hidden="1" min="9" max="9" width="23.86"/>
    <col customWidth="1" hidden="1" min="10" max="10" width="28.29"/>
    <col customWidth="1" hidden="1" min="11" max="11" width="34.86"/>
    <col customWidth="1" hidden="1" min="12" max="12" width="25.0"/>
    <col customWidth="1" hidden="1" min="13" max="13" width="31.57"/>
    <col customWidth="1" hidden="1" min="14" max="14" width="26.57"/>
    <col customWidth="1" hidden="1" min="15" max="17" width="33.29"/>
    <col customWidth="1" hidden="1" min="18" max="18" width="26.57"/>
    <col customWidth="1" hidden="1" min="19" max="19" width="33.0"/>
    <col customWidth="1" hidden="1" min="20" max="20" width="19.57"/>
    <col customWidth="1" hidden="1" min="21" max="21" width="26.14"/>
    <col customWidth="1" hidden="1" min="22" max="22" width="9.14"/>
    <col customWidth="1" hidden="1" min="23" max="23" width="34.14"/>
    <col customWidth="1" hidden="1" min="24" max="24" width="25.14"/>
    <col customWidth="1" min="25" max="26" width="9.14"/>
  </cols>
  <sheetData>
    <row r="1" ht="15.0" customHeight="1">
      <c r="A1" s="88" t="s">
        <v>89</v>
      </c>
      <c r="B1" s="88" t="s">
        <v>90</v>
      </c>
      <c r="D1" s="96" t="s">
        <v>91</v>
      </c>
      <c r="E1" s="96" t="s">
        <v>92</v>
      </c>
      <c r="F1" s="97" t="s">
        <v>93</v>
      </c>
      <c r="G1" s="98" t="s">
        <v>94</v>
      </c>
      <c r="H1" s="97" t="s">
        <v>95</v>
      </c>
      <c r="I1" s="98" t="s">
        <v>96</v>
      </c>
      <c r="J1" s="97" t="s">
        <v>97</v>
      </c>
      <c r="K1" s="98" t="s">
        <v>98</v>
      </c>
      <c r="L1" s="97" t="s">
        <v>99</v>
      </c>
      <c r="M1" s="98" t="s">
        <v>100</v>
      </c>
      <c r="N1" s="97" t="s">
        <v>101</v>
      </c>
      <c r="O1" s="98" t="s">
        <v>102</v>
      </c>
      <c r="P1" s="98" t="s">
        <v>103</v>
      </c>
      <c r="Q1" s="98" t="s">
        <v>104</v>
      </c>
      <c r="R1" s="97" t="s">
        <v>105</v>
      </c>
      <c r="S1" s="97" t="s">
        <v>106</v>
      </c>
      <c r="T1" s="97" t="s">
        <v>107</v>
      </c>
      <c r="U1" s="98" t="s">
        <v>108</v>
      </c>
      <c r="W1" s="96" t="s">
        <v>109</v>
      </c>
      <c r="X1" s="96" t="s">
        <v>90</v>
      </c>
    </row>
    <row r="2">
      <c r="A2" s="99"/>
      <c r="B2" s="99"/>
      <c r="D2" s="100" t="str">
        <f>MIN(Vertices[Degree])</f>
        <v>#ERROR!</v>
      </c>
      <c r="E2" s="96" t="str">
        <f>COUNTIF(Vertices[Degree], "&gt;= " &amp; D2) - COUNTIF(Vertices[Degree], "&gt;=" &amp; D3)</f>
        <v>#ERROR!</v>
      </c>
      <c r="F2" s="101" t="str">
        <f>MIN(Vertices[In-Degree])</f>
        <v>#ERROR!</v>
      </c>
      <c r="G2" s="102" t="str">
        <f>COUNTIF(Vertices[In-Degree], "&gt;= " &amp; F2) - COUNTIF(Vertices[In-Degree], "&gt;=" &amp; F3)</f>
        <v>#ERROR!</v>
      </c>
      <c r="H2" s="101" t="str">
        <f>MIN(Vertices[Out-Degree])</f>
        <v>#ERROR!</v>
      </c>
      <c r="I2" s="102" t="str">
        <f>COUNTIF(Vertices[Out-Degree], "&gt;= " &amp; H2) - COUNTIF(Vertices[Out-Degree], "&gt;=" &amp; H3)</f>
        <v>#ERROR!</v>
      </c>
      <c r="J2" s="101" t="str">
        <f>MIN(Vertices[Betweenness Centrality])</f>
        <v>#ERROR!</v>
      </c>
      <c r="K2" s="102" t="str">
        <f>COUNTIF(Vertices[Betweenness Centrality], "&gt;= " &amp; J2) - COUNTIF(Vertices[Betweenness Centrality], "&gt;=" &amp; J3)</f>
        <v>#ERROR!</v>
      </c>
      <c r="L2" s="101" t="str">
        <f>MIN(Vertices[Closeness Centrality])</f>
        <v>#ERROR!</v>
      </c>
      <c r="M2" s="102" t="str">
        <f>COUNTIF(Vertices[Closeness Centrality], "&gt;= " &amp; L2) - COUNTIF(Vertices[Closeness Centrality], "&gt;=" &amp; L3)</f>
        <v>#ERROR!</v>
      </c>
      <c r="N2" s="101" t="str">
        <f>MIN(Vertices[Eigenvector Centrality])</f>
        <v>#ERROR!</v>
      </c>
      <c r="O2" s="102" t="str">
        <f>COUNTIF(Vertices[Eigenvector Centrality], "&gt;= " &amp; N2) - COUNTIF(Vertices[Eigenvector Centrality], "&gt;=" &amp; N3)</f>
        <v>#ERROR!</v>
      </c>
      <c r="P2" s="101" t="str">
        <f>MIN(Vertices[PageRank])</f>
        <v>#ERROR!</v>
      </c>
      <c r="Q2" s="102" t="str">
        <f>COUNTIF(Vertices[PageRank], "&gt;= " &amp; P2) - COUNTIF(Vertices[PageRank], "&gt;=" &amp; P3)</f>
        <v>#ERROR!</v>
      </c>
      <c r="R2" s="101" t="str">
        <f>MIN(Vertices[Clustering Coefficient])</f>
        <v>#ERROR!</v>
      </c>
      <c r="S2" s="103" t="str">
        <f>COUNTIF(Vertices[Clustering Coefficient], "&gt;= " &amp; R2) - COUNTIF(Vertices[Clustering Coefficient], "&gt;=" &amp; R3)</f>
        <v>#ERROR!</v>
      </c>
      <c r="T2" s="101" t="str">
        <f>MIN(INDIRECT(DynamicFilterSourceColumnRange))</f>
        <v>#REF!</v>
      </c>
      <c r="U2" s="102">
        <f>COUNTIF(INDIRECT(DynamicFilterSourceColumnRange), "&gt;= " &amp; T2) - COUNTIF(INDIRECT(DynamicFilterSourceColumnRange), "&gt;=" &amp; T3)</f>
        <v>0</v>
      </c>
      <c r="W2" s="96" t="s">
        <v>110</v>
      </c>
      <c r="X2" s="96" t="str">
        <f>ROWS(HistogramBins[Degree Bin]) - 1</f>
        <v>#ERROR!</v>
      </c>
    </row>
    <row r="3">
      <c r="A3" s="99"/>
      <c r="B3" s="99"/>
      <c r="D3" s="100" t="str">
        <f>D2+($D$45-$D$2)/BinDivisor</f>
        <v>#ERROR!</v>
      </c>
      <c r="E3" s="96" t="str">
        <f>COUNTIF(Vertices[Degree], "&gt;= " &amp; D3) - COUNTIF(Vertices[Degree], "&gt;=" &amp; D4)</f>
        <v>#ERROR!</v>
      </c>
      <c r="F3" s="104" t="str">
        <f>F2+($F$45-$F$2)/BinDivisor</f>
        <v>#ERROR!</v>
      </c>
      <c r="G3" s="105" t="str">
        <f>COUNTIF(Vertices[In-Degree], "&gt;= " &amp; F3) - COUNTIF(Vertices[In-Degree], "&gt;=" &amp; F4)</f>
        <v>#ERROR!</v>
      </c>
      <c r="H3" s="104" t="str">
        <f>H2+($H$45-$H$2)/BinDivisor</f>
        <v>#ERROR!</v>
      </c>
      <c r="I3" s="105" t="str">
        <f>COUNTIF(Vertices[Out-Degree], "&gt;= " &amp; H3) - COUNTIF(Vertices[Out-Degree], "&gt;=" &amp; H4)</f>
        <v>#ERROR!</v>
      </c>
      <c r="J3" s="104" t="str">
        <f>J2+($J$45-$J$2)/BinDivisor</f>
        <v>#ERROR!</v>
      </c>
      <c r="K3" s="105" t="str">
        <f>COUNTIF(Vertices[Betweenness Centrality], "&gt;= " &amp; J3) - COUNTIF(Vertices[Betweenness Centrality], "&gt;=" &amp; J4)</f>
        <v>#ERROR!</v>
      </c>
      <c r="L3" s="104" t="str">
        <f>L2+($L$45-$L$2)/BinDivisor</f>
        <v>#ERROR!</v>
      </c>
      <c r="M3" s="105" t="str">
        <f>COUNTIF(Vertices[Closeness Centrality], "&gt;= " &amp; L3) - COUNTIF(Vertices[Closeness Centrality], "&gt;=" &amp; L4)</f>
        <v>#ERROR!</v>
      </c>
      <c r="N3" s="104" t="str">
        <f>N2+($N$45-$N$2)/BinDivisor</f>
        <v>#ERROR!</v>
      </c>
      <c r="O3" s="105" t="str">
        <f>COUNTIF(Vertices[Eigenvector Centrality], "&gt;= " &amp; N3) - COUNTIF(Vertices[Eigenvector Centrality], "&gt;=" &amp; N4)</f>
        <v>#ERROR!</v>
      </c>
      <c r="P3" s="104" t="str">
        <f>P2+($P$45-$P$2)/BinDivisor</f>
        <v>#ERROR!</v>
      </c>
      <c r="Q3" s="105" t="str">
        <f>COUNTIF(Vertices[PageRank], "&gt;= " &amp; P3) - COUNTIF(Vertices[PageRank], "&gt;=" &amp; P4)</f>
        <v>#ERROR!</v>
      </c>
      <c r="R3" s="104" t="str">
        <f>R2+($R$45-$R$2)/BinDivisor</f>
        <v>#ERROR!</v>
      </c>
      <c r="S3" s="106" t="str">
        <f>COUNTIF(Vertices[Clustering Coefficient], "&gt;= " &amp; R3) - COUNTIF(Vertices[Clustering Coefficient], "&gt;=" &amp; R4)</f>
        <v>#ERROR!</v>
      </c>
      <c r="T3" s="104" t="str">
        <f>T2+($T$45-$T$2)/BinDivisor</f>
        <v>#REF!</v>
      </c>
      <c r="U3" s="105">
        <f>COUNTIF(INDIRECT(DynamicFilterSourceColumnRange), "&gt;= " &amp; T3) - COUNTIF(INDIRECT(DynamicFilterSourceColumnRange), "&gt;=" &amp; T4)</f>
        <v>0</v>
      </c>
      <c r="W3" s="96" t="s">
        <v>111</v>
      </c>
      <c r="X3" s="96" t="s">
        <v>112</v>
      </c>
    </row>
    <row r="4">
      <c r="A4" s="99"/>
      <c r="B4" s="99"/>
      <c r="D4" s="100" t="str">
        <f>D3+($D$45-$D$2)/BinDivisor</f>
        <v>#ERROR!</v>
      </c>
      <c r="E4" s="96" t="str">
        <f>COUNTIF(Vertices[Degree], "&gt;= " &amp; D4) - COUNTIF(Vertices[Degree], "&gt;=" &amp; D5)</f>
        <v>#ERROR!</v>
      </c>
      <c r="F4" s="101" t="str">
        <f>F3+($F$45-$F$2)/BinDivisor</f>
        <v>#ERROR!</v>
      </c>
      <c r="G4" s="102" t="str">
        <f>COUNTIF(Vertices[In-Degree], "&gt;= " &amp; F4) - COUNTIF(Vertices[In-Degree], "&gt;=" &amp; F5)</f>
        <v>#ERROR!</v>
      </c>
      <c r="H4" s="101" t="str">
        <f>H3+($H$45-$H$2)/BinDivisor</f>
        <v>#ERROR!</v>
      </c>
      <c r="I4" s="102" t="str">
        <f>COUNTIF(Vertices[Out-Degree], "&gt;= " &amp; H4) - COUNTIF(Vertices[Out-Degree], "&gt;=" &amp; H5)</f>
        <v>#ERROR!</v>
      </c>
      <c r="J4" s="101" t="str">
        <f>J3+($J$45-$J$2)/BinDivisor</f>
        <v>#ERROR!</v>
      </c>
      <c r="K4" s="102" t="str">
        <f>COUNTIF(Vertices[Betweenness Centrality], "&gt;= " &amp; J4) - COUNTIF(Vertices[Betweenness Centrality], "&gt;=" &amp; J5)</f>
        <v>#ERROR!</v>
      </c>
      <c r="L4" s="101" t="str">
        <f>L3+($L$45-$L$2)/BinDivisor</f>
        <v>#ERROR!</v>
      </c>
      <c r="M4" s="102" t="str">
        <f>COUNTIF(Vertices[Closeness Centrality], "&gt;= " &amp; L4) - COUNTIF(Vertices[Closeness Centrality], "&gt;=" &amp; L5)</f>
        <v>#ERROR!</v>
      </c>
      <c r="N4" s="101" t="str">
        <f>N3+($N$45-$N$2)/BinDivisor</f>
        <v>#ERROR!</v>
      </c>
      <c r="O4" s="102" t="str">
        <f>COUNTIF(Vertices[Eigenvector Centrality], "&gt;= " &amp; N4) - COUNTIF(Vertices[Eigenvector Centrality], "&gt;=" &amp; N5)</f>
        <v>#ERROR!</v>
      </c>
      <c r="P4" s="101" t="str">
        <f>P3+($P$45-$P$2)/BinDivisor</f>
        <v>#ERROR!</v>
      </c>
      <c r="Q4" s="102" t="str">
        <f>COUNTIF(Vertices[PageRank], "&gt;= " &amp; P4) - COUNTIF(Vertices[PageRank], "&gt;=" &amp; P5)</f>
        <v>#ERROR!</v>
      </c>
      <c r="R4" s="101" t="str">
        <f>R3+($R$45-$R$2)/BinDivisor</f>
        <v>#ERROR!</v>
      </c>
      <c r="S4" s="103" t="str">
        <f>COUNTIF(Vertices[Clustering Coefficient], "&gt;= " &amp; R4) - COUNTIF(Vertices[Clustering Coefficient], "&gt;=" &amp; R5)</f>
        <v>#ERROR!</v>
      </c>
      <c r="T4" s="101" t="str">
        <f>T3+($T$45-$T$2)/BinDivisor</f>
        <v>#REF!</v>
      </c>
      <c r="U4" s="102">
        <f>COUNTIF(INDIRECT(DynamicFilterSourceColumnRange), "&gt;= " &amp; T4) - COUNTIF(INDIRECT(DynamicFilterSourceColumnRange), "&gt;=" &amp; T5)</f>
        <v>0</v>
      </c>
      <c r="W4" s="96" t="s">
        <v>113</v>
      </c>
      <c r="X4" s="96" t="s">
        <v>114</v>
      </c>
    </row>
    <row r="5">
      <c r="A5" s="99"/>
      <c r="B5" s="99"/>
      <c r="D5" s="100" t="str">
        <f>D4+($D$45-$D$2)/BinDivisor</f>
        <v>#ERROR!</v>
      </c>
      <c r="E5" s="96" t="str">
        <f>COUNTIF(Vertices[Degree], "&gt;= " &amp; D5) - COUNTIF(Vertices[Degree], "&gt;=" &amp; D6)</f>
        <v>#ERROR!</v>
      </c>
      <c r="F5" s="104" t="str">
        <f>F4+($F$45-$F$2)/BinDivisor</f>
        <v>#ERROR!</v>
      </c>
      <c r="G5" s="105" t="str">
        <f>COUNTIF(Vertices[In-Degree], "&gt;= " &amp; F5) - COUNTIF(Vertices[In-Degree], "&gt;=" &amp; F6)</f>
        <v>#ERROR!</v>
      </c>
      <c r="H5" s="104" t="str">
        <f>H4+($H$45-$H$2)/BinDivisor</f>
        <v>#ERROR!</v>
      </c>
      <c r="I5" s="105" t="str">
        <f>COUNTIF(Vertices[Out-Degree], "&gt;= " &amp; H5) - COUNTIF(Vertices[Out-Degree], "&gt;=" &amp; H6)</f>
        <v>#ERROR!</v>
      </c>
      <c r="J5" s="104" t="str">
        <f>J4+($J$45-$J$2)/BinDivisor</f>
        <v>#ERROR!</v>
      </c>
      <c r="K5" s="105" t="str">
        <f>COUNTIF(Vertices[Betweenness Centrality], "&gt;= " &amp; J5) - COUNTIF(Vertices[Betweenness Centrality], "&gt;=" &amp; J6)</f>
        <v>#ERROR!</v>
      </c>
      <c r="L5" s="104" t="str">
        <f>L4+($L$45-$L$2)/BinDivisor</f>
        <v>#ERROR!</v>
      </c>
      <c r="M5" s="105" t="str">
        <f>COUNTIF(Vertices[Closeness Centrality], "&gt;= " &amp; L5) - COUNTIF(Vertices[Closeness Centrality], "&gt;=" &amp; L6)</f>
        <v>#ERROR!</v>
      </c>
      <c r="N5" s="104" t="str">
        <f>N4+($N$45-$N$2)/BinDivisor</f>
        <v>#ERROR!</v>
      </c>
      <c r="O5" s="105" t="str">
        <f>COUNTIF(Vertices[Eigenvector Centrality], "&gt;= " &amp; N5) - COUNTIF(Vertices[Eigenvector Centrality], "&gt;=" &amp; N6)</f>
        <v>#ERROR!</v>
      </c>
      <c r="P5" s="104" t="str">
        <f>P4+($P$45-$P$2)/BinDivisor</f>
        <v>#ERROR!</v>
      </c>
      <c r="Q5" s="105" t="str">
        <f>COUNTIF(Vertices[PageRank], "&gt;= " &amp; P5) - COUNTIF(Vertices[PageRank], "&gt;=" &amp; P6)</f>
        <v>#ERROR!</v>
      </c>
      <c r="R5" s="104" t="str">
        <f>R4+($R$45-$R$2)/BinDivisor</f>
        <v>#ERROR!</v>
      </c>
      <c r="S5" s="106" t="str">
        <f>COUNTIF(Vertices[Clustering Coefficient], "&gt;= " &amp; R5) - COUNTIF(Vertices[Clustering Coefficient], "&gt;=" &amp; R6)</f>
        <v>#ERROR!</v>
      </c>
      <c r="T5" s="104" t="str">
        <f>T4+($T$45-$T$2)/BinDivisor</f>
        <v>#REF!</v>
      </c>
      <c r="U5" s="105">
        <f>COUNTIF(INDIRECT(DynamicFilterSourceColumnRange), "&gt;= " &amp; T5) - COUNTIF(INDIRECT(DynamicFilterSourceColumnRange), "&gt;=" &amp; T6)</f>
        <v>0</v>
      </c>
    </row>
    <row r="6">
      <c r="A6" s="99"/>
      <c r="B6" s="99"/>
      <c r="D6" s="100" t="str">
        <f>D5+($D$45-$D$2)/BinDivisor</f>
        <v>#ERROR!</v>
      </c>
      <c r="E6" s="96" t="str">
        <f>COUNTIF(Vertices[Degree], "&gt;= " &amp; D6) - COUNTIF(Vertices[Degree], "&gt;=" &amp; D7)</f>
        <v>#ERROR!</v>
      </c>
      <c r="F6" s="101" t="str">
        <f>F5+($F$45-$F$2)/BinDivisor</f>
        <v>#ERROR!</v>
      </c>
      <c r="G6" s="102" t="str">
        <f>COUNTIF(Vertices[In-Degree], "&gt;= " &amp; F6) - COUNTIF(Vertices[In-Degree], "&gt;=" &amp; F7)</f>
        <v>#ERROR!</v>
      </c>
      <c r="H6" s="101" t="str">
        <f>H5+($H$45-$H$2)/BinDivisor</f>
        <v>#ERROR!</v>
      </c>
      <c r="I6" s="102" t="str">
        <f>COUNTIF(Vertices[Out-Degree], "&gt;= " &amp; H6) - COUNTIF(Vertices[Out-Degree], "&gt;=" &amp; H7)</f>
        <v>#ERROR!</v>
      </c>
      <c r="J6" s="101" t="str">
        <f>J5+($J$45-$J$2)/BinDivisor</f>
        <v>#ERROR!</v>
      </c>
      <c r="K6" s="102" t="str">
        <f>COUNTIF(Vertices[Betweenness Centrality], "&gt;= " &amp; J6) - COUNTIF(Vertices[Betweenness Centrality], "&gt;=" &amp; J7)</f>
        <v>#ERROR!</v>
      </c>
      <c r="L6" s="101" t="str">
        <f>L5+($L$45-$L$2)/BinDivisor</f>
        <v>#ERROR!</v>
      </c>
      <c r="M6" s="102" t="str">
        <f>COUNTIF(Vertices[Closeness Centrality], "&gt;= " &amp; L6) - COUNTIF(Vertices[Closeness Centrality], "&gt;=" &amp; L7)</f>
        <v>#ERROR!</v>
      </c>
      <c r="N6" s="101" t="str">
        <f>N5+($N$45-$N$2)/BinDivisor</f>
        <v>#ERROR!</v>
      </c>
      <c r="O6" s="102" t="str">
        <f>COUNTIF(Vertices[Eigenvector Centrality], "&gt;= " &amp; N6) - COUNTIF(Vertices[Eigenvector Centrality], "&gt;=" &amp; N7)</f>
        <v>#ERROR!</v>
      </c>
      <c r="P6" s="101" t="str">
        <f>P5+($P$45-$P$2)/BinDivisor</f>
        <v>#ERROR!</v>
      </c>
      <c r="Q6" s="102" t="str">
        <f>COUNTIF(Vertices[PageRank], "&gt;= " &amp; P6) - COUNTIF(Vertices[PageRank], "&gt;=" &amp; P7)</f>
        <v>#ERROR!</v>
      </c>
      <c r="R6" s="101" t="str">
        <f>R5+($R$45-$R$2)/BinDivisor</f>
        <v>#ERROR!</v>
      </c>
      <c r="S6" s="103" t="str">
        <f>COUNTIF(Vertices[Clustering Coefficient], "&gt;= " &amp; R6) - COUNTIF(Vertices[Clustering Coefficient], "&gt;=" &amp; R7)</f>
        <v>#ERROR!</v>
      </c>
      <c r="T6" s="101" t="str">
        <f>T5+($T$45-$T$2)/BinDivisor</f>
        <v>#REF!</v>
      </c>
      <c r="U6" s="102">
        <f>COUNTIF(INDIRECT(DynamicFilterSourceColumnRange), "&gt;= " &amp; T6) - COUNTIF(INDIRECT(DynamicFilterSourceColumnRange), "&gt;=" &amp; T7)</f>
        <v>0</v>
      </c>
    </row>
    <row r="7">
      <c r="A7" s="99"/>
      <c r="B7" s="99"/>
      <c r="D7" s="100" t="str">
        <f>D6+($D$45-$D$2)/BinDivisor</f>
        <v>#ERROR!</v>
      </c>
      <c r="E7" s="96" t="str">
        <f>COUNTIF(Vertices[Degree], "&gt;= " &amp; D7) - COUNTIF(Vertices[Degree], "&gt;=" &amp; D8)</f>
        <v>#ERROR!</v>
      </c>
      <c r="F7" s="104" t="str">
        <f>F6+($F$45-$F$2)/BinDivisor</f>
        <v>#ERROR!</v>
      </c>
      <c r="G7" s="105" t="str">
        <f>COUNTIF(Vertices[In-Degree], "&gt;= " &amp; F7) - COUNTIF(Vertices[In-Degree], "&gt;=" &amp; F8)</f>
        <v>#ERROR!</v>
      </c>
      <c r="H7" s="104" t="str">
        <f>H6+($H$45-$H$2)/BinDivisor</f>
        <v>#ERROR!</v>
      </c>
      <c r="I7" s="105" t="str">
        <f>COUNTIF(Vertices[Out-Degree], "&gt;= " &amp; H7) - COUNTIF(Vertices[Out-Degree], "&gt;=" &amp; H8)</f>
        <v>#ERROR!</v>
      </c>
      <c r="J7" s="104" t="str">
        <f>J6+($J$45-$J$2)/BinDivisor</f>
        <v>#ERROR!</v>
      </c>
      <c r="K7" s="105" t="str">
        <f>COUNTIF(Vertices[Betweenness Centrality], "&gt;= " &amp; J7) - COUNTIF(Vertices[Betweenness Centrality], "&gt;=" &amp; J8)</f>
        <v>#ERROR!</v>
      </c>
      <c r="L7" s="104" t="str">
        <f>L6+($L$45-$L$2)/BinDivisor</f>
        <v>#ERROR!</v>
      </c>
      <c r="M7" s="105" t="str">
        <f>COUNTIF(Vertices[Closeness Centrality], "&gt;= " &amp; L7) - COUNTIF(Vertices[Closeness Centrality], "&gt;=" &amp; L8)</f>
        <v>#ERROR!</v>
      </c>
      <c r="N7" s="104" t="str">
        <f>N6+($N$45-$N$2)/BinDivisor</f>
        <v>#ERROR!</v>
      </c>
      <c r="O7" s="105" t="str">
        <f>COUNTIF(Vertices[Eigenvector Centrality], "&gt;= " &amp; N7) - COUNTIF(Vertices[Eigenvector Centrality], "&gt;=" &amp; N8)</f>
        <v>#ERROR!</v>
      </c>
      <c r="P7" s="104" t="str">
        <f>P6+($P$45-$P$2)/BinDivisor</f>
        <v>#ERROR!</v>
      </c>
      <c r="Q7" s="105" t="str">
        <f>COUNTIF(Vertices[PageRank], "&gt;= " &amp; P7) - COUNTIF(Vertices[PageRank], "&gt;=" &amp; P8)</f>
        <v>#ERROR!</v>
      </c>
      <c r="R7" s="104" t="str">
        <f>R6+($R$45-$R$2)/BinDivisor</f>
        <v>#ERROR!</v>
      </c>
      <c r="S7" s="106" t="str">
        <f>COUNTIF(Vertices[Clustering Coefficient], "&gt;= " &amp; R7) - COUNTIF(Vertices[Clustering Coefficient], "&gt;=" &amp; R8)</f>
        <v>#ERROR!</v>
      </c>
      <c r="T7" s="104" t="str">
        <f>T6+($T$45-$T$2)/BinDivisor</f>
        <v>#REF!</v>
      </c>
      <c r="U7" s="105">
        <f>COUNTIF(INDIRECT(DynamicFilterSourceColumnRange), "&gt;= " &amp; T7) - COUNTIF(INDIRECT(DynamicFilterSourceColumnRange), "&gt;=" &amp; T8)</f>
        <v>0</v>
      </c>
    </row>
    <row r="8">
      <c r="A8" s="99"/>
      <c r="B8" s="99"/>
      <c r="D8" s="100" t="str">
        <f>D7+($D$45-$D$2)/BinDivisor</f>
        <v>#ERROR!</v>
      </c>
      <c r="E8" s="96" t="str">
        <f>COUNTIF(Vertices[Degree], "&gt;= " &amp; D8) - COUNTIF(Vertices[Degree], "&gt;=" &amp; D9)</f>
        <v>#ERROR!</v>
      </c>
      <c r="F8" s="101" t="str">
        <f>F7+($F$45-$F$2)/BinDivisor</f>
        <v>#ERROR!</v>
      </c>
      <c r="G8" s="102" t="str">
        <f>COUNTIF(Vertices[In-Degree], "&gt;= " &amp; F8) - COUNTIF(Vertices[In-Degree], "&gt;=" &amp; F9)</f>
        <v>#ERROR!</v>
      </c>
      <c r="H8" s="101" t="str">
        <f>H7+($H$45-$H$2)/BinDivisor</f>
        <v>#ERROR!</v>
      </c>
      <c r="I8" s="102" t="str">
        <f>COUNTIF(Vertices[Out-Degree], "&gt;= " &amp; H8) - COUNTIF(Vertices[Out-Degree], "&gt;=" &amp; H9)</f>
        <v>#ERROR!</v>
      </c>
      <c r="J8" s="101" t="str">
        <f>J7+($J$45-$J$2)/BinDivisor</f>
        <v>#ERROR!</v>
      </c>
      <c r="K8" s="102" t="str">
        <f>COUNTIF(Vertices[Betweenness Centrality], "&gt;= " &amp; J8) - COUNTIF(Vertices[Betweenness Centrality], "&gt;=" &amp; J9)</f>
        <v>#ERROR!</v>
      </c>
      <c r="L8" s="101" t="str">
        <f>L7+($L$45-$L$2)/BinDivisor</f>
        <v>#ERROR!</v>
      </c>
      <c r="M8" s="102" t="str">
        <f>COUNTIF(Vertices[Closeness Centrality], "&gt;= " &amp; L8) - COUNTIF(Vertices[Closeness Centrality], "&gt;=" &amp; L9)</f>
        <v>#ERROR!</v>
      </c>
      <c r="N8" s="101" t="str">
        <f>N7+($N$45-$N$2)/BinDivisor</f>
        <v>#ERROR!</v>
      </c>
      <c r="O8" s="102" t="str">
        <f>COUNTIF(Vertices[Eigenvector Centrality], "&gt;= " &amp; N8) - COUNTIF(Vertices[Eigenvector Centrality], "&gt;=" &amp; N9)</f>
        <v>#ERROR!</v>
      </c>
      <c r="P8" s="101" t="str">
        <f>P7+($P$45-$P$2)/BinDivisor</f>
        <v>#ERROR!</v>
      </c>
      <c r="Q8" s="102" t="str">
        <f>COUNTIF(Vertices[PageRank], "&gt;= " &amp; P8) - COUNTIF(Vertices[PageRank], "&gt;=" &amp; P9)</f>
        <v>#ERROR!</v>
      </c>
      <c r="R8" s="101" t="str">
        <f>R7+($R$45-$R$2)/BinDivisor</f>
        <v>#ERROR!</v>
      </c>
      <c r="S8" s="103" t="str">
        <f>COUNTIF(Vertices[Clustering Coefficient], "&gt;= " &amp; R8) - COUNTIF(Vertices[Clustering Coefficient], "&gt;=" &amp; R9)</f>
        <v>#ERROR!</v>
      </c>
      <c r="T8" s="101" t="str">
        <f>T7+($T$45-$T$2)/BinDivisor</f>
        <v>#REF!</v>
      </c>
      <c r="U8" s="102">
        <f>COUNTIF(INDIRECT(DynamicFilterSourceColumnRange), "&gt;= " &amp; T8) - COUNTIF(INDIRECT(DynamicFilterSourceColumnRange), "&gt;=" &amp; T9)</f>
        <v>0</v>
      </c>
    </row>
    <row r="9">
      <c r="A9" s="99"/>
      <c r="B9" s="99"/>
      <c r="D9" s="100" t="str">
        <f>D8+($D$45-$D$2)/BinDivisor</f>
        <v>#ERROR!</v>
      </c>
      <c r="E9" s="96" t="str">
        <f>COUNTIF(Vertices[Degree], "&gt;= " &amp; D9) - COUNTIF(Vertices[Degree], "&gt;=" &amp; D10)</f>
        <v>#ERROR!</v>
      </c>
      <c r="F9" s="104" t="str">
        <f>F8+($F$45-$F$2)/BinDivisor</f>
        <v>#ERROR!</v>
      </c>
      <c r="G9" s="105" t="str">
        <f>COUNTIF(Vertices[In-Degree], "&gt;= " &amp; F9) - COUNTIF(Vertices[In-Degree], "&gt;=" &amp; F10)</f>
        <v>#ERROR!</v>
      </c>
      <c r="H9" s="104" t="str">
        <f>H8+($H$45-$H$2)/BinDivisor</f>
        <v>#ERROR!</v>
      </c>
      <c r="I9" s="105" t="str">
        <f>COUNTIF(Vertices[Out-Degree], "&gt;= " &amp; H9) - COUNTIF(Vertices[Out-Degree], "&gt;=" &amp; H10)</f>
        <v>#ERROR!</v>
      </c>
      <c r="J9" s="104" t="str">
        <f>J8+($J$45-$J$2)/BinDivisor</f>
        <v>#ERROR!</v>
      </c>
      <c r="K9" s="105" t="str">
        <f>COUNTIF(Vertices[Betweenness Centrality], "&gt;= " &amp; J9) - COUNTIF(Vertices[Betweenness Centrality], "&gt;=" &amp; J10)</f>
        <v>#ERROR!</v>
      </c>
      <c r="L9" s="104" t="str">
        <f>L8+($L$45-$L$2)/BinDivisor</f>
        <v>#ERROR!</v>
      </c>
      <c r="M9" s="105" t="str">
        <f>COUNTIF(Vertices[Closeness Centrality], "&gt;= " &amp; L9) - COUNTIF(Vertices[Closeness Centrality], "&gt;=" &amp; L10)</f>
        <v>#ERROR!</v>
      </c>
      <c r="N9" s="104" t="str">
        <f>N8+($N$45-$N$2)/BinDivisor</f>
        <v>#ERROR!</v>
      </c>
      <c r="O9" s="105" t="str">
        <f>COUNTIF(Vertices[Eigenvector Centrality], "&gt;= " &amp; N9) - COUNTIF(Vertices[Eigenvector Centrality], "&gt;=" &amp; N10)</f>
        <v>#ERROR!</v>
      </c>
      <c r="P9" s="104" t="str">
        <f>P8+($P$45-$P$2)/BinDivisor</f>
        <v>#ERROR!</v>
      </c>
      <c r="Q9" s="105" t="str">
        <f>COUNTIF(Vertices[PageRank], "&gt;= " &amp; P9) - COUNTIF(Vertices[PageRank], "&gt;=" &amp; P10)</f>
        <v>#ERROR!</v>
      </c>
      <c r="R9" s="104" t="str">
        <f>R8+($R$45-$R$2)/BinDivisor</f>
        <v>#ERROR!</v>
      </c>
      <c r="S9" s="106" t="str">
        <f>COUNTIF(Vertices[Clustering Coefficient], "&gt;= " &amp; R9) - COUNTIF(Vertices[Clustering Coefficient], "&gt;=" &amp; R10)</f>
        <v>#ERROR!</v>
      </c>
      <c r="T9" s="104" t="str">
        <f>T8+($T$45-$T$2)/BinDivisor</f>
        <v>#REF!</v>
      </c>
      <c r="U9" s="105">
        <f>COUNTIF(INDIRECT(DynamicFilterSourceColumnRange), "&gt;= " &amp; T9) - COUNTIF(INDIRECT(DynamicFilterSourceColumnRange), "&gt;=" &amp; T10)</f>
        <v>0</v>
      </c>
    </row>
    <row r="10">
      <c r="A10" s="99"/>
      <c r="B10" s="99"/>
      <c r="D10" s="100" t="str">
        <f>D9+($D$45-$D$2)/BinDivisor</f>
        <v>#ERROR!</v>
      </c>
      <c r="E10" s="96" t="str">
        <f>COUNTIF(Vertices[Degree], "&gt;= " &amp; D10) - COUNTIF(Vertices[Degree], "&gt;=" &amp; D11)</f>
        <v>#ERROR!</v>
      </c>
      <c r="F10" s="101" t="str">
        <f>F9+($F$45-$F$2)/BinDivisor</f>
        <v>#ERROR!</v>
      </c>
      <c r="G10" s="102" t="str">
        <f>COUNTIF(Vertices[In-Degree], "&gt;= " &amp; F10) - COUNTIF(Vertices[In-Degree], "&gt;=" &amp; F11)</f>
        <v>#ERROR!</v>
      </c>
      <c r="H10" s="101" t="str">
        <f>H9+($H$45-$H$2)/BinDivisor</f>
        <v>#ERROR!</v>
      </c>
      <c r="I10" s="102" t="str">
        <f>COUNTIF(Vertices[Out-Degree], "&gt;= " &amp; H10) - COUNTIF(Vertices[Out-Degree], "&gt;=" &amp; H11)</f>
        <v>#ERROR!</v>
      </c>
      <c r="J10" s="101" t="str">
        <f>J9+($J$45-$J$2)/BinDivisor</f>
        <v>#ERROR!</v>
      </c>
      <c r="K10" s="102" t="str">
        <f>COUNTIF(Vertices[Betweenness Centrality], "&gt;= " &amp; J10) - COUNTIF(Vertices[Betweenness Centrality], "&gt;=" &amp; J11)</f>
        <v>#ERROR!</v>
      </c>
      <c r="L10" s="101" t="str">
        <f>L9+($L$45-$L$2)/BinDivisor</f>
        <v>#ERROR!</v>
      </c>
      <c r="M10" s="102" t="str">
        <f>COUNTIF(Vertices[Closeness Centrality], "&gt;= " &amp; L10) - COUNTIF(Vertices[Closeness Centrality], "&gt;=" &amp; L11)</f>
        <v>#ERROR!</v>
      </c>
      <c r="N10" s="101" t="str">
        <f>N9+($N$45-$N$2)/BinDivisor</f>
        <v>#ERROR!</v>
      </c>
      <c r="O10" s="102" t="str">
        <f>COUNTIF(Vertices[Eigenvector Centrality], "&gt;= " &amp; N10) - COUNTIF(Vertices[Eigenvector Centrality], "&gt;=" &amp; N11)</f>
        <v>#ERROR!</v>
      </c>
      <c r="P10" s="101" t="str">
        <f>P9+($P$45-$P$2)/BinDivisor</f>
        <v>#ERROR!</v>
      </c>
      <c r="Q10" s="102" t="str">
        <f>COUNTIF(Vertices[PageRank], "&gt;= " &amp; P10) - COUNTIF(Vertices[PageRank], "&gt;=" &amp; P11)</f>
        <v>#ERROR!</v>
      </c>
      <c r="R10" s="101" t="str">
        <f>R9+($R$45-$R$2)/BinDivisor</f>
        <v>#ERROR!</v>
      </c>
      <c r="S10" s="103" t="str">
        <f>COUNTIF(Vertices[Clustering Coefficient], "&gt;= " &amp; R10) - COUNTIF(Vertices[Clustering Coefficient], "&gt;=" &amp; R11)</f>
        <v>#ERROR!</v>
      </c>
      <c r="T10" s="101" t="str">
        <f>T9+($T$45-$T$2)/BinDivisor</f>
        <v>#REF!</v>
      </c>
      <c r="U10" s="102">
        <f>COUNTIF(INDIRECT(DynamicFilterSourceColumnRange), "&gt;= " &amp; T10) - COUNTIF(INDIRECT(DynamicFilterSourceColumnRange), "&gt;=" &amp; T11)</f>
        <v>0</v>
      </c>
    </row>
    <row r="11">
      <c r="A11" s="99"/>
      <c r="B11" s="99"/>
      <c r="D11" s="100" t="str">
        <f>D10+($D$45-$D$2)/BinDivisor</f>
        <v>#ERROR!</v>
      </c>
      <c r="E11" s="96" t="str">
        <f>COUNTIF(Vertices[Degree], "&gt;= " &amp; D11) - COUNTIF(Vertices[Degree], "&gt;=" &amp; D12)</f>
        <v>#ERROR!</v>
      </c>
      <c r="F11" s="104" t="str">
        <f>F10+($F$45-$F$2)/BinDivisor</f>
        <v>#ERROR!</v>
      </c>
      <c r="G11" s="105" t="str">
        <f>COUNTIF(Vertices[In-Degree], "&gt;= " &amp; F11) - COUNTIF(Vertices[In-Degree], "&gt;=" &amp; F12)</f>
        <v>#ERROR!</v>
      </c>
      <c r="H11" s="104" t="str">
        <f>H10+($H$45-$H$2)/BinDivisor</f>
        <v>#ERROR!</v>
      </c>
      <c r="I11" s="105" t="str">
        <f>COUNTIF(Vertices[Out-Degree], "&gt;= " &amp; H11) - COUNTIF(Vertices[Out-Degree], "&gt;=" &amp; H12)</f>
        <v>#ERROR!</v>
      </c>
      <c r="J11" s="104" t="str">
        <f>J10+($J$45-$J$2)/BinDivisor</f>
        <v>#ERROR!</v>
      </c>
      <c r="K11" s="105" t="str">
        <f>COUNTIF(Vertices[Betweenness Centrality], "&gt;= " &amp; J11) - COUNTIF(Vertices[Betweenness Centrality], "&gt;=" &amp; J12)</f>
        <v>#ERROR!</v>
      </c>
      <c r="L11" s="104" t="str">
        <f>L10+($L$45-$L$2)/BinDivisor</f>
        <v>#ERROR!</v>
      </c>
      <c r="M11" s="105" t="str">
        <f>COUNTIF(Vertices[Closeness Centrality], "&gt;= " &amp; L11) - COUNTIF(Vertices[Closeness Centrality], "&gt;=" &amp; L12)</f>
        <v>#ERROR!</v>
      </c>
      <c r="N11" s="104" t="str">
        <f>N10+($N$45-$N$2)/BinDivisor</f>
        <v>#ERROR!</v>
      </c>
      <c r="O11" s="105" t="str">
        <f>COUNTIF(Vertices[Eigenvector Centrality], "&gt;= " &amp; N11) - COUNTIF(Vertices[Eigenvector Centrality], "&gt;=" &amp; N12)</f>
        <v>#ERROR!</v>
      </c>
      <c r="P11" s="104" t="str">
        <f>P10+($P$45-$P$2)/BinDivisor</f>
        <v>#ERROR!</v>
      </c>
      <c r="Q11" s="105" t="str">
        <f>COUNTIF(Vertices[PageRank], "&gt;= " &amp; P11) - COUNTIF(Vertices[PageRank], "&gt;=" &amp; P12)</f>
        <v>#ERROR!</v>
      </c>
      <c r="R11" s="104" t="str">
        <f>R10+($R$45-$R$2)/BinDivisor</f>
        <v>#ERROR!</v>
      </c>
      <c r="S11" s="106" t="str">
        <f>COUNTIF(Vertices[Clustering Coefficient], "&gt;= " &amp; R11) - COUNTIF(Vertices[Clustering Coefficient], "&gt;=" &amp; R12)</f>
        <v>#ERROR!</v>
      </c>
      <c r="T11" s="104" t="str">
        <f>T10+($T$45-$T$2)/BinDivisor</f>
        <v>#REF!</v>
      </c>
      <c r="U11" s="105">
        <f>COUNTIF(INDIRECT(DynamicFilterSourceColumnRange), "&gt;= " &amp; T11) - COUNTIF(INDIRECT(DynamicFilterSourceColumnRange), "&gt;=" &amp; T12)</f>
        <v>0</v>
      </c>
    </row>
    <row r="12">
      <c r="A12" s="99"/>
      <c r="B12" s="99"/>
      <c r="D12" s="100" t="str">
        <f>D11+($D$45-$D$2)/BinDivisor</f>
        <v>#ERROR!</v>
      </c>
      <c r="E12" s="96" t="str">
        <f>COUNTIF(Vertices[Degree], "&gt;= " &amp; D12) - COUNTIF(Vertices[Degree], "&gt;=" &amp; D13)</f>
        <v>#ERROR!</v>
      </c>
      <c r="F12" s="101" t="str">
        <f>F11+($F$45-$F$2)/BinDivisor</f>
        <v>#ERROR!</v>
      </c>
      <c r="G12" s="102" t="str">
        <f>COUNTIF(Vertices[In-Degree], "&gt;= " &amp; F12) - COUNTIF(Vertices[In-Degree], "&gt;=" &amp; F13)</f>
        <v>#ERROR!</v>
      </c>
      <c r="H12" s="101" t="str">
        <f>H11+($H$45-$H$2)/BinDivisor</f>
        <v>#ERROR!</v>
      </c>
      <c r="I12" s="102" t="str">
        <f>COUNTIF(Vertices[Out-Degree], "&gt;= " &amp; H12) - COUNTIF(Vertices[Out-Degree], "&gt;=" &amp; H13)</f>
        <v>#ERROR!</v>
      </c>
      <c r="J12" s="101" t="str">
        <f>J11+($J$45-$J$2)/BinDivisor</f>
        <v>#ERROR!</v>
      </c>
      <c r="K12" s="102" t="str">
        <f>COUNTIF(Vertices[Betweenness Centrality], "&gt;= " &amp; J12) - COUNTIF(Vertices[Betweenness Centrality], "&gt;=" &amp; J13)</f>
        <v>#ERROR!</v>
      </c>
      <c r="L12" s="101" t="str">
        <f>L11+($L$45-$L$2)/BinDivisor</f>
        <v>#ERROR!</v>
      </c>
      <c r="M12" s="102" t="str">
        <f>COUNTIF(Vertices[Closeness Centrality], "&gt;= " &amp; L12) - COUNTIF(Vertices[Closeness Centrality], "&gt;=" &amp; L13)</f>
        <v>#ERROR!</v>
      </c>
      <c r="N12" s="101" t="str">
        <f>N11+($N$45-$N$2)/BinDivisor</f>
        <v>#ERROR!</v>
      </c>
      <c r="O12" s="102" t="str">
        <f>COUNTIF(Vertices[Eigenvector Centrality], "&gt;= " &amp; N12) - COUNTIF(Vertices[Eigenvector Centrality], "&gt;=" &amp; N13)</f>
        <v>#ERROR!</v>
      </c>
      <c r="P12" s="101" t="str">
        <f>P11+($P$45-$P$2)/BinDivisor</f>
        <v>#ERROR!</v>
      </c>
      <c r="Q12" s="102" t="str">
        <f>COUNTIF(Vertices[PageRank], "&gt;= " &amp; P12) - COUNTIF(Vertices[PageRank], "&gt;=" &amp; P13)</f>
        <v>#ERROR!</v>
      </c>
      <c r="R12" s="101" t="str">
        <f>R11+($R$45-$R$2)/BinDivisor</f>
        <v>#ERROR!</v>
      </c>
      <c r="S12" s="103" t="str">
        <f>COUNTIF(Vertices[Clustering Coefficient], "&gt;= " &amp; R12) - COUNTIF(Vertices[Clustering Coefficient], "&gt;=" &amp; R13)</f>
        <v>#ERROR!</v>
      </c>
      <c r="T12" s="101" t="str">
        <f>T11+($T$45-$T$2)/BinDivisor</f>
        <v>#REF!</v>
      </c>
      <c r="U12" s="102">
        <f>COUNTIF(INDIRECT(DynamicFilterSourceColumnRange), "&gt;= " &amp; T12) - COUNTIF(INDIRECT(DynamicFilterSourceColumnRange), "&gt;=" &amp; T13)</f>
        <v>0</v>
      </c>
    </row>
    <row r="13">
      <c r="A13" s="99"/>
      <c r="B13" s="99"/>
      <c r="D13" s="100" t="str">
        <f>D12+($D$45-$D$2)/BinDivisor</f>
        <v>#ERROR!</v>
      </c>
      <c r="E13" s="96" t="str">
        <f>COUNTIF(Vertices[Degree], "&gt;= " &amp; D13) - COUNTIF(Vertices[Degree], "&gt;=" &amp; D14)</f>
        <v>#ERROR!</v>
      </c>
      <c r="F13" s="104" t="str">
        <f>F12+($F$45-$F$2)/BinDivisor</f>
        <v>#ERROR!</v>
      </c>
      <c r="G13" s="105" t="str">
        <f>COUNTIF(Vertices[In-Degree], "&gt;= " &amp; F13) - COUNTIF(Vertices[In-Degree], "&gt;=" &amp; F14)</f>
        <v>#ERROR!</v>
      </c>
      <c r="H13" s="104" t="str">
        <f>H12+($H$45-$H$2)/BinDivisor</f>
        <v>#ERROR!</v>
      </c>
      <c r="I13" s="105" t="str">
        <f>COUNTIF(Vertices[Out-Degree], "&gt;= " &amp; H13) - COUNTIF(Vertices[Out-Degree], "&gt;=" &amp; H14)</f>
        <v>#ERROR!</v>
      </c>
      <c r="J13" s="104" t="str">
        <f>J12+($J$45-$J$2)/BinDivisor</f>
        <v>#ERROR!</v>
      </c>
      <c r="K13" s="105" t="str">
        <f>COUNTIF(Vertices[Betweenness Centrality], "&gt;= " &amp; J13) - COUNTIF(Vertices[Betweenness Centrality], "&gt;=" &amp; J14)</f>
        <v>#ERROR!</v>
      </c>
      <c r="L13" s="104" t="str">
        <f>L12+($L$45-$L$2)/BinDivisor</f>
        <v>#ERROR!</v>
      </c>
      <c r="M13" s="105" t="str">
        <f>COUNTIF(Vertices[Closeness Centrality], "&gt;= " &amp; L13) - COUNTIF(Vertices[Closeness Centrality], "&gt;=" &amp; L14)</f>
        <v>#ERROR!</v>
      </c>
      <c r="N13" s="104" t="str">
        <f>N12+($N$45-$N$2)/BinDivisor</f>
        <v>#ERROR!</v>
      </c>
      <c r="O13" s="105" t="str">
        <f>COUNTIF(Vertices[Eigenvector Centrality], "&gt;= " &amp; N13) - COUNTIF(Vertices[Eigenvector Centrality], "&gt;=" &amp; N14)</f>
        <v>#ERROR!</v>
      </c>
      <c r="P13" s="104" t="str">
        <f>P12+($P$45-$P$2)/BinDivisor</f>
        <v>#ERROR!</v>
      </c>
      <c r="Q13" s="105" t="str">
        <f>COUNTIF(Vertices[PageRank], "&gt;= " &amp; P13) - COUNTIF(Vertices[PageRank], "&gt;=" &amp; P14)</f>
        <v>#ERROR!</v>
      </c>
      <c r="R13" s="104" t="str">
        <f>R12+($R$45-$R$2)/BinDivisor</f>
        <v>#ERROR!</v>
      </c>
      <c r="S13" s="106" t="str">
        <f>COUNTIF(Vertices[Clustering Coefficient], "&gt;= " &amp; R13) - COUNTIF(Vertices[Clustering Coefficient], "&gt;=" &amp; R14)</f>
        <v>#ERROR!</v>
      </c>
      <c r="T13" s="104" t="str">
        <f>T12+($T$45-$T$2)/BinDivisor</f>
        <v>#REF!</v>
      </c>
      <c r="U13" s="105">
        <f>COUNTIF(INDIRECT(DynamicFilterSourceColumnRange), "&gt;= " &amp; T13) - COUNTIF(INDIRECT(DynamicFilterSourceColumnRange), "&gt;=" &amp; T14)</f>
        <v>0</v>
      </c>
    </row>
    <row r="14">
      <c r="A14" s="99"/>
      <c r="B14" s="99"/>
      <c r="D14" s="100" t="str">
        <f>D13+($D$45-$D$2)/BinDivisor</f>
        <v>#ERROR!</v>
      </c>
      <c r="E14" s="96" t="str">
        <f>COUNTIF(Vertices[Degree], "&gt;= " &amp; D14) - COUNTIF(Vertices[Degree], "&gt;=" &amp; D15)</f>
        <v>#ERROR!</v>
      </c>
      <c r="F14" s="101" t="str">
        <f>F13+($F$45-$F$2)/BinDivisor</f>
        <v>#ERROR!</v>
      </c>
      <c r="G14" s="102" t="str">
        <f>COUNTIF(Vertices[In-Degree], "&gt;= " &amp; F14) - COUNTIF(Vertices[In-Degree], "&gt;=" &amp; F15)</f>
        <v>#ERROR!</v>
      </c>
      <c r="H14" s="101" t="str">
        <f>H13+($H$45-$H$2)/BinDivisor</f>
        <v>#ERROR!</v>
      </c>
      <c r="I14" s="102" t="str">
        <f>COUNTIF(Vertices[Out-Degree], "&gt;= " &amp; H14) - COUNTIF(Vertices[Out-Degree], "&gt;=" &amp; H15)</f>
        <v>#ERROR!</v>
      </c>
      <c r="J14" s="101" t="str">
        <f>J13+($J$45-$J$2)/BinDivisor</f>
        <v>#ERROR!</v>
      </c>
      <c r="K14" s="102" t="str">
        <f>COUNTIF(Vertices[Betweenness Centrality], "&gt;= " &amp; J14) - COUNTIF(Vertices[Betweenness Centrality], "&gt;=" &amp; J15)</f>
        <v>#ERROR!</v>
      </c>
      <c r="L14" s="101" t="str">
        <f>L13+($L$45-$L$2)/BinDivisor</f>
        <v>#ERROR!</v>
      </c>
      <c r="M14" s="102" t="str">
        <f>COUNTIF(Vertices[Closeness Centrality], "&gt;= " &amp; L14) - COUNTIF(Vertices[Closeness Centrality], "&gt;=" &amp; L15)</f>
        <v>#ERROR!</v>
      </c>
      <c r="N14" s="101" t="str">
        <f>N13+($N$45-$N$2)/BinDivisor</f>
        <v>#ERROR!</v>
      </c>
      <c r="O14" s="102" t="str">
        <f>COUNTIF(Vertices[Eigenvector Centrality], "&gt;= " &amp; N14) - COUNTIF(Vertices[Eigenvector Centrality], "&gt;=" &amp; N15)</f>
        <v>#ERROR!</v>
      </c>
      <c r="P14" s="101" t="str">
        <f>P13+($P$45-$P$2)/BinDivisor</f>
        <v>#ERROR!</v>
      </c>
      <c r="Q14" s="102" t="str">
        <f>COUNTIF(Vertices[PageRank], "&gt;= " &amp; P14) - COUNTIF(Vertices[PageRank], "&gt;=" &amp; P15)</f>
        <v>#ERROR!</v>
      </c>
      <c r="R14" s="101" t="str">
        <f>R13+($R$45-$R$2)/BinDivisor</f>
        <v>#ERROR!</v>
      </c>
      <c r="S14" s="103" t="str">
        <f>COUNTIF(Vertices[Clustering Coefficient], "&gt;= " &amp; R14) - COUNTIF(Vertices[Clustering Coefficient], "&gt;=" &amp; R15)</f>
        <v>#ERROR!</v>
      </c>
      <c r="T14" s="101" t="str">
        <f>T13+($T$45-$T$2)/BinDivisor</f>
        <v>#REF!</v>
      </c>
      <c r="U14" s="102">
        <f>COUNTIF(INDIRECT(DynamicFilterSourceColumnRange), "&gt;= " &amp; T14) - COUNTIF(INDIRECT(DynamicFilterSourceColumnRange), "&gt;=" &amp; T15)</f>
        <v>0</v>
      </c>
    </row>
    <row r="15">
      <c r="A15" s="99"/>
      <c r="B15" s="99"/>
      <c r="D15" s="100" t="str">
        <f>D14+($D$45-$D$2)/BinDivisor</f>
        <v>#ERROR!</v>
      </c>
      <c r="E15" s="96" t="str">
        <f>COUNTIF(Vertices[Degree], "&gt;= " &amp; D15) - COUNTIF(Vertices[Degree], "&gt;=" &amp; D16)</f>
        <v>#ERROR!</v>
      </c>
      <c r="F15" s="104" t="str">
        <f>F14+($F$45-$F$2)/BinDivisor</f>
        <v>#ERROR!</v>
      </c>
      <c r="G15" s="105" t="str">
        <f>COUNTIF(Vertices[In-Degree], "&gt;= " &amp; F15) - COUNTIF(Vertices[In-Degree], "&gt;=" &amp; F16)</f>
        <v>#ERROR!</v>
      </c>
      <c r="H15" s="104" t="str">
        <f>H14+($H$45-$H$2)/BinDivisor</f>
        <v>#ERROR!</v>
      </c>
      <c r="I15" s="105" t="str">
        <f>COUNTIF(Vertices[Out-Degree], "&gt;= " &amp; H15) - COUNTIF(Vertices[Out-Degree], "&gt;=" &amp; H16)</f>
        <v>#ERROR!</v>
      </c>
      <c r="J15" s="104" t="str">
        <f>J14+($J$45-$J$2)/BinDivisor</f>
        <v>#ERROR!</v>
      </c>
      <c r="K15" s="105" t="str">
        <f>COUNTIF(Vertices[Betweenness Centrality], "&gt;= " &amp; J15) - COUNTIF(Vertices[Betweenness Centrality], "&gt;=" &amp; J16)</f>
        <v>#ERROR!</v>
      </c>
      <c r="L15" s="104" t="str">
        <f>L14+($L$45-$L$2)/BinDivisor</f>
        <v>#ERROR!</v>
      </c>
      <c r="M15" s="105" t="str">
        <f>COUNTIF(Vertices[Closeness Centrality], "&gt;= " &amp; L15) - COUNTIF(Vertices[Closeness Centrality], "&gt;=" &amp; L16)</f>
        <v>#ERROR!</v>
      </c>
      <c r="N15" s="104" t="str">
        <f>N14+($N$45-$N$2)/BinDivisor</f>
        <v>#ERROR!</v>
      </c>
      <c r="O15" s="105" t="str">
        <f>COUNTIF(Vertices[Eigenvector Centrality], "&gt;= " &amp; N15) - COUNTIF(Vertices[Eigenvector Centrality], "&gt;=" &amp; N16)</f>
        <v>#ERROR!</v>
      </c>
      <c r="P15" s="104" t="str">
        <f>P14+($P$45-$P$2)/BinDivisor</f>
        <v>#ERROR!</v>
      </c>
      <c r="Q15" s="105" t="str">
        <f>COUNTIF(Vertices[PageRank], "&gt;= " &amp; P15) - COUNTIF(Vertices[PageRank], "&gt;=" &amp; P16)</f>
        <v>#ERROR!</v>
      </c>
      <c r="R15" s="104" t="str">
        <f>R14+($R$45-$R$2)/BinDivisor</f>
        <v>#ERROR!</v>
      </c>
      <c r="S15" s="106" t="str">
        <f>COUNTIF(Vertices[Clustering Coefficient], "&gt;= " &amp; R15) - COUNTIF(Vertices[Clustering Coefficient], "&gt;=" &amp; R16)</f>
        <v>#ERROR!</v>
      </c>
      <c r="T15" s="104" t="str">
        <f>T14+($T$45-$T$2)/BinDivisor</f>
        <v>#REF!</v>
      </c>
      <c r="U15" s="105">
        <f>COUNTIF(INDIRECT(DynamicFilterSourceColumnRange), "&gt;= " &amp; T15) - COUNTIF(INDIRECT(DynamicFilterSourceColumnRange), "&gt;=" &amp; T16)</f>
        <v>0</v>
      </c>
    </row>
    <row r="16">
      <c r="A16" s="99"/>
      <c r="B16" s="99"/>
      <c r="D16" s="100" t="str">
        <f>D15+($D$45-$D$2)/BinDivisor</f>
        <v>#ERROR!</v>
      </c>
      <c r="E16" s="96" t="str">
        <f>COUNTIF(Vertices[Degree], "&gt;= " &amp; D16) - COUNTIF(Vertices[Degree], "&gt;=" &amp; D17)</f>
        <v>#ERROR!</v>
      </c>
      <c r="F16" s="101" t="str">
        <f>F15+($F$45-$F$2)/BinDivisor</f>
        <v>#ERROR!</v>
      </c>
      <c r="G16" s="102" t="str">
        <f>COUNTIF(Vertices[In-Degree], "&gt;= " &amp; F16) - COUNTIF(Vertices[In-Degree], "&gt;=" &amp; F17)</f>
        <v>#ERROR!</v>
      </c>
      <c r="H16" s="101" t="str">
        <f>H15+($H$45-$H$2)/BinDivisor</f>
        <v>#ERROR!</v>
      </c>
      <c r="I16" s="102" t="str">
        <f>COUNTIF(Vertices[Out-Degree], "&gt;= " &amp; H16) - COUNTIF(Vertices[Out-Degree], "&gt;=" &amp; H17)</f>
        <v>#ERROR!</v>
      </c>
      <c r="J16" s="101" t="str">
        <f>J15+($J$45-$J$2)/BinDivisor</f>
        <v>#ERROR!</v>
      </c>
      <c r="K16" s="102" t="str">
        <f>COUNTIF(Vertices[Betweenness Centrality], "&gt;= " &amp; J16) - COUNTIF(Vertices[Betweenness Centrality], "&gt;=" &amp; J17)</f>
        <v>#ERROR!</v>
      </c>
      <c r="L16" s="101" t="str">
        <f>L15+($L$45-$L$2)/BinDivisor</f>
        <v>#ERROR!</v>
      </c>
      <c r="M16" s="102" t="str">
        <f>COUNTIF(Vertices[Closeness Centrality], "&gt;= " &amp; L16) - COUNTIF(Vertices[Closeness Centrality], "&gt;=" &amp; L17)</f>
        <v>#ERROR!</v>
      </c>
      <c r="N16" s="101" t="str">
        <f>N15+($N$45-$N$2)/BinDivisor</f>
        <v>#ERROR!</v>
      </c>
      <c r="O16" s="102" t="str">
        <f>COUNTIF(Vertices[Eigenvector Centrality], "&gt;= " &amp; N16) - COUNTIF(Vertices[Eigenvector Centrality], "&gt;=" &amp; N17)</f>
        <v>#ERROR!</v>
      </c>
      <c r="P16" s="101" t="str">
        <f>P15+($P$45-$P$2)/BinDivisor</f>
        <v>#ERROR!</v>
      </c>
      <c r="Q16" s="102" t="str">
        <f>COUNTIF(Vertices[PageRank], "&gt;= " &amp; P16) - COUNTIF(Vertices[PageRank], "&gt;=" &amp; P17)</f>
        <v>#ERROR!</v>
      </c>
      <c r="R16" s="101" t="str">
        <f>R15+($R$45-$R$2)/BinDivisor</f>
        <v>#ERROR!</v>
      </c>
      <c r="S16" s="103" t="str">
        <f>COUNTIF(Vertices[Clustering Coefficient], "&gt;= " &amp; R16) - COUNTIF(Vertices[Clustering Coefficient], "&gt;=" &amp; R17)</f>
        <v>#ERROR!</v>
      </c>
      <c r="T16" s="101" t="str">
        <f>T15+($T$45-$T$2)/BinDivisor</f>
        <v>#REF!</v>
      </c>
      <c r="U16" s="102">
        <f>COUNTIF(INDIRECT(DynamicFilterSourceColumnRange), "&gt;= " &amp; T16) - COUNTIF(INDIRECT(DynamicFilterSourceColumnRange), "&gt;=" &amp; T17)</f>
        <v>0</v>
      </c>
    </row>
    <row r="17">
      <c r="A17" s="99"/>
      <c r="B17" s="99"/>
      <c r="D17" s="100" t="str">
        <f>D16+($D$45-$D$2)/BinDivisor</f>
        <v>#ERROR!</v>
      </c>
      <c r="E17" s="96" t="str">
        <f>COUNTIF(Vertices[Degree], "&gt;= " &amp; D17) - COUNTIF(Vertices[Degree], "&gt;=" &amp; D18)</f>
        <v>#ERROR!</v>
      </c>
      <c r="F17" s="104" t="str">
        <f>F16+($F$45-$F$2)/BinDivisor</f>
        <v>#ERROR!</v>
      </c>
      <c r="G17" s="105" t="str">
        <f>COUNTIF(Vertices[In-Degree], "&gt;= " &amp; F17) - COUNTIF(Vertices[In-Degree], "&gt;=" &amp; F18)</f>
        <v>#ERROR!</v>
      </c>
      <c r="H17" s="104" t="str">
        <f>H16+($H$45-$H$2)/BinDivisor</f>
        <v>#ERROR!</v>
      </c>
      <c r="I17" s="105" t="str">
        <f>COUNTIF(Vertices[Out-Degree], "&gt;= " &amp; H17) - COUNTIF(Vertices[Out-Degree], "&gt;=" &amp; H18)</f>
        <v>#ERROR!</v>
      </c>
      <c r="J17" s="104" t="str">
        <f>J16+($J$45-$J$2)/BinDivisor</f>
        <v>#ERROR!</v>
      </c>
      <c r="K17" s="105" t="str">
        <f>COUNTIF(Vertices[Betweenness Centrality], "&gt;= " &amp; J17) - COUNTIF(Vertices[Betweenness Centrality], "&gt;=" &amp; J18)</f>
        <v>#ERROR!</v>
      </c>
      <c r="L17" s="104" t="str">
        <f>L16+($L$45-$L$2)/BinDivisor</f>
        <v>#ERROR!</v>
      </c>
      <c r="M17" s="105" t="str">
        <f>COUNTIF(Vertices[Closeness Centrality], "&gt;= " &amp; L17) - COUNTIF(Vertices[Closeness Centrality], "&gt;=" &amp; L18)</f>
        <v>#ERROR!</v>
      </c>
      <c r="N17" s="104" t="str">
        <f>N16+($N$45-$N$2)/BinDivisor</f>
        <v>#ERROR!</v>
      </c>
      <c r="O17" s="105" t="str">
        <f>COUNTIF(Vertices[Eigenvector Centrality], "&gt;= " &amp; N17) - COUNTIF(Vertices[Eigenvector Centrality], "&gt;=" &amp; N18)</f>
        <v>#ERROR!</v>
      </c>
      <c r="P17" s="104" t="str">
        <f>P16+($P$45-$P$2)/BinDivisor</f>
        <v>#ERROR!</v>
      </c>
      <c r="Q17" s="105" t="str">
        <f>COUNTIF(Vertices[PageRank], "&gt;= " &amp; P17) - COUNTIF(Vertices[PageRank], "&gt;=" &amp; P18)</f>
        <v>#ERROR!</v>
      </c>
      <c r="R17" s="104" t="str">
        <f>R16+($R$45-$R$2)/BinDivisor</f>
        <v>#ERROR!</v>
      </c>
      <c r="S17" s="106" t="str">
        <f>COUNTIF(Vertices[Clustering Coefficient], "&gt;= " &amp; R17) - COUNTIF(Vertices[Clustering Coefficient], "&gt;=" &amp; R18)</f>
        <v>#ERROR!</v>
      </c>
      <c r="T17" s="104" t="str">
        <f>T16+($T$45-$T$2)/BinDivisor</f>
        <v>#REF!</v>
      </c>
      <c r="U17" s="105">
        <f>COUNTIF(INDIRECT(DynamicFilterSourceColumnRange), "&gt;= " &amp; T17) - COUNTIF(INDIRECT(DynamicFilterSourceColumnRange), "&gt;=" &amp; T18)</f>
        <v>0</v>
      </c>
    </row>
    <row r="18">
      <c r="A18" s="99"/>
      <c r="B18" s="99"/>
      <c r="D18" s="100" t="str">
        <f>D17+($D$45-$D$2)/BinDivisor</f>
        <v>#ERROR!</v>
      </c>
      <c r="E18" s="96" t="str">
        <f>COUNTIF(Vertices[Degree], "&gt;= " &amp; D18) - COUNTIF(Vertices[Degree], "&gt;=" &amp; D19)</f>
        <v>#ERROR!</v>
      </c>
      <c r="F18" s="101" t="str">
        <f>F17+($F$45-$F$2)/BinDivisor</f>
        <v>#ERROR!</v>
      </c>
      <c r="G18" s="102" t="str">
        <f>COUNTIF(Vertices[In-Degree], "&gt;= " &amp; F18) - COUNTIF(Vertices[In-Degree], "&gt;=" &amp; F19)</f>
        <v>#ERROR!</v>
      </c>
      <c r="H18" s="101" t="str">
        <f>H17+($H$45-$H$2)/BinDivisor</f>
        <v>#ERROR!</v>
      </c>
      <c r="I18" s="102" t="str">
        <f>COUNTIF(Vertices[Out-Degree], "&gt;= " &amp; H18) - COUNTIF(Vertices[Out-Degree], "&gt;=" &amp; H19)</f>
        <v>#ERROR!</v>
      </c>
      <c r="J18" s="101" t="str">
        <f>J17+($J$45-$J$2)/BinDivisor</f>
        <v>#ERROR!</v>
      </c>
      <c r="K18" s="102" t="str">
        <f>COUNTIF(Vertices[Betweenness Centrality], "&gt;= " &amp; J18) - COUNTIF(Vertices[Betweenness Centrality], "&gt;=" &amp; J19)</f>
        <v>#ERROR!</v>
      </c>
      <c r="L18" s="101" t="str">
        <f>L17+($L$45-$L$2)/BinDivisor</f>
        <v>#ERROR!</v>
      </c>
      <c r="M18" s="102" t="str">
        <f>COUNTIF(Vertices[Closeness Centrality], "&gt;= " &amp; L18) - COUNTIF(Vertices[Closeness Centrality], "&gt;=" &amp; L19)</f>
        <v>#ERROR!</v>
      </c>
      <c r="N18" s="101" t="str">
        <f>N17+($N$45-$N$2)/BinDivisor</f>
        <v>#ERROR!</v>
      </c>
      <c r="O18" s="102" t="str">
        <f>COUNTIF(Vertices[Eigenvector Centrality], "&gt;= " &amp; N18) - COUNTIF(Vertices[Eigenvector Centrality], "&gt;=" &amp; N19)</f>
        <v>#ERROR!</v>
      </c>
      <c r="P18" s="101" t="str">
        <f>P17+($P$45-$P$2)/BinDivisor</f>
        <v>#ERROR!</v>
      </c>
      <c r="Q18" s="102" t="str">
        <f>COUNTIF(Vertices[PageRank], "&gt;= " &amp; P18) - COUNTIF(Vertices[PageRank], "&gt;=" &amp; P19)</f>
        <v>#ERROR!</v>
      </c>
      <c r="R18" s="101" t="str">
        <f>R17+($R$45-$R$2)/BinDivisor</f>
        <v>#ERROR!</v>
      </c>
      <c r="S18" s="103" t="str">
        <f>COUNTIF(Vertices[Clustering Coefficient], "&gt;= " &amp; R18) - COUNTIF(Vertices[Clustering Coefficient], "&gt;=" &amp; R19)</f>
        <v>#ERROR!</v>
      </c>
      <c r="T18" s="101" t="str">
        <f>T17+($T$45-$T$2)/BinDivisor</f>
        <v>#REF!</v>
      </c>
      <c r="U18" s="102">
        <f>COUNTIF(INDIRECT(DynamicFilterSourceColumnRange), "&gt;= " &amp; T18) - COUNTIF(INDIRECT(DynamicFilterSourceColumnRange), "&gt;=" &amp; T19)</f>
        <v>0</v>
      </c>
    </row>
    <row r="19">
      <c r="A19" s="99"/>
      <c r="B19" s="99"/>
      <c r="D19" s="100" t="str">
        <f>D18+($D$45-$D$2)/BinDivisor</f>
        <v>#ERROR!</v>
      </c>
      <c r="E19" s="96" t="str">
        <f>COUNTIF(Vertices[Degree], "&gt;= " &amp; D19) - COUNTIF(Vertices[Degree], "&gt;=" &amp; D20)</f>
        <v>#ERROR!</v>
      </c>
      <c r="F19" s="104" t="str">
        <f>F18+($F$45-$F$2)/BinDivisor</f>
        <v>#ERROR!</v>
      </c>
      <c r="G19" s="105" t="str">
        <f>COUNTIF(Vertices[In-Degree], "&gt;= " &amp; F19) - COUNTIF(Vertices[In-Degree], "&gt;=" &amp; F20)</f>
        <v>#ERROR!</v>
      </c>
      <c r="H19" s="104" t="str">
        <f>H18+($H$45-$H$2)/BinDivisor</f>
        <v>#ERROR!</v>
      </c>
      <c r="I19" s="105" t="str">
        <f>COUNTIF(Vertices[Out-Degree], "&gt;= " &amp; H19) - COUNTIF(Vertices[Out-Degree], "&gt;=" &amp; H20)</f>
        <v>#ERROR!</v>
      </c>
      <c r="J19" s="104" t="str">
        <f>J18+($J$45-$J$2)/BinDivisor</f>
        <v>#ERROR!</v>
      </c>
      <c r="K19" s="105" t="str">
        <f>COUNTIF(Vertices[Betweenness Centrality], "&gt;= " &amp; J19) - COUNTIF(Vertices[Betweenness Centrality], "&gt;=" &amp; J20)</f>
        <v>#ERROR!</v>
      </c>
      <c r="L19" s="104" t="str">
        <f>L18+($L$45-$L$2)/BinDivisor</f>
        <v>#ERROR!</v>
      </c>
      <c r="M19" s="105" t="str">
        <f>COUNTIF(Vertices[Closeness Centrality], "&gt;= " &amp; L19) - COUNTIF(Vertices[Closeness Centrality], "&gt;=" &amp; L20)</f>
        <v>#ERROR!</v>
      </c>
      <c r="N19" s="104" t="str">
        <f>N18+($N$45-$N$2)/BinDivisor</f>
        <v>#ERROR!</v>
      </c>
      <c r="O19" s="105" t="str">
        <f>COUNTIF(Vertices[Eigenvector Centrality], "&gt;= " &amp; N19) - COUNTIF(Vertices[Eigenvector Centrality], "&gt;=" &amp; N20)</f>
        <v>#ERROR!</v>
      </c>
      <c r="P19" s="104" t="str">
        <f>P18+($P$45-$P$2)/BinDivisor</f>
        <v>#ERROR!</v>
      </c>
      <c r="Q19" s="105" t="str">
        <f>COUNTIF(Vertices[PageRank], "&gt;= " &amp; P19) - COUNTIF(Vertices[PageRank], "&gt;=" &amp; P20)</f>
        <v>#ERROR!</v>
      </c>
      <c r="R19" s="104" t="str">
        <f>R18+($R$45-$R$2)/BinDivisor</f>
        <v>#ERROR!</v>
      </c>
      <c r="S19" s="106" t="str">
        <f>COUNTIF(Vertices[Clustering Coefficient], "&gt;= " &amp; R19) - COUNTIF(Vertices[Clustering Coefficient], "&gt;=" &amp; R20)</f>
        <v>#ERROR!</v>
      </c>
      <c r="T19" s="104" t="str">
        <f>T18+($T$45-$T$2)/BinDivisor</f>
        <v>#REF!</v>
      </c>
      <c r="U19" s="105">
        <f>COUNTIF(INDIRECT(DynamicFilterSourceColumnRange), "&gt;= " &amp; T19) - COUNTIF(INDIRECT(DynamicFilterSourceColumnRange), "&gt;=" &amp; T20)</f>
        <v>0</v>
      </c>
    </row>
    <row r="20">
      <c r="A20" s="99"/>
      <c r="B20" s="99"/>
      <c r="D20" s="100" t="str">
        <f>D19+($D$45-$D$2)/BinDivisor</f>
        <v>#ERROR!</v>
      </c>
      <c r="E20" s="96" t="str">
        <f>COUNTIF(Vertices[Degree], "&gt;= " &amp; D20) - COUNTIF(Vertices[Degree], "&gt;=" &amp; D21)</f>
        <v>#ERROR!</v>
      </c>
      <c r="F20" s="101" t="str">
        <f>F19+($F$45-$F$2)/BinDivisor</f>
        <v>#ERROR!</v>
      </c>
      <c r="G20" s="102" t="str">
        <f>COUNTIF(Vertices[In-Degree], "&gt;= " &amp; F20) - COUNTIF(Vertices[In-Degree], "&gt;=" &amp; F21)</f>
        <v>#ERROR!</v>
      </c>
      <c r="H20" s="101" t="str">
        <f>H19+($H$45-$H$2)/BinDivisor</f>
        <v>#ERROR!</v>
      </c>
      <c r="I20" s="102" t="str">
        <f>COUNTIF(Vertices[Out-Degree], "&gt;= " &amp; H20) - COUNTIF(Vertices[Out-Degree], "&gt;=" &amp; H21)</f>
        <v>#ERROR!</v>
      </c>
      <c r="J20" s="101" t="str">
        <f>J19+($J$45-$J$2)/BinDivisor</f>
        <v>#ERROR!</v>
      </c>
      <c r="K20" s="102" t="str">
        <f>COUNTIF(Vertices[Betweenness Centrality], "&gt;= " &amp; J20) - COUNTIF(Vertices[Betweenness Centrality], "&gt;=" &amp; J21)</f>
        <v>#ERROR!</v>
      </c>
      <c r="L20" s="101" t="str">
        <f>L19+($L$45-$L$2)/BinDivisor</f>
        <v>#ERROR!</v>
      </c>
      <c r="M20" s="102" t="str">
        <f>COUNTIF(Vertices[Closeness Centrality], "&gt;= " &amp; L20) - COUNTIF(Vertices[Closeness Centrality], "&gt;=" &amp; L21)</f>
        <v>#ERROR!</v>
      </c>
      <c r="N20" s="101" t="str">
        <f>N19+($N$45-$N$2)/BinDivisor</f>
        <v>#ERROR!</v>
      </c>
      <c r="O20" s="102" t="str">
        <f>COUNTIF(Vertices[Eigenvector Centrality], "&gt;= " &amp; N20) - COUNTIF(Vertices[Eigenvector Centrality], "&gt;=" &amp; N21)</f>
        <v>#ERROR!</v>
      </c>
      <c r="P20" s="101" t="str">
        <f>P19+($P$45-$P$2)/BinDivisor</f>
        <v>#ERROR!</v>
      </c>
      <c r="Q20" s="102" t="str">
        <f>COUNTIF(Vertices[PageRank], "&gt;= " &amp; P20) - COUNTIF(Vertices[PageRank], "&gt;=" &amp; P21)</f>
        <v>#ERROR!</v>
      </c>
      <c r="R20" s="101" t="str">
        <f>R19+($R$45-$R$2)/BinDivisor</f>
        <v>#ERROR!</v>
      </c>
      <c r="S20" s="103" t="str">
        <f>COUNTIF(Vertices[Clustering Coefficient], "&gt;= " &amp; R20) - COUNTIF(Vertices[Clustering Coefficient], "&gt;=" &amp; R21)</f>
        <v>#ERROR!</v>
      </c>
      <c r="T20" s="101" t="str">
        <f>T19+($T$45-$T$2)/BinDivisor</f>
        <v>#REF!</v>
      </c>
      <c r="U20" s="102">
        <f>COUNTIF(INDIRECT(DynamicFilterSourceColumnRange), "&gt;= " &amp; T20) - COUNTIF(INDIRECT(DynamicFilterSourceColumnRange), "&gt;=" &amp; T21)</f>
        <v>0</v>
      </c>
    </row>
    <row r="21" ht="15.75" customHeight="1">
      <c r="A21" s="99"/>
      <c r="B21" s="99"/>
      <c r="D21" s="100" t="str">
        <f>D20+($D$45-$D$2)/BinDivisor</f>
        <v>#ERROR!</v>
      </c>
      <c r="E21" s="96" t="str">
        <f>COUNTIF(Vertices[Degree], "&gt;= " &amp; D21) - COUNTIF(Vertices[Degree], "&gt;=" &amp; D22)</f>
        <v>#ERROR!</v>
      </c>
      <c r="F21" s="104" t="str">
        <f>F20+($F$45-$F$2)/BinDivisor</f>
        <v>#ERROR!</v>
      </c>
      <c r="G21" s="105" t="str">
        <f>COUNTIF(Vertices[In-Degree], "&gt;= " &amp; F21) - COUNTIF(Vertices[In-Degree], "&gt;=" &amp; F22)</f>
        <v>#ERROR!</v>
      </c>
      <c r="H21" s="104" t="str">
        <f>H20+($H$45-$H$2)/BinDivisor</f>
        <v>#ERROR!</v>
      </c>
      <c r="I21" s="105" t="str">
        <f>COUNTIF(Vertices[Out-Degree], "&gt;= " &amp; H21) - COUNTIF(Vertices[Out-Degree], "&gt;=" &amp; H22)</f>
        <v>#ERROR!</v>
      </c>
      <c r="J21" s="104" t="str">
        <f>J20+($J$45-$J$2)/BinDivisor</f>
        <v>#ERROR!</v>
      </c>
      <c r="K21" s="105" t="str">
        <f>COUNTIF(Vertices[Betweenness Centrality], "&gt;= " &amp; J21) - COUNTIF(Vertices[Betweenness Centrality], "&gt;=" &amp; J22)</f>
        <v>#ERROR!</v>
      </c>
      <c r="L21" s="104" t="str">
        <f>L20+($L$45-$L$2)/BinDivisor</f>
        <v>#ERROR!</v>
      </c>
      <c r="M21" s="105" t="str">
        <f>COUNTIF(Vertices[Closeness Centrality], "&gt;= " &amp; L21) - COUNTIF(Vertices[Closeness Centrality], "&gt;=" &amp; L22)</f>
        <v>#ERROR!</v>
      </c>
      <c r="N21" s="104" t="str">
        <f>N20+($N$45-$N$2)/BinDivisor</f>
        <v>#ERROR!</v>
      </c>
      <c r="O21" s="105" t="str">
        <f>COUNTIF(Vertices[Eigenvector Centrality], "&gt;= " &amp; N21) - COUNTIF(Vertices[Eigenvector Centrality], "&gt;=" &amp; N22)</f>
        <v>#ERROR!</v>
      </c>
      <c r="P21" s="104" t="str">
        <f>P20+($P$45-$P$2)/BinDivisor</f>
        <v>#ERROR!</v>
      </c>
      <c r="Q21" s="105" t="str">
        <f>COUNTIF(Vertices[PageRank], "&gt;= " &amp; P21) - COUNTIF(Vertices[PageRank], "&gt;=" &amp; P22)</f>
        <v>#ERROR!</v>
      </c>
      <c r="R21" s="104" t="str">
        <f>R20+($R$45-$R$2)/BinDivisor</f>
        <v>#ERROR!</v>
      </c>
      <c r="S21" s="106" t="str">
        <f>COUNTIF(Vertices[Clustering Coefficient], "&gt;= " &amp; R21) - COUNTIF(Vertices[Clustering Coefficient], "&gt;=" &amp; R22)</f>
        <v>#ERROR!</v>
      </c>
      <c r="T21" s="104" t="str">
        <f>T20+($T$45-$T$2)/BinDivisor</f>
        <v>#REF!</v>
      </c>
      <c r="U21" s="105">
        <f>COUNTIF(INDIRECT(DynamicFilterSourceColumnRange), "&gt;= " &amp; T21) - COUNTIF(INDIRECT(DynamicFilterSourceColumnRange), "&gt;=" &amp; T22)</f>
        <v>0</v>
      </c>
    </row>
    <row r="22" ht="15.75" customHeight="1">
      <c r="A22" s="99"/>
      <c r="B22" s="99"/>
      <c r="D22" s="100" t="str">
        <f>D21+($D$45-$D$2)/BinDivisor</f>
        <v>#ERROR!</v>
      </c>
      <c r="E22" s="96" t="str">
        <f>COUNTIF(Vertices[Degree], "&gt;= " &amp; D22) - COUNTIF(Vertices[Degree], "&gt;=" &amp; D23)</f>
        <v>#ERROR!</v>
      </c>
      <c r="F22" s="101" t="str">
        <f>F21+($F$45-$F$2)/BinDivisor</f>
        <v>#ERROR!</v>
      </c>
      <c r="G22" s="102" t="str">
        <f>COUNTIF(Vertices[In-Degree], "&gt;= " &amp; F22) - COUNTIF(Vertices[In-Degree], "&gt;=" &amp; F23)</f>
        <v>#ERROR!</v>
      </c>
      <c r="H22" s="101" t="str">
        <f>H21+($H$45-$H$2)/BinDivisor</f>
        <v>#ERROR!</v>
      </c>
      <c r="I22" s="102" t="str">
        <f>COUNTIF(Vertices[Out-Degree], "&gt;= " &amp; H22) - COUNTIF(Vertices[Out-Degree], "&gt;=" &amp; H23)</f>
        <v>#ERROR!</v>
      </c>
      <c r="J22" s="101" t="str">
        <f>J21+($J$45-$J$2)/BinDivisor</f>
        <v>#ERROR!</v>
      </c>
      <c r="K22" s="102" t="str">
        <f>COUNTIF(Vertices[Betweenness Centrality], "&gt;= " &amp; J22) - COUNTIF(Vertices[Betweenness Centrality], "&gt;=" &amp; J23)</f>
        <v>#ERROR!</v>
      </c>
      <c r="L22" s="101" t="str">
        <f>L21+($L$45-$L$2)/BinDivisor</f>
        <v>#ERROR!</v>
      </c>
      <c r="M22" s="102" t="str">
        <f>COUNTIF(Vertices[Closeness Centrality], "&gt;= " &amp; L22) - COUNTIF(Vertices[Closeness Centrality], "&gt;=" &amp; L23)</f>
        <v>#ERROR!</v>
      </c>
      <c r="N22" s="101" t="str">
        <f>N21+($N$45-$N$2)/BinDivisor</f>
        <v>#ERROR!</v>
      </c>
      <c r="O22" s="102" t="str">
        <f>COUNTIF(Vertices[Eigenvector Centrality], "&gt;= " &amp; N22) - COUNTIF(Vertices[Eigenvector Centrality], "&gt;=" &amp; N23)</f>
        <v>#ERROR!</v>
      </c>
      <c r="P22" s="101" t="str">
        <f>P21+($P$45-$P$2)/BinDivisor</f>
        <v>#ERROR!</v>
      </c>
      <c r="Q22" s="102" t="str">
        <f>COUNTIF(Vertices[PageRank], "&gt;= " &amp; P22) - COUNTIF(Vertices[PageRank], "&gt;=" &amp; P23)</f>
        <v>#ERROR!</v>
      </c>
      <c r="R22" s="101" t="str">
        <f>R21+($R$45-$R$2)/BinDivisor</f>
        <v>#ERROR!</v>
      </c>
      <c r="S22" s="103" t="str">
        <f>COUNTIF(Vertices[Clustering Coefficient], "&gt;= " &amp; R22) - COUNTIF(Vertices[Clustering Coefficient], "&gt;=" &amp; R23)</f>
        <v>#ERROR!</v>
      </c>
      <c r="T22" s="101" t="str">
        <f>T21+($T$45-$T$2)/BinDivisor</f>
        <v>#REF!</v>
      </c>
      <c r="U22" s="102">
        <f>COUNTIF(INDIRECT(DynamicFilterSourceColumnRange), "&gt;= " &amp; T22) - COUNTIF(INDIRECT(DynamicFilterSourceColumnRange), "&gt;=" &amp; T23)</f>
        <v>0</v>
      </c>
    </row>
    <row r="23" ht="15.75" customHeight="1">
      <c r="A23" s="99"/>
      <c r="B23" s="99"/>
      <c r="D23" s="100" t="str">
        <f>D22+($D$45-$D$2)/BinDivisor</f>
        <v>#ERROR!</v>
      </c>
      <c r="E23" s="96" t="str">
        <f>COUNTIF(Vertices[Degree], "&gt;= " &amp; D23) - COUNTIF(Vertices[Degree], "&gt;=" &amp; D24)</f>
        <v>#ERROR!</v>
      </c>
      <c r="F23" s="104" t="str">
        <f>F22+($F$45-$F$2)/BinDivisor</f>
        <v>#ERROR!</v>
      </c>
      <c r="G23" s="105" t="str">
        <f>COUNTIF(Vertices[In-Degree], "&gt;= " &amp; F23) - COUNTIF(Vertices[In-Degree], "&gt;=" &amp; F24)</f>
        <v>#ERROR!</v>
      </c>
      <c r="H23" s="104" t="str">
        <f>H22+($H$45-$H$2)/BinDivisor</f>
        <v>#ERROR!</v>
      </c>
      <c r="I23" s="105" t="str">
        <f>COUNTIF(Vertices[Out-Degree], "&gt;= " &amp; H23) - COUNTIF(Vertices[Out-Degree], "&gt;=" &amp; H24)</f>
        <v>#ERROR!</v>
      </c>
      <c r="J23" s="104" t="str">
        <f>J22+($J$45-$J$2)/BinDivisor</f>
        <v>#ERROR!</v>
      </c>
      <c r="K23" s="105" t="str">
        <f>COUNTIF(Vertices[Betweenness Centrality], "&gt;= " &amp; J23) - COUNTIF(Vertices[Betweenness Centrality], "&gt;=" &amp; J24)</f>
        <v>#ERROR!</v>
      </c>
      <c r="L23" s="104" t="str">
        <f>L22+($L$45-$L$2)/BinDivisor</f>
        <v>#ERROR!</v>
      </c>
      <c r="M23" s="105" t="str">
        <f>COUNTIF(Vertices[Closeness Centrality], "&gt;= " &amp; L23) - COUNTIF(Vertices[Closeness Centrality], "&gt;=" &amp; L24)</f>
        <v>#ERROR!</v>
      </c>
      <c r="N23" s="104" t="str">
        <f>N22+($N$45-$N$2)/BinDivisor</f>
        <v>#ERROR!</v>
      </c>
      <c r="O23" s="105" t="str">
        <f>COUNTIF(Vertices[Eigenvector Centrality], "&gt;= " &amp; N23) - COUNTIF(Vertices[Eigenvector Centrality], "&gt;=" &amp; N24)</f>
        <v>#ERROR!</v>
      </c>
      <c r="P23" s="104" t="str">
        <f>P22+($P$45-$P$2)/BinDivisor</f>
        <v>#ERROR!</v>
      </c>
      <c r="Q23" s="105" t="str">
        <f>COUNTIF(Vertices[PageRank], "&gt;= " &amp; P23) - COUNTIF(Vertices[PageRank], "&gt;=" &amp; P24)</f>
        <v>#ERROR!</v>
      </c>
      <c r="R23" s="104" t="str">
        <f>R22+($R$45-$R$2)/BinDivisor</f>
        <v>#ERROR!</v>
      </c>
      <c r="S23" s="106" t="str">
        <f>COUNTIF(Vertices[Clustering Coefficient], "&gt;= " &amp; R23) - COUNTIF(Vertices[Clustering Coefficient], "&gt;=" &amp; R24)</f>
        <v>#ERROR!</v>
      </c>
      <c r="T23" s="104" t="str">
        <f>T22+($T$45-$T$2)/BinDivisor</f>
        <v>#REF!</v>
      </c>
      <c r="U23" s="105">
        <f>COUNTIF(INDIRECT(DynamicFilterSourceColumnRange), "&gt;= " &amp; T23) - COUNTIF(INDIRECT(DynamicFilterSourceColumnRange), "&gt;=" &amp; T24)</f>
        <v>0</v>
      </c>
    </row>
    <row r="24" ht="15.75" customHeight="1">
      <c r="A24" s="99"/>
      <c r="B24" s="99"/>
      <c r="D24" s="100" t="str">
        <f>D23+($D$45-$D$2)/BinDivisor</f>
        <v>#ERROR!</v>
      </c>
      <c r="E24" s="96" t="str">
        <f>COUNTIF(Vertices[Degree], "&gt;= " &amp; D24) - COUNTIF(Vertices[Degree], "&gt;=" &amp; D25)</f>
        <v>#ERROR!</v>
      </c>
      <c r="F24" s="101" t="str">
        <f>F23+($F$45-$F$2)/BinDivisor</f>
        <v>#ERROR!</v>
      </c>
      <c r="G24" s="102" t="str">
        <f>COUNTIF(Vertices[In-Degree], "&gt;= " &amp; F24) - COUNTIF(Vertices[In-Degree], "&gt;=" &amp; F25)</f>
        <v>#ERROR!</v>
      </c>
      <c r="H24" s="101" t="str">
        <f>H23+($H$45-$H$2)/BinDivisor</f>
        <v>#ERROR!</v>
      </c>
      <c r="I24" s="102" t="str">
        <f>COUNTIF(Vertices[Out-Degree], "&gt;= " &amp; H24) - COUNTIF(Vertices[Out-Degree], "&gt;=" &amp; H25)</f>
        <v>#ERROR!</v>
      </c>
      <c r="J24" s="101" t="str">
        <f>J23+($J$45-$J$2)/BinDivisor</f>
        <v>#ERROR!</v>
      </c>
      <c r="K24" s="102" t="str">
        <f>COUNTIF(Vertices[Betweenness Centrality], "&gt;= " &amp; J24) - COUNTIF(Vertices[Betweenness Centrality], "&gt;=" &amp; J25)</f>
        <v>#ERROR!</v>
      </c>
      <c r="L24" s="101" t="str">
        <f>L23+($L$45-$L$2)/BinDivisor</f>
        <v>#ERROR!</v>
      </c>
      <c r="M24" s="102" t="str">
        <f>COUNTIF(Vertices[Closeness Centrality], "&gt;= " &amp; L24) - COUNTIF(Vertices[Closeness Centrality], "&gt;=" &amp; L25)</f>
        <v>#ERROR!</v>
      </c>
      <c r="N24" s="101" t="str">
        <f>N23+($N$45-$N$2)/BinDivisor</f>
        <v>#ERROR!</v>
      </c>
      <c r="O24" s="102" t="str">
        <f>COUNTIF(Vertices[Eigenvector Centrality], "&gt;= " &amp; N24) - COUNTIF(Vertices[Eigenvector Centrality], "&gt;=" &amp; N25)</f>
        <v>#ERROR!</v>
      </c>
      <c r="P24" s="101" t="str">
        <f>P23+($P$45-$P$2)/BinDivisor</f>
        <v>#ERROR!</v>
      </c>
      <c r="Q24" s="102" t="str">
        <f>COUNTIF(Vertices[PageRank], "&gt;= " &amp; P24) - COUNTIF(Vertices[PageRank], "&gt;=" &amp; P25)</f>
        <v>#ERROR!</v>
      </c>
      <c r="R24" s="101" t="str">
        <f>R23+($R$45-$R$2)/BinDivisor</f>
        <v>#ERROR!</v>
      </c>
      <c r="S24" s="103" t="str">
        <f>COUNTIF(Vertices[Clustering Coefficient], "&gt;= " &amp; R24) - COUNTIF(Vertices[Clustering Coefficient], "&gt;=" &amp; R25)</f>
        <v>#ERROR!</v>
      </c>
      <c r="T24" s="101" t="str">
        <f>T23+($T$45-$T$2)/BinDivisor</f>
        <v>#REF!</v>
      </c>
      <c r="U24" s="102">
        <f>COUNTIF(INDIRECT(DynamicFilterSourceColumnRange), "&gt;= " &amp; T24) - COUNTIF(INDIRECT(DynamicFilterSourceColumnRange), "&gt;=" &amp; T25)</f>
        <v>0</v>
      </c>
    </row>
    <row r="25" ht="15.75" customHeight="1">
      <c r="A25" s="99"/>
      <c r="B25" s="99"/>
      <c r="D25" s="100" t="str">
        <f>D24+($D$45-$D$2)/BinDivisor</f>
        <v>#ERROR!</v>
      </c>
      <c r="E25" s="96" t="str">
        <f>COUNTIF(Vertices[Degree], "&gt;= " &amp; D25) - COUNTIF(Vertices[Degree], "&gt;=" &amp; D26)</f>
        <v>#ERROR!</v>
      </c>
      <c r="F25" s="104" t="str">
        <f>F24+($F$45-$F$2)/BinDivisor</f>
        <v>#ERROR!</v>
      </c>
      <c r="G25" s="105" t="str">
        <f>COUNTIF(Vertices[In-Degree], "&gt;= " &amp; F25) - COUNTIF(Vertices[In-Degree], "&gt;=" &amp; F26)</f>
        <v>#ERROR!</v>
      </c>
      <c r="H25" s="104" t="str">
        <f>H24+($H$45-$H$2)/BinDivisor</f>
        <v>#ERROR!</v>
      </c>
      <c r="I25" s="105" t="str">
        <f>COUNTIF(Vertices[Out-Degree], "&gt;= " &amp; H25) - COUNTIF(Vertices[Out-Degree], "&gt;=" &amp; H26)</f>
        <v>#ERROR!</v>
      </c>
      <c r="J25" s="104" t="str">
        <f>J24+($J$45-$J$2)/BinDivisor</f>
        <v>#ERROR!</v>
      </c>
      <c r="K25" s="105" t="str">
        <f>COUNTIF(Vertices[Betweenness Centrality], "&gt;= " &amp; J25) - COUNTIF(Vertices[Betweenness Centrality], "&gt;=" &amp; J26)</f>
        <v>#ERROR!</v>
      </c>
      <c r="L25" s="104" t="str">
        <f>L24+($L$45-$L$2)/BinDivisor</f>
        <v>#ERROR!</v>
      </c>
      <c r="M25" s="105" t="str">
        <f>COUNTIF(Vertices[Closeness Centrality], "&gt;= " &amp; L25) - COUNTIF(Vertices[Closeness Centrality], "&gt;=" &amp; L26)</f>
        <v>#ERROR!</v>
      </c>
      <c r="N25" s="104" t="str">
        <f>N24+($N$45-$N$2)/BinDivisor</f>
        <v>#ERROR!</v>
      </c>
      <c r="O25" s="105" t="str">
        <f>COUNTIF(Vertices[Eigenvector Centrality], "&gt;= " &amp; N25) - COUNTIF(Vertices[Eigenvector Centrality], "&gt;=" &amp; N26)</f>
        <v>#ERROR!</v>
      </c>
      <c r="P25" s="104" t="str">
        <f>P24+($P$45-$P$2)/BinDivisor</f>
        <v>#ERROR!</v>
      </c>
      <c r="Q25" s="105" t="str">
        <f>COUNTIF(Vertices[PageRank], "&gt;= " &amp; P25) - COUNTIF(Vertices[PageRank], "&gt;=" &amp; P26)</f>
        <v>#ERROR!</v>
      </c>
      <c r="R25" s="104" t="str">
        <f>R24+($R$45-$R$2)/BinDivisor</f>
        <v>#ERROR!</v>
      </c>
      <c r="S25" s="106" t="str">
        <f>COUNTIF(Vertices[Clustering Coefficient], "&gt;= " &amp; R25) - COUNTIF(Vertices[Clustering Coefficient], "&gt;=" &amp; R26)</f>
        <v>#ERROR!</v>
      </c>
      <c r="T25" s="104" t="str">
        <f>T24+($T$45-$T$2)/BinDivisor</f>
        <v>#REF!</v>
      </c>
      <c r="U25" s="105">
        <f>COUNTIF(INDIRECT(DynamicFilterSourceColumnRange), "&gt;= " &amp; T25) - COUNTIF(INDIRECT(DynamicFilterSourceColumnRange), "&gt;=" &amp; T26)</f>
        <v>0</v>
      </c>
    </row>
    <row r="26" ht="15.75" customHeight="1">
      <c r="A26" s="99"/>
      <c r="B26" s="99"/>
      <c r="D26" s="100" t="str">
        <f>D25+($D$45-$D$2)/BinDivisor</f>
        <v>#ERROR!</v>
      </c>
      <c r="E26" s="96" t="str">
        <f>COUNTIF(Vertices[Degree], "&gt;= " &amp; D26) - COUNTIF(Vertices[Degree], "&gt;=" &amp; D27)</f>
        <v>#ERROR!</v>
      </c>
      <c r="F26" s="101" t="str">
        <f>F25+($F$45-$F$2)/BinDivisor</f>
        <v>#ERROR!</v>
      </c>
      <c r="G26" s="102" t="str">
        <f>COUNTIF(Vertices[In-Degree], "&gt;= " &amp; F26) - COUNTIF(Vertices[In-Degree], "&gt;=" &amp; F27)</f>
        <v>#ERROR!</v>
      </c>
      <c r="H26" s="101" t="str">
        <f>H25+($H$45-$H$2)/BinDivisor</f>
        <v>#ERROR!</v>
      </c>
      <c r="I26" s="102" t="str">
        <f>COUNTIF(Vertices[Out-Degree], "&gt;= " &amp; H26) - COUNTIF(Vertices[Out-Degree], "&gt;=" &amp; H27)</f>
        <v>#ERROR!</v>
      </c>
      <c r="J26" s="101" t="str">
        <f>J25+($J$45-$J$2)/BinDivisor</f>
        <v>#ERROR!</v>
      </c>
      <c r="K26" s="102" t="str">
        <f>COUNTIF(Vertices[Betweenness Centrality], "&gt;= " &amp; J26) - COUNTIF(Vertices[Betweenness Centrality], "&gt;=" &amp; J27)</f>
        <v>#ERROR!</v>
      </c>
      <c r="L26" s="101" t="str">
        <f>L25+($L$45-$L$2)/BinDivisor</f>
        <v>#ERROR!</v>
      </c>
      <c r="M26" s="102" t="str">
        <f>COUNTIF(Vertices[Closeness Centrality], "&gt;= " &amp; L26) - COUNTIF(Vertices[Closeness Centrality], "&gt;=" &amp; L27)</f>
        <v>#ERROR!</v>
      </c>
      <c r="N26" s="101" t="str">
        <f>N25+($N$45-$N$2)/BinDivisor</f>
        <v>#ERROR!</v>
      </c>
      <c r="O26" s="102" t="str">
        <f>COUNTIF(Vertices[Eigenvector Centrality], "&gt;= " &amp; N26) - COUNTIF(Vertices[Eigenvector Centrality], "&gt;=" &amp; N27)</f>
        <v>#ERROR!</v>
      </c>
      <c r="P26" s="101" t="str">
        <f>P25+($P$45-$P$2)/BinDivisor</f>
        <v>#ERROR!</v>
      </c>
      <c r="Q26" s="102" t="str">
        <f>COUNTIF(Vertices[PageRank], "&gt;= " &amp; P26) - COUNTIF(Vertices[PageRank], "&gt;=" &amp; P27)</f>
        <v>#ERROR!</v>
      </c>
      <c r="R26" s="101" t="str">
        <f>R25+($R$45-$R$2)/BinDivisor</f>
        <v>#ERROR!</v>
      </c>
      <c r="S26" s="103" t="str">
        <f>COUNTIF(Vertices[Clustering Coefficient], "&gt;= " &amp; R26) - COUNTIF(Vertices[Clustering Coefficient], "&gt;=" &amp; R27)</f>
        <v>#ERROR!</v>
      </c>
      <c r="T26" s="101" t="str">
        <f>T25+($T$45-$T$2)/BinDivisor</f>
        <v>#REF!</v>
      </c>
      <c r="U26" s="102">
        <f>COUNTIF(INDIRECT(DynamicFilterSourceColumnRange), "&gt;= " &amp; T26) - COUNTIF(INDIRECT(DynamicFilterSourceColumnRange), "&gt;=" &amp; T27)</f>
        <v>0</v>
      </c>
    </row>
    <row r="27" ht="15.75" customHeight="1">
      <c r="D27" s="100" t="str">
        <f>D26+($D$45-$D$2)/BinDivisor</f>
        <v>#ERROR!</v>
      </c>
      <c r="E27" s="96" t="str">
        <f>COUNTIF(Vertices[Degree], "&gt;= " &amp; D27) - COUNTIF(Vertices[Degree], "&gt;=" &amp; D28)</f>
        <v>#ERROR!</v>
      </c>
      <c r="F27" s="104" t="str">
        <f>F26+($F$45-$F$2)/BinDivisor</f>
        <v>#ERROR!</v>
      </c>
      <c r="G27" s="105" t="str">
        <f>COUNTIF(Vertices[In-Degree], "&gt;= " &amp; F27) - COUNTIF(Vertices[In-Degree], "&gt;=" &amp; F28)</f>
        <v>#ERROR!</v>
      </c>
      <c r="H27" s="104" t="str">
        <f>H26+($H$45-$H$2)/BinDivisor</f>
        <v>#ERROR!</v>
      </c>
      <c r="I27" s="105" t="str">
        <f>COUNTIF(Vertices[Out-Degree], "&gt;= " &amp; H27) - COUNTIF(Vertices[Out-Degree], "&gt;=" &amp; H28)</f>
        <v>#ERROR!</v>
      </c>
      <c r="J27" s="104" t="str">
        <f>J26+($J$45-$J$2)/BinDivisor</f>
        <v>#ERROR!</v>
      </c>
      <c r="K27" s="105" t="str">
        <f>COUNTIF(Vertices[Betweenness Centrality], "&gt;= " &amp; J27) - COUNTIF(Vertices[Betweenness Centrality], "&gt;=" &amp; J28)</f>
        <v>#ERROR!</v>
      </c>
      <c r="L27" s="104" t="str">
        <f>L26+($L$45-$L$2)/BinDivisor</f>
        <v>#ERROR!</v>
      </c>
      <c r="M27" s="105" t="str">
        <f>COUNTIF(Vertices[Closeness Centrality], "&gt;= " &amp; L27) - COUNTIF(Vertices[Closeness Centrality], "&gt;=" &amp; L28)</f>
        <v>#ERROR!</v>
      </c>
      <c r="N27" s="104" t="str">
        <f>N26+($N$45-$N$2)/BinDivisor</f>
        <v>#ERROR!</v>
      </c>
      <c r="O27" s="105" t="str">
        <f>COUNTIF(Vertices[Eigenvector Centrality], "&gt;= " &amp; N27) - COUNTIF(Vertices[Eigenvector Centrality], "&gt;=" &amp; N28)</f>
        <v>#ERROR!</v>
      </c>
      <c r="P27" s="104" t="str">
        <f>P26+($P$45-$P$2)/BinDivisor</f>
        <v>#ERROR!</v>
      </c>
      <c r="Q27" s="105" t="str">
        <f>COUNTIF(Vertices[PageRank], "&gt;= " &amp; P27) - COUNTIF(Vertices[PageRank], "&gt;=" &amp; P28)</f>
        <v>#ERROR!</v>
      </c>
      <c r="R27" s="104" t="str">
        <f>R26+($R$45-$R$2)/BinDivisor</f>
        <v>#ERROR!</v>
      </c>
      <c r="S27" s="106" t="str">
        <f>COUNTIF(Vertices[Clustering Coefficient], "&gt;= " &amp; R27) - COUNTIF(Vertices[Clustering Coefficient], "&gt;=" &amp; R28)</f>
        <v>#ERROR!</v>
      </c>
      <c r="T27" s="104" t="str">
        <f>T26+($T$45-$T$2)/BinDivisor</f>
        <v>#REF!</v>
      </c>
      <c r="U27" s="105">
        <f>COUNTIF(INDIRECT(DynamicFilterSourceColumnRange), "&gt;= " &amp; T27) - COUNTIF(INDIRECT(DynamicFilterSourceColumnRange), "&gt;=" &amp; T28)</f>
        <v>0</v>
      </c>
    </row>
    <row r="28" ht="15.75" customHeight="1">
      <c r="D28" s="100" t="str">
        <f>D27+($D$45-$D$2)/BinDivisor</f>
        <v>#ERROR!</v>
      </c>
      <c r="E28" s="96" t="str">
        <f>COUNTIF(Vertices[Degree], "&gt;= " &amp; D28) - COUNTIF(Vertices[Degree], "&gt;=" &amp; D29)</f>
        <v>#ERROR!</v>
      </c>
      <c r="F28" s="101" t="str">
        <f>F27+($F$45-$F$2)/BinDivisor</f>
        <v>#ERROR!</v>
      </c>
      <c r="G28" s="102" t="str">
        <f>COUNTIF(Vertices[In-Degree], "&gt;= " &amp; F28) - COUNTIF(Vertices[In-Degree], "&gt;=" &amp; F29)</f>
        <v>#ERROR!</v>
      </c>
      <c r="H28" s="101" t="str">
        <f>H27+($H$45-$H$2)/BinDivisor</f>
        <v>#ERROR!</v>
      </c>
      <c r="I28" s="102" t="str">
        <f>COUNTIF(Vertices[Out-Degree], "&gt;= " &amp; H28) - COUNTIF(Vertices[Out-Degree], "&gt;=" &amp; H29)</f>
        <v>#ERROR!</v>
      </c>
      <c r="J28" s="101" t="str">
        <f>J27+($J$45-$J$2)/BinDivisor</f>
        <v>#ERROR!</v>
      </c>
      <c r="K28" s="102" t="str">
        <f>COUNTIF(Vertices[Betweenness Centrality], "&gt;= " &amp; J28) - COUNTIF(Vertices[Betweenness Centrality], "&gt;=" &amp; J29)</f>
        <v>#ERROR!</v>
      </c>
      <c r="L28" s="101" t="str">
        <f>L27+($L$45-$L$2)/BinDivisor</f>
        <v>#ERROR!</v>
      </c>
      <c r="M28" s="102" t="str">
        <f>COUNTIF(Vertices[Closeness Centrality], "&gt;= " &amp; L28) - COUNTIF(Vertices[Closeness Centrality], "&gt;=" &amp; L29)</f>
        <v>#ERROR!</v>
      </c>
      <c r="N28" s="101" t="str">
        <f>N27+($N$45-$N$2)/BinDivisor</f>
        <v>#ERROR!</v>
      </c>
      <c r="O28" s="102" t="str">
        <f>COUNTIF(Vertices[Eigenvector Centrality], "&gt;= " &amp; N28) - COUNTIF(Vertices[Eigenvector Centrality], "&gt;=" &amp; N29)</f>
        <v>#ERROR!</v>
      </c>
      <c r="P28" s="101" t="str">
        <f>P27+($P$45-$P$2)/BinDivisor</f>
        <v>#ERROR!</v>
      </c>
      <c r="Q28" s="102" t="str">
        <f>COUNTIF(Vertices[PageRank], "&gt;= " &amp; P28) - COUNTIF(Vertices[PageRank], "&gt;=" &amp; P29)</f>
        <v>#ERROR!</v>
      </c>
      <c r="R28" s="101" t="str">
        <f>R27+($R$45-$R$2)/BinDivisor</f>
        <v>#ERROR!</v>
      </c>
      <c r="S28" s="103" t="str">
        <f>COUNTIF(Vertices[Clustering Coefficient], "&gt;= " &amp; R28) - COUNTIF(Vertices[Clustering Coefficient], "&gt;=" &amp; R29)</f>
        <v>#ERROR!</v>
      </c>
      <c r="T28" s="101" t="str">
        <f>T27+($T$45-$T$2)/BinDivisor</f>
        <v>#REF!</v>
      </c>
      <c r="U28" s="102">
        <f>COUNTIF(INDIRECT(DynamicFilterSourceColumnRange), "&gt;= " &amp; T28) - COUNTIF(INDIRECT(DynamicFilterSourceColumnRange), "&gt;=" &amp; T29)</f>
        <v>0</v>
      </c>
    </row>
    <row r="29" ht="15.75" customHeight="1">
      <c r="A29" s="96" t="s">
        <v>115</v>
      </c>
      <c r="B29" s="96" t="s">
        <v>90</v>
      </c>
      <c r="D29" s="100" t="str">
        <f>D28+($D$45-$D$2)/BinDivisor</f>
        <v>#ERROR!</v>
      </c>
      <c r="E29" s="96" t="str">
        <f>COUNTIF(Vertices[Degree], "&gt;= " &amp; D29) - COUNTIF(Vertices[Degree], "&gt;=" &amp; D30)</f>
        <v>#ERROR!</v>
      </c>
      <c r="F29" s="104" t="str">
        <f>F28+($F$45-$F$2)/BinDivisor</f>
        <v>#ERROR!</v>
      </c>
      <c r="G29" s="105" t="str">
        <f>COUNTIF(Vertices[In-Degree], "&gt;= " &amp; F29) - COUNTIF(Vertices[In-Degree], "&gt;=" &amp; F30)</f>
        <v>#ERROR!</v>
      </c>
      <c r="H29" s="104" t="str">
        <f>H28+($H$45-$H$2)/BinDivisor</f>
        <v>#ERROR!</v>
      </c>
      <c r="I29" s="105" t="str">
        <f>COUNTIF(Vertices[Out-Degree], "&gt;= " &amp; H29) - COUNTIF(Vertices[Out-Degree], "&gt;=" &amp; H30)</f>
        <v>#ERROR!</v>
      </c>
      <c r="J29" s="104" t="str">
        <f>J28+($J$45-$J$2)/BinDivisor</f>
        <v>#ERROR!</v>
      </c>
      <c r="K29" s="105" t="str">
        <f>COUNTIF(Vertices[Betweenness Centrality], "&gt;= " &amp; J29) - COUNTIF(Vertices[Betweenness Centrality], "&gt;=" &amp; J30)</f>
        <v>#ERROR!</v>
      </c>
      <c r="L29" s="104" t="str">
        <f>L28+($L$45-$L$2)/BinDivisor</f>
        <v>#ERROR!</v>
      </c>
      <c r="M29" s="105" t="str">
        <f>COUNTIF(Vertices[Closeness Centrality], "&gt;= " &amp; L29) - COUNTIF(Vertices[Closeness Centrality], "&gt;=" &amp; L30)</f>
        <v>#ERROR!</v>
      </c>
      <c r="N29" s="104" t="str">
        <f>N28+($N$45-$N$2)/BinDivisor</f>
        <v>#ERROR!</v>
      </c>
      <c r="O29" s="105" t="str">
        <f>COUNTIF(Vertices[Eigenvector Centrality], "&gt;= " &amp; N29) - COUNTIF(Vertices[Eigenvector Centrality], "&gt;=" &amp; N30)</f>
        <v>#ERROR!</v>
      </c>
      <c r="P29" s="104" t="str">
        <f>P28+($P$45-$P$2)/BinDivisor</f>
        <v>#ERROR!</v>
      </c>
      <c r="Q29" s="105" t="str">
        <f>COUNTIF(Vertices[PageRank], "&gt;= " &amp; P29) - COUNTIF(Vertices[PageRank], "&gt;=" &amp; P30)</f>
        <v>#ERROR!</v>
      </c>
      <c r="R29" s="104" t="str">
        <f>R28+($R$45-$R$2)/BinDivisor</f>
        <v>#ERROR!</v>
      </c>
      <c r="S29" s="106" t="str">
        <f>COUNTIF(Vertices[Clustering Coefficient], "&gt;= " &amp; R29) - COUNTIF(Vertices[Clustering Coefficient], "&gt;=" &amp; R30)</f>
        <v>#ERROR!</v>
      </c>
      <c r="T29" s="104" t="str">
        <f>T28+($T$45-$T$2)/BinDivisor</f>
        <v>#REF!</v>
      </c>
      <c r="U29" s="105">
        <f>COUNTIF(INDIRECT(DynamicFilterSourceColumnRange), "&gt;= " &amp; T29) - COUNTIF(INDIRECT(DynamicFilterSourceColumnRange), "&gt;=" &amp; T30)</f>
        <v>0</v>
      </c>
    </row>
    <row r="30" ht="15.75" customHeight="1">
      <c r="A30" s="99"/>
      <c r="B30" s="99"/>
      <c r="D30" s="100" t="str">
        <f>D29+($D$45-$D$2)/BinDivisor</f>
        <v>#ERROR!</v>
      </c>
      <c r="E30" s="96" t="str">
        <f>COUNTIF(Vertices[Degree], "&gt;= " &amp; D30) - COUNTIF(Vertices[Degree], "&gt;=" &amp; D31)</f>
        <v>#ERROR!</v>
      </c>
      <c r="F30" s="101" t="str">
        <f>F29+($F$45-$F$2)/BinDivisor</f>
        <v>#ERROR!</v>
      </c>
      <c r="G30" s="102" t="str">
        <f>COUNTIF(Vertices[In-Degree], "&gt;= " &amp; F30) - COUNTIF(Vertices[In-Degree], "&gt;=" &amp; F31)</f>
        <v>#ERROR!</v>
      </c>
      <c r="H30" s="101" t="str">
        <f>H29+($H$45-$H$2)/BinDivisor</f>
        <v>#ERROR!</v>
      </c>
      <c r="I30" s="102" t="str">
        <f>COUNTIF(Vertices[Out-Degree], "&gt;= " &amp; H30) - COUNTIF(Vertices[Out-Degree], "&gt;=" &amp; H31)</f>
        <v>#ERROR!</v>
      </c>
      <c r="J30" s="101" t="str">
        <f>J29+($J$45-$J$2)/BinDivisor</f>
        <v>#ERROR!</v>
      </c>
      <c r="K30" s="102" t="str">
        <f>COUNTIF(Vertices[Betweenness Centrality], "&gt;= " &amp; J30) - COUNTIF(Vertices[Betweenness Centrality], "&gt;=" &amp; J31)</f>
        <v>#ERROR!</v>
      </c>
      <c r="L30" s="101" t="str">
        <f>L29+($L$45-$L$2)/BinDivisor</f>
        <v>#ERROR!</v>
      </c>
      <c r="M30" s="102" t="str">
        <f>COUNTIF(Vertices[Closeness Centrality], "&gt;= " &amp; L30) - COUNTIF(Vertices[Closeness Centrality], "&gt;=" &amp; L31)</f>
        <v>#ERROR!</v>
      </c>
      <c r="N30" s="101" t="str">
        <f>N29+($N$45-$N$2)/BinDivisor</f>
        <v>#ERROR!</v>
      </c>
      <c r="O30" s="102" t="str">
        <f>COUNTIF(Vertices[Eigenvector Centrality], "&gt;= " &amp; N30) - COUNTIF(Vertices[Eigenvector Centrality], "&gt;=" &amp; N31)</f>
        <v>#ERROR!</v>
      </c>
      <c r="P30" s="101" t="str">
        <f>P29+($P$45-$P$2)/BinDivisor</f>
        <v>#ERROR!</v>
      </c>
      <c r="Q30" s="102" t="str">
        <f>COUNTIF(Vertices[PageRank], "&gt;= " &amp; P30) - COUNTIF(Vertices[PageRank], "&gt;=" &amp; P31)</f>
        <v>#ERROR!</v>
      </c>
      <c r="R30" s="101" t="str">
        <f>R29+($R$45-$R$2)/BinDivisor</f>
        <v>#ERROR!</v>
      </c>
      <c r="S30" s="103" t="str">
        <f>COUNTIF(Vertices[Clustering Coefficient], "&gt;= " &amp; R30) - COUNTIF(Vertices[Clustering Coefficient], "&gt;=" &amp; R31)</f>
        <v>#ERROR!</v>
      </c>
      <c r="T30" s="101" t="str">
        <f>T29+($T$45-$T$2)/BinDivisor</f>
        <v>#REF!</v>
      </c>
      <c r="U30" s="102">
        <f>COUNTIF(INDIRECT(DynamicFilterSourceColumnRange), "&gt;= " &amp; T30) - COUNTIF(INDIRECT(DynamicFilterSourceColumnRange), "&gt;=" &amp; T31)</f>
        <v>0</v>
      </c>
    </row>
    <row r="31" ht="15.75" customHeight="1">
      <c r="A31" s="99"/>
      <c r="B31" s="99"/>
      <c r="D31" s="100" t="str">
        <f>D30+($D$45-$D$2)/BinDivisor</f>
        <v>#ERROR!</v>
      </c>
      <c r="E31" s="96" t="str">
        <f>COUNTIF(Vertices[Degree], "&gt;= " &amp; D31) - COUNTIF(Vertices[Degree], "&gt;=" &amp; D32)</f>
        <v>#ERROR!</v>
      </c>
      <c r="F31" s="104" t="str">
        <f>F30+($F$45-$F$2)/BinDivisor</f>
        <v>#ERROR!</v>
      </c>
      <c r="G31" s="105" t="str">
        <f>COUNTIF(Vertices[In-Degree], "&gt;= " &amp; F31) - COUNTIF(Vertices[In-Degree], "&gt;=" &amp; F32)</f>
        <v>#ERROR!</v>
      </c>
      <c r="H31" s="104" t="str">
        <f>H30+($H$45-$H$2)/BinDivisor</f>
        <v>#ERROR!</v>
      </c>
      <c r="I31" s="105" t="str">
        <f>COUNTIF(Vertices[Out-Degree], "&gt;= " &amp; H31) - COUNTIF(Vertices[Out-Degree], "&gt;=" &amp; H32)</f>
        <v>#ERROR!</v>
      </c>
      <c r="J31" s="104" t="str">
        <f>J30+($J$45-$J$2)/BinDivisor</f>
        <v>#ERROR!</v>
      </c>
      <c r="K31" s="105" t="str">
        <f>COUNTIF(Vertices[Betweenness Centrality], "&gt;= " &amp; J31) - COUNTIF(Vertices[Betweenness Centrality], "&gt;=" &amp; J32)</f>
        <v>#ERROR!</v>
      </c>
      <c r="L31" s="104" t="str">
        <f>L30+($L$45-$L$2)/BinDivisor</f>
        <v>#ERROR!</v>
      </c>
      <c r="M31" s="105" t="str">
        <f>COUNTIF(Vertices[Closeness Centrality], "&gt;= " &amp; L31) - COUNTIF(Vertices[Closeness Centrality], "&gt;=" &amp; L32)</f>
        <v>#ERROR!</v>
      </c>
      <c r="N31" s="104" t="str">
        <f>N30+($N$45-$N$2)/BinDivisor</f>
        <v>#ERROR!</v>
      </c>
      <c r="O31" s="105" t="str">
        <f>COUNTIF(Vertices[Eigenvector Centrality], "&gt;= " &amp; N31) - COUNTIF(Vertices[Eigenvector Centrality], "&gt;=" &amp; N32)</f>
        <v>#ERROR!</v>
      </c>
      <c r="P31" s="104" t="str">
        <f>P30+($P$45-$P$2)/BinDivisor</f>
        <v>#ERROR!</v>
      </c>
      <c r="Q31" s="105" t="str">
        <f>COUNTIF(Vertices[PageRank], "&gt;= " &amp; P31) - COUNTIF(Vertices[PageRank], "&gt;=" &amp; P32)</f>
        <v>#ERROR!</v>
      </c>
      <c r="R31" s="104" t="str">
        <f>R30+($R$45-$R$2)/BinDivisor</f>
        <v>#ERROR!</v>
      </c>
      <c r="S31" s="106" t="str">
        <f>COUNTIF(Vertices[Clustering Coefficient], "&gt;= " &amp; R31) - COUNTIF(Vertices[Clustering Coefficient], "&gt;=" &amp; R32)</f>
        <v>#ERROR!</v>
      </c>
      <c r="T31" s="104" t="str">
        <f>T30+($T$45-$T$2)/BinDivisor</f>
        <v>#REF!</v>
      </c>
      <c r="U31" s="105">
        <f>COUNTIF(INDIRECT(DynamicFilterSourceColumnRange), "&gt;= " &amp; T31) - COUNTIF(INDIRECT(DynamicFilterSourceColumnRange), "&gt;=" &amp; T32)</f>
        <v>0</v>
      </c>
    </row>
    <row r="32" ht="15.75" customHeight="1">
      <c r="A32" s="99"/>
      <c r="B32" s="99"/>
      <c r="D32" s="100" t="str">
        <f>D31+($D$45-$D$2)/BinDivisor</f>
        <v>#ERROR!</v>
      </c>
      <c r="E32" s="96" t="str">
        <f>COUNTIF(Vertices[Degree], "&gt;= " &amp; D32) - COUNTIF(Vertices[Degree], "&gt;=" &amp; D33)</f>
        <v>#ERROR!</v>
      </c>
      <c r="F32" s="101" t="str">
        <f>F31+($F$45-$F$2)/BinDivisor</f>
        <v>#ERROR!</v>
      </c>
      <c r="G32" s="102" t="str">
        <f>COUNTIF(Vertices[In-Degree], "&gt;= " &amp; F32) - COUNTIF(Vertices[In-Degree], "&gt;=" &amp; F33)</f>
        <v>#ERROR!</v>
      </c>
      <c r="H32" s="101" t="str">
        <f>H31+($H$45-$H$2)/BinDivisor</f>
        <v>#ERROR!</v>
      </c>
      <c r="I32" s="102" t="str">
        <f>COUNTIF(Vertices[Out-Degree], "&gt;= " &amp; H32) - COUNTIF(Vertices[Out-Degree], "&gt;=" &amp; H33)</f>
        <v>#ERROR!</v>
      </c>
      <c r="J32" s="101" t="str">
        <f>J31+($J$45-$J$2)/BinDivisor</f>
        <v>#ERROR!</v>
      </c>
      <c r="K32" s="102" t="str">
        <f>COUNTIF(Vertices[Betweenness Centrality], "&gt;= " &amp; J32) - COUNTIF(Vertices[Betweenness Centrality], "&gt;=" &amp; J33)</f>
        <v>#ERROR!</v>
      </c>
      <c r="L32" s="101" t="str">
        <f>L31+($L$45-$L$2)/BinDivisor</f>
        <v>#ERROR!</v>
      </c>
      <c r="M32" s="102" t="str">
        <f>COUNTIF(Vertices[Closeness Centrality], "&gt;= " &amp; L32) - COUNTIF(Vertices[Closeness Centrality], "&gt;=" &amp; L33)</f>
        <v>#ERROR!</v>
      </c>
      <c r="N32" s="101" t="str">
        <f>N31+($N$45-$N$2)/BinDivisor</f>
        <v>#ERROR!</v>
      </c>
      <c r="O32" s="102" t="str">
        <f>COUNTIF(Vertices[Eigenvector Centrality], "&gt;= " &amp; N32) - COUNTIF(Vertices[Eigenvector Centrality], "&gt;=" &amp; N33)</f>
        <v>#ERROR!</v>
      </c>
      <c r="P32" s="101" t="str">
        <f>P31+($P$45-$P$2)/BinDivisor</f>
        <v>#ERROR!</v>
      </c>
      <c r="Q32" s="102" t="str">
        <f>COUNTIF(Vertices[PageRank], "&gt;= " &amp; P32) - COUNTIF(Vertices[PageRank], "&gt;=" &amp; P33)</f>
        <v>#ERROR!</v>
      </c>
      <c r="R32" s="101" t="str">
        <f>R31+($R$45-$R$2)/BinDivisor</f>
        <v>#ERROR!</v>
      </c>
      <c r="S32" s="103" t="str">
        <f>COUNTIF(Vertices[Clustering Coefficient], "&gt;= " &amp; R32) - COUNTIF(Vertices[Clustering Coefficient], "&gt;=" &amp; R33)</f>
        <v>#ERROR!</v>
      </c>
      <c r="T32" s="101" t="str">
        <f>T31+($T$45-$T$2)/BinDivisor</f>
        <v>#REF!</v>
      </c>
      <c r="U32" s="102">
        <f>COUNTIF(INDIRECT(DynamicFilterSourceColumnRange), "&gt;= " &amp; T32) - COUNTIF(INDIRECT(DynamicFilterSourceColumnRange), "&gt;=" &amp; T33)</f>
        <v>0</v>
      </c>
    </row>
    <row r="33" ht="15.75" customHeight="1">
      <c r="D33" s="100" t="str">
        <f>D32+($D$45-$D$2)/BinDivisor</f>
        <v>#ERROR!</v>
      </c>
      <c r="E33" s="96" t="str">
        <f>COUNTIF(Vertices[Degree], "&gt;= " &amp; D33) - COUNTIF(Vertices[Degree], "&gt;=" &amp; D34)</f>
        <v>#ERROR!</v>
      </c>
      <c r="F33" s="104" t="str">
        <f>F32+($F$45-$F$2)/BinDivisor</f>
        <v>#ERROR!</v>
      </c>
      <c r="G33" s="105" t="str">
        <f>COUNTIF(Vertices[In-Degree], "&gt;= " &amp; F33) - COUNTIF(Vertices[In-Degree], "&gt;=" &amp; F34)</f>
        <v>#ERROR!</v>
      </c>
      <c r="H33" s="104" t="str">
        <f>H32+($H$45-$H$2)/BinDivisor</f>
        <v>#ERROR!</v>
      </c>
      <c r="I33" s="105" t="str">
        <f>COUNTIF(Vertices[Out-Degree], "&gt;= " &amp; H33) - COUNTIF(Vertices[Out-Degree], "&gt;=" &amp; H34)</f>
        <v>#ERROR!</v>
      </c>
      <c r="J33" s="104" t="str">
        <f>J32+($J$45-$J$2)/BinDivisor</f>
        <v>#ERROR!</v>
      </c>
      <c r="K33" s="105" t="str">
        <f>COUNTIF(Vertices[Betweenness Centrality], "&gt;= " &amp; J33) - COUNTIF(Vertices[Betweenness Centrality], "&gt;=" &amp; J34)</f>
        <v>#ERROR!</v>
      </c>
      <c r="L33" s="104" t="str">
        <f>L32+($L$45-$L$2)/BinDivisor</f>
        <v>#ERROR!</v>
      </c>
      <c r="M33" s="105" t="str">
        <f>COUNTIF(Vertices[Closeness Centrality], "&gt;= " &amp; L33) - COUNTIF(Vertices[Closeness Centrality], "&gt;=" &amp; L34)</f>
        <v>#ERROR!</v>
      </c>
      <c r="N33" s="104" t="str">
        <f>N32+($N$45-$N$2)/BinDivisor</f>
        <v>#ERROR!</v>
      </c>
      <c r="O33" s="105" t="str">
        <f>COUNTIF(Vertices[Eigenvector Centrality], "&gt;= " &amp; N33) - COUNTIF(Vertices[Eigenvector Centrality], "&gt;=" &amp; N34)</f>
        <v>#ERROR!</v>
      </c>
      <c r="P33" s="104" t="str">
        <f>P32+($P$45-$P$2)/BinDivisor</f>
        <v>#ERROR!</v>
      </c>
      <c r="Q33" s="105" t="str">
        <f>COUNTIF(Vertices[PageRank], "&gt;= " &amp; P33) - COUNTIF(Vertices[PageRank], "&gt;=" &amp; P34)</f>
        <v>#ERROR!</v>
      </c>
      <c r="R33" s="104" t="str">
        <f>R32+($R$45-$R$2)/BinDivisor</f>
        <v>#ERROR!</v>
      </c>
      <c r="S33" s="106" t="str">
        <f>COUNTIF(Vertices[Clustering Coefficient], "&gt;= " &amp; R33) - COUNTIF(Vertices[Clustering Coefficient], "&gt;=" &amp; R34)</f>
        <v>#ERROR!</v>
      </c>
      <c r="T33" s="104" t="str">
        <f>T32+($T$45-$T$2)/BinDivisor</f>
        <v>#REF!</v>
      </c>
      <c r="U33" s="105">
        <f>COUNTIF(INDIRECT(DynamicFilterSourceColumnRange), "&gt;= " &amp; T33) - COUNTIF(INDIRECT(DynamicFilterSourceColumnRange), "&gt;=" &amp; T34)</f>
        <v>0</v>
      </c>
    </row>
    <row r="34" ht="15.75" customHeight="1">
      <c r="D34" s="100" t="str">
        <f>D33+($D$45-$D$2)/BinDivisor</f>
        <v>#ERROR!</v>
      </c>
      <c r="E34" s="96" t="str">
        <f>COUNTIF(Vertices[Degree], "&gt;= " &amp; D34) - COUNTIF(Vertices[Degree], "&gt;=" &amp; D35)</f>
        <v>#ERROR!</v>
      </c>
      <c r="F34" s="101" t="str">
        <f>F33+($F$45-$F$2)/BinDivisor</f>
        <v>#ERROR!</v>
      </c>
      <c r="G34" s="102" t="str">
        <f>COUNTIF(Vertices[In-Degree], "&gt;= " &amp; F34) - COUNTIF(Vertices[In-Degree], "&gt;=" &amp; F35)</f>
        <v>#ERROR!</v>
      </c>
      <c r="H34" s="101" t="str">
        <f>H33+($H$45-$H$2)/BinDivisor</f>
        <v>#ERROR!</v>
      </c>
      <c r="I34" s="102" t="str">
        <f>COUNTIF(Vertices[Out-Degree], "&gt;= " &amp; H34) - COUNTIF(Vertices[Out-Degree], "&gt;=" &amp; H35)</f>
        <v>#ERROR!</v>
      </c>
      <c r="J34" s="101" t="str">
        <f>J33+($J$45-$J$2)/BinDivisor</f>
        <v>#ERROR!</v>
      </c>
      <c r="K34" s="102" t="str">
        <f>COUNTIF(Vertices[Betweenness Centrality], "&gt;= " &amp; J34) - COUNTIF(Vertices[Betweenness Centrality], "&gt;=" &amp; J35)</f>
        <v>#ERROR!</v>
      </c>
      <c r="L34" s="101" t="str">
        <f>L33+($L$45-$L$2)/BinDivisor</f>
        <v>#ERROR!</v>
      </c>
      <c r="M34" s="102" t="str">
        <f>COUNTIF(Vertices[Closeness Centrality], "&gt;= " &amp; L34) - COUNTIF(Vertices[Closeness Centrality], "&gt;=" &amp; L35)</f>
        <v>#ERROR!</v>
      </c>
      <c r="N34" s="101" t="str">
        <f>N33+($N$45-$N$2)/BinDivisor</f>
        <v>#ERROR!</v>
      </c>
      <c r="O34" s="102" t="str">
        <f>COUNTIF(Vertices[Eigenvector Centrality], "&gt;= " &amp; N34) - COUNTIF(Vertices[Eigenvector Centrality], "&gt;=" &amp; N35)</f>
        <v>#ERROR!</v>
      </c>
      <c r="P34" s="101" t="str">
        <f>P33+($P$45-$P$2)/BinDivisor</f>
        <v>#ERROR!</v>
      </c>
      <c r="Q34" s="102" t="str">
        <f>COUNTIF(Vertices[PageRank], "&gt;= " &amp; P34) - COUNTIF(Vertices[PageRank], "&gt;=" &amp; P35)</f>
        <v>#ERROR!</v>
      </c>
      <c r="R34" s="101" t="str">
        <f>R33+($R$45-$R$2)/BinDivisor</f>
        <v>#ERROR!</v>
      </c>
      <c r="S34" s="103" t="str">
        <f>COUNTIF(Vertices[Clustering Coefficient], "&gt;= " &amp; R34) - COUNTIF(Vertices[Clustering Coefficient], "&gt;=" &amp; R35)</f>
        <v>#ERROR!</v>
      </c>
      <c r="T34" s="101" t="str">
        <f>T33+($T$45-$T$2)/BinDivisor</f>
        <v>#REF!</v>
      </c>
      <c r="U34" s="102">
        <f>COUNTIF(INDIRECT(DynamicFilterSourceColumnRange), "&gt;= " &amp; T34) - COUNTIF(INDIRECT(DynamicFilterSourceColumnRange), "&gt;=" &amp; T35)</f>
        <v>0</v>
      </c>
    </row>
    <row r="35" ht="15.75" customHeight="1">
      <c r="D35" s="100" t="str">
        <f>D34+($D$45-$D$2)/BinDivisor</f>
        <v>#ERROR!</v>
      </c>
      <c r="E35" s="96" t="str">
        <f>COUNTIF(Vertices[Degree], "&gt;= " &amp; D35) - COUNTIF(Vertices[Degree], "&gt;=" &amp; D36)</f>
        <v>#ERROR!</v>
      </c>
      <c r="F35" s="104" t="str">
        <f>F34+($F$45-$F$2)/BinDivisor</f>
        <v>#ERROR!</v>
      </c>
      <c r="G35" s="105" t="str">
        <f>COUNTIF(Vertices[In-Degree], "&gt;= " &amp; F35) - COUNTIF(Vertices[In-Degree], "&gt;=" &amp; F36)</f>
        <v>#ERROR!</v>
      </c>
      <c r="H35" s="104" t="str">
        <f>H34+($H$45-$H$2)/BinDivisor</f>
        <v>#ERROR!</v>
      </c>
      <c r="I35" s="105" t="str">
        <f>COUNTIF(Vertices[Out-Degree], "&gt;= " &amp; H35) - COUNTIF(Vertices[Out-Degree], "&gt;=" &amp; H36)</f>
        <v>#ERROR!</v>
      </c>
      <c r="J35" s="104" t="str">
        <f>J34+($J$45-$J$2)/BinDivisor</f>
        <v>#ERROR!</v>
      </c>
      <c r="K35" s="105" t="str">
        <f>COUNTIF(Vertices[Betweenness Centrality], "&gt;= " &amp; J35) - COUNTIF(Vertices[Betweenness Centrality], "&gt;=" &amp; J36)</f>
        <v>#ERROR!</v>
      </c>
      <c r="L35" s="104" t="str">
        <f>L34+($L$45-$L$2)/BinDivisor</f>
        <v>#ERROR!</v>
      </c>
      <c r="M35" s="105" t="str">
        <f>COUNTIF(Vertices[Closeness Centrality], "&gt;= " &amp; L35) - COUNTIF(Vertices[Closeness Centrality], "&gt;=" &amp; L36)</f>
        <v>#ERROR!</v>
      </c>
      <c r="N35" s="104" t="str">
        <f>N34+($N$45-$N$2)/BinDivisor</f>
        <v>#ERROR!</v>
      </c>
      <c r="O35" s="105" t="str">
        <f>COUNTIF(Vertices[Eigenvector Centrality], "&gt;= " &amp; N35) - COUNTIF(Vertices[Eigenvector Centrality], "&gt;=" &amp; N36)</f>
        <v>#ERROR!</v>
      </c>
      <c r="P35" s="104" t="str">
        <f>P34+($P$45-$P$2)/BinDivisor</f>
        <v>#ERROR!</v>
      </c>
      <c r="Q35" s="105" t="str">
        <f>COUNTIF(Vertices[PageRank], "&gt;= " &amp; P35) - COUNTIF(Vertices[PageRank], "&gt;=" &amp; P36)</f>
        <v>#ERROR!</v>
      </c>
      <c r="R35" s="104" t="str">
        <f>R34+($R$45-$R$2)/BinDivisor</f>
        <v>#ERROR!</v>
      </c>
      <c r="S35" s="106" t="str">
        <f>COUNTIF(Vertices[Clustering Coefficient], "&gt;= " &amp; R35) - COUNTIF(Vertices[Clustering Coefficient], "&gt;=" &amp; R36)</f>
        <v>#ERROR!</v>
      </c>
      <c r="T35" s="104" t="str">
        <f>T34+($T$45-$T$2)/BinDivisor</f>
        <v>#REF!</v>
      </c>
      <c r="U35" s="105">
        <f>COUNTIF(INDIRECT(DynamicFilterSourceColumnRange), "&gt;= " &amp; T35) - COUNTIF(INDIRECT(DynamicFilterSourceColumnRange), "&gt;=" &amp; T36)</f>
        <v>0</v>
      </c>
    </row>
    <row r="36" ht="15.75" customHeight="1">
      <c r="D36" s="100" t="str">
        <f>D35+($D$45-$D$2)/BinDivisor</f>
        <v>#ERROR!</v>
      </c>
      <c r="E36" s="96" t="str">
        <f>COUNTIF(Vertices[Degree], "&gt;= " &amp; D36) - COUNTIF(Vertices[Degree], "&gt;=" &amp; D37)</f>
        <v>#ERROR!</v>
      </c>
      <c r="F36" s="101" t="str">
        <f>F35+($F$45-$F$2)/BinDivisor</f>
        <v>#ERROR!</v>
      </c>
      <c r="G36" s="102" t="str">
        <f>COUNTIF(Vertices[In-Degree], "&gt;= " &amp; F36) - COUNTIF(Vertices[In-Degree], "&gt;=" &amp; F37)</f>
        <v>#ERROR!</v>
      </c>
      <c r="H36" s="101" t="str">
        <f>H35+($H$45-$H$2)/BinDivisor</f>
        <v>#ERROR!</v>
      </c>
      <c r="I36" s="102" t="str">
        <f>COUNTIF(Vertices[Out-Degree], "&gt;= " &amp; H36) - COUNTIF(Vertices[Out-Degree], "&gt;=" &amp; H37)</f>
        <v>#ERROR!</v>
      </c>
      <c r="J36" s="101" t="str">
        <f>J35+($J$45-$J$2)/BinDivisor</f>
        <v>#ERROR!</v>
      </c>
      <c r="K36" s="102" t="str">
        <f>COUNTIF(Vertices[Betweenness Centrality], "&gt;= " &amp; J36) - COUNTIF(Vertices[Betweenness Centrality], "&gt;=" &amp; J37)</f>
        <v>#ERROR!</v>
      </c>
      <c r="L36" s="101" t="str">
        <f>L35+($L$45-$L$2)/BinDivisor</f>
        <v>#ERROR!</v>
      </c>
      <c r="M36" s="102" t="str">
        <f>COUNTIF(Vertices[Closeness Centrality], "&gt;= " &amp; L36) - COUNTIF(Vertices[Closeness Centrality], "&gt;=" &amp; L37)</f>
        <v>#ERROR!</v>
      </c>
      <c r="N36" s="101" t="str">
        <f>N35+($N$45-$N$2)/BinDivisor</f>
        <v>#ERROR!</v>
      </c>
      <c r="O36" s="102" t="str">
        <f>COUNTIF(Vertices[Eigenvector Centrality], "&gt;= " &amp; N36) - COUNTIF(Vertices[Eigenvector Centrality], "&gt;=" &amp; N37)</f>
        <v>#ERROR!</v>
      </c>
      <c r="P36" s="101" t="str">
        <f>P35+($P$45-$P$2)/BinDivisor</f>
        <v>#ERROR!</v>
      </c>
      <c r="Q36" s="102" t="str">
        <f>COUNTIF(Vertices[PageRank], "&gt;= " &amp; P36) - COUNTIF(Vertices[PageRank], "&gt;=" &amp; P37)</f>
        <v>#ERROR!</v>
      </c>
      <c r="R36" s="101" t="str">
        <f>R35+($R$45-$R$2)/BinDivisor</f>
        <v>#ERROR!</v>
      </c>
      <c r="S36" s="103" t="str">
        <f>COUNTIF(Vertices[Clustering Coefficient], "&gt;= " &amp; R36) - COUNTIF(Vertices[Clustering Coefficient], "&gt;=" &amp; R37)</f>
        <v>#ERROR!</v>
      </c>
      <c r="T36" s="101" t="str">
        <f>T35+($T$45-$T$2)/BinDivisor</f>
        <v>#REF!</v>
      </c>
      <c r="U36" s="102">
        <f>COUNTIF(INDIRECT(DynamicFilterSourceColumnRange), "&gt;= " &amp; T36) - COUNTIF(INDIRECT(DynamicFilterSourceColumnRange), "&gt;=" &amp; T37)</f>
        <v>0</v>
      </c>
    </row>
    <row r="37" ht="15.75" customHeight="1">
      <c r="D37" s="100" t="str">
        <f>D36+($D$45-$D$2)/BinDivisor</f>
        <v>#ERROR!</v>
      </c>
      <c r="E37" s="96" t="str">
        <f>COUNTIF(Vertices[Degree], "&gt;= " &amp; D37) - COUNTIF(Vertices[Degree], "&gt;=" &amp; D38)</f>
        <v>#ERROR!</v>
      </c>
      <c r="F37" s="104" t="str">
        <f>F36+($F$45-$F$2)/BinDivisor</f>
        <v>#ERROR!</v>
      </c>
      <c r="G37" s="105" t="str">
        <f>COUNTIF(Vertices[In-Degree], "&gt;= " &amp; F37) - COUNTIF(Vertices[In-Degree], "&gt;=" &amp; F38)</f>
        <v>#ERROR!</v>
      </c>
      <c r="H37" s="104" t="str">
        <f>H36+($H$45-$H$2)/BinDivisor</f>
        <v>#ERROR!</v>
      </c>
      <c r="I37" s="105" t="str">
        <f>COUNTIF(Vertices[Out-Degree], "&gt;= " &amp; H37) - COUNTIF(Vertices[Out-Degree], "&gt;=" &amp; H38)</f>
        <v>#ERROR!</v>
      </c>
      <c r="J37" s="104" t="str">
        <f>J36+($J$45-$J$2)/BinDivisor</f>
        <v>#ERROR!</v>
      </c>
      <c r="K37" s="105" t="str">
        <f>COUNTIF(Vertices[Betweenness Centrality], "&gt;= " &amp; J37) - COUNTIF(Vertices[Betweenness Centrality], "&gt;=" &amp; J38)</f>
        <v>#ERROR!</v>
      </c>
      <c r="L37" s="104" t="str">
        <f>L36+($L$45-$L$2)/BinDivisor</f>
        <v>#ERROR!</v>
      </c>
      <c r="M37" s="105" t="str">
        <f>COUNTIF(Vertices[Closeness Centrality], "&gt;= " &amp; L37) - COUNTIF(Vertices[Closeness Centrality], "&gt;=" &amp; L38)</f>
        <v>#ERROR!</v>
      </c>
      <c r="N37" s="104" t="str">
        <f>N36+($N$45-$N$2)/BinDivisor</f>
        <v>#ERROR!</v>
      </c>
      <c r="O37" s="105" t="str">
        <f>COUNTIF(Vertices[Eigenvector Centrality], "&gt;= " &amp; N37) - COUNTIF(Vertices[Eigenvector Centrality], "&gt;=" &amp; N38)</f>
        <v>#ERROR!</v>
      </c>
      <c r="P37" s="104" t="str">
        <f>P36+($P$45-$P$2)/BinDivisor</f>
        <v>#ERROR!</v>
      </c>
      <c r="Q37" s="105" t="str">
        <f>COUNTIF(Vertices[PageRank], "&gt;= " &amp; P37) - COUNTIF(Vertices[PageRank], "&gt;=" &amp; P38)</f>
        <v>#ERROR!</v>
      </c>
      <c r="R37" s="104" t="str">
        <f>R36+($R$45-$R$2)/BinDivisor</f>
        <v>#ERROR!</v>
      </c>
      <c r="S37" s="106" t="str">
        <f>COUNTIF(Vertices[Clustering Coefficient], "&gt;= " &amp; R37) - COUNTIF(Vertices[Clustering Coefficient], "&gt;=" &amp; R38)</f>
        <v>#ERROR!</v>
      </c>
      <c r="T37" s="104" t="str">
        <f>T36+($T$45-$T$2)/BinDivisor</f>
        <v>#REF!</v>
      </c>
      <c r="U37" s="105">
        <f>COUNTIF(INDIRECT(DynamicFilterSourceColumnRange), "&gt;= " &amp; T37) - COUNTIF(INDIRECT(DynamicFilterSourceColumnRange), "&gt;=" &amp; T38)</f>
        <v>0</v>
      </c>
    </row>
    <row r="38" ht="15.75" customHeight="1">
      <c r="D38" s="100" t="str">
        <f>D37+($D$45-$D$2)/BinDivisor</f>
        <v>#ERROR!</v>
      </c>
      <c r="E38" s="96" t="str">
        <f>COUNTIF(Vertices[Degree], "&gt;= " &amp; D38) - COUNTIF(Vertices[Degree], "&gt;=" &amp; D39)</f>
        <v>#ERROR!</v>
      </c>
      <c r="F38" s="101" t="str">
        <f>F37+($F$45-$F$2)/BinDivisor</f>
        <v>#ERROR!</v>
      </c>
      <c r="G38" s="102" t="str">
        <f>COUNTIF(Vertices[In-Degree], "&gt;= " &amp; F38) - COUNTIF(Vertices[In-Degree], "&gt;=" &amp; F39)</f>
        <v>#ERROR!</v>
      </c>
      <c r="H38" s="101" t="str">
        <f>H37+($H$45-$H$2)/BinDivisor</f>
        <v>#ERROR!</v>
      </c>
      <c r="I38" s="102" t="str">
        <f>COUNTIF(Vertices[Out-Degree], "&gt;= " &amp; H38) - COUNTIF(Vertices[Out-Degree], "&gt;=" &amp; H39)</f>
        <v>#ERROR!</v>
      </c>
      <c r="J38" s="101" t="str">
        <f>J37+($J$45-$J$2)/BinDivisor</f>
        <v>#ERROR!</v>
      </c>
      <c r="K38" s="102" t="str">
        <f>COUNTIF(Vertices[Betweenness Centrality], "&gt;= " &amp; J38) - COUNTIF(Vertices[Betweenness Centrality], "&gt;=" &amp; J39)</f>
        <v>#ERROR!</v>
      </c>
      <c r="L38" s="101" t="str">
        <f>L37+($L$45-$L$2)/BinDivisor</f>
        <v>#ERROR!</v>
      </c>
      <c r="M38" s="102" t="str">
        <f>COUNTIF(Vertices[Closeness Centrality], "&gt;= " &amp; L38) - COUNTIF(Vertices[Closeness Centrality], "&gt;=" &amp; L39)</f>
        <v>#ERROR!</v>
      </c>
      <c r="N38" s="101" t="str">
        <f>N37+($N$45-$N$2)/BinDivisor</f>
        <v>#ERROR!</v>
      </c>
      <c r="O38" s="102" t="str">
        <f>COUNTIF(Vertices[Eigenvector Centrality], "&gt;= " &amp; N38) - COUNTIF(Vertices[Eigenvector Centrality], "&gt;=" &amp; N39)</f>
        <v>#ERROR!</v>
      </c>
      <c r="P38" s="101" t="str">
        <f>P37+($P$45-$P$2)/BinDivisor</f>
        <v>#ERROR!</v>
      </c>
      <c r="Q38" s="102" t="str">
        <f>COUNTIF(Vertices[PageRank], "&gt;= " &amp; P38) - COUNTIF(Vertices[PageRank], "&gt;=" &amp; P39)</f>
        <v>#ERROR!</v>
      </c>
      <c r="R38" s="101" t="str">
        <f>R37+($R$45-$R$2)/BinDivisor</f>
        <v>#ERROR!</v>
      </c>
      <c r="S38" s="103" t="str">
        <f>COUNTIF(Vertices[Clustering Coefficient], "&gt;= " &amp; R38) - COUNTIF(Vertices[Clustering Coefficient], "&gt;=" &amp; R39)</f>
        <v>#ERROR!</v>
      </c>
      <c r="T38" s="101" t="str">
        <f>T37+($T$45-$T$2)/BinDivisor</f>
        <v>#REF!</v>
      </c>
      <c r="U38" s="102">
        <f>COUNTIF(INDIRECT(DynamicFilterSourceColumnRange), "&gt;= " &amp; T38) - COUNTIF(INDIRECT(DynamicFilterSourceColumnRange), "&gt;=" &amp; T39)</f>
        <v>0</v>
      </c>
    </row>
    <row r="39" ht="15.75" customHeight="1">
      <c r="D39" s="100" t="str">
        <f>D38+($D$45-$D$2)/BinDivisor</f>
        <v>#ERROR!</v>
      </c>
      <c r="E39" s="96" t="str">
        <f>COUNTIF(Vertices[Degree], "&gt;= " &amp; D39) - COUNTIF(Vertices[Degree], "&gt;=" &amp; D40)</f>
        <v>#ERROR!</v>
      </c>
      <c r="F39" s="104" t="str">
        <f>F38+($F$45-$F$2)/BinDivisor</f>
        <v>#ERROR!</v>
      </c>
      <c r="G39" s="105" t="str">
        <f>COUNTIF(Vertices[In-Degree], "&gt;= " &amp; F39) - COUNTIF(Vertices[In-Degree], "&gt;=" &amp; F40)</f>
        <v>#ERROR!</v>
      </c>
      <c r="H39" s="104" t="str">
        <f>H38+($H$45-$H$2)/BinDivisor</f>
        <v>#ERROR!</v>
      </c>
      <c r="I39" s="105" t="str">
        <f>COUNTIF(Vertices[Out-Degree], "&gt;= " &amp; H39) - COUNTIF(Vertices[Out-Degree], "&gt;=" &amp; H40)</f>
        <v>#ERROR!</v>
      </c>
      <c r="J39" s="104" t="str">
        <f>J38+($J$45-$J$2)/BinDivisor</f>
        <v>#ERROR!</v>
      </c>
      <c r="K39" s="105" t="str">
        <f>COUNTIF(Vertices[Betweenness Centrality], "&gt;= " &amp; J39) - COUNTIF(Vertices[Betweenness Centrality], "&gt;=" &amp; J40)</f>
        <v>#ERROR!</v>
      </c>
      <c r="L39" s="104" t="str">
        <f>L38+($L$45-$L$2)/BinDivisor</f>
        <v>#ERROR!</v>
      </c>
      <c r="M39" s="105" t="str">
        <f>COUNTIF(Vertices[Closeness Centrality], "&gt;= " &amp; L39) - COUNTIF(Vertices[Closeness Centrality], "&gt;=" &amp; L40)</f>
        <v>#ERROR!</v>
      </c>
      <c r="N39" s="104" t="str">
        <f>N38+($N$45-$N$2)/BinDivisor</f>
        <v>#ERROR!</v>
      </c>
      <c r="O39" s="105" t="str">
        <f>COUNTIF(Vertices[Eigenvector Centrality], "&gt;= " &amp; N39) - COUNTIF(Vertices[Eigenvector Centrality], "&gt;=" &amp; N40)</f>
        <v>#ERROR!</v>
      </c>
      <c r="P39" s="104" t="str">
        <f>P38+($P$45-$P$2)/BinDivisor</f>
        <v>#ERROR!</v>
      </c>
      <c r="Q39" s="105" t="str">
        <f>COUNTIF(Vertices[PageRank], "&gt;= " &amp; P39) - COUNTIF(Vertices[PageRank], "&gt;=" &amp; P40)</f>
        <v>#ERROR!</v>
      </c>
      <c r="R39" s="104" t="str">
        <f>R38+($R$45-$R$2)/BinDivisor</f>
        <v>#ERROR!</v>
      </c>
      <c r="S39" s="106" t="str">
        <f>COUNTIF(Vertices[Clustering Coefficient], "&gt;= " &amp; R39) - COUNTIF(Vertices[Clustering Coefficient], "&gt;=" &amp; R40)</f>
        <v>#ERROR!</v>
      </c>
      <c r="T39" s="104" t="str">
        <f>T38+($T$45-$T$2)/BinDivisor</f>
        <v>#REF!</v>
      </c>
      <c r="U39" s="105">
        <f>COUNTIF(INDIRECT(DynamicFilterSourceColumnRange), "&gt;= " &amp; T39) - COUNTIF(INDIRECT(DynamicFilterSourceColumnRange), "&gt;=" &amp; T40)</f>
        <v>0</v>
      </c>
    </row>
    <row r="40" ht="15.75" customHeight="1">
      <c r="D40" s="100" t="str">
        <f>D39+($D$45-$D$2)/BinDivisor</f>
        <v>#ERROR!</v>
      </c>
      <c r="E40" s="96" t="str">
        <f>COUNTIF(Vertices[Degree], "&gt;= " &amp; D40) - COUNTIF(Vertices[Degree], "&gt;=" &amp; D41)</f>
        <v>#ERROR!</v>
      </c>
      <c r="F40" s="101" t="str">
        <f>F39+($F$45-$F$2)/BinDivisor</f>
        <v>#ERROR!</v>
      </c>
      <c r="G40" s="102" t="str">
        <f>COUNTIF(Vertices[In-Degree], "&gt;= " &amp; F40) - COUNTIF(Vertices[In-Degree], "&gt;=" &amp; F41)</f>
        <v>#ERROR!</v>
      </c>
      <c r="H40" s="101" t="str">
        <f>H39+($H$45-$H$2)/BinDivisor</f>
        <v>#ERROR!</v>
      </c>
      <c r="I40" s="102" t="str">
        <f>COUNTIF(Vertices[Out-Degree], "&gt;= " &amp; H40) - COUNTIF(Vertices[Out-Degree], "&gt;=" &amp; H41)</f>
        <v>#ERROR!</v>
      </c>
      <c r="J40" s="101" t="str">
        <f>J39+($J$45-$J$2)/BinDivisor</f>
        <v>#ERROR!</v>
      </c>
      <c r="K40" s="102" t="str">
        <f>COUNTIF(Vertices[Betweenness Centrality], "&gt;= " &amp; J40) - COUNTIF(Vertices[Betweenness Centrality], "&gt;=" &amp; J41)</f>
        <v>#ERROR!</v>
      </c>
      <c r="L40" s="101" t="str">
        <f>L39+($L$45-$L$2)/BinDivisor</f>
        <v>#ERROR!</v>
      </c>
      <c r="M40" s="102" t="str">
        <f>COUNTIF(Vertices[Closeness Centrality], "&gt;= " &amp; L40) - COUNTIF(Vertices[Closeness Centrality], "&gt;=" &amp; L41)</f>
        <v>#ERROR!</v>
      </c>
      <c r="N40" s="101" t="str">
        <f>N39+($N$45-$N$2)/BinDivisor</f>
        <v>#ERROR!</v>
      </c>
      <c r="O40" s="102" t="str">
        <f>COUNTIF(Vertices[Eigenvector Centrality], "&gt;= " &amp; N40) - COUNTIF(Vertices[Eigenvector Centrality], "&gt;=" &amp; N41)</f>
        <v>#ERROR!</v>
      </c>
      <c r="P40" s="101" t="str">
        <f>P39+($P$45-$P$2)/BinDivisor</f>
        <v>#ERROR!</v>
      </c>
      <c r="Q40" s="102" t="str">
        <f>COUNTIF(Vertices[PageRank], "&gt;= " &amp; P40) - COUNTIF(Vertices[PageRank], "&gt;=" &amp; P41)</f>
        <v>#ERROR!</v>
      </c>
      <c r="R40" s="101" t="str">
        <f>R39+($R$45-$R$2)/BinDivisor</f>
        <v>#ERROR!</v>
      </c>
      <c r="S40" s="103" t="str">
        <f>COUNTIF(Vertices[Clustering Coefficient], "&gt;= " &amp; R40) - COUNTIF(Vertices[Clustering Coefficient], "&gt;=" &amp; R41)</f>
        <v>#ERROR!</v>
      </c>
      <c r="T40" s="101" t="str">
        <f>T39+($T$45-$T$2)/BinDivisor</f>
        <v>#REF!</v>
      </c>
      <c r="U40" s="102">
        <f>COUNTIF(INDIRECT(DynamicFilterSourceColumnRange), "&gt;= " &amp; T40) - COUNTIF(INDIRECT(DynamicFilterSourceColumnRange), "&gt;=" &amp; T41)</f>
        <v>0</v>
      </c>
    </row>
    <row r="41" ht="15.75" customHeight="1">
      <c r="D41" s="100" t="str">
        <f>D40+($D$45-$D$2)/BinDivisor</f>
        <v>#ERROR!</v>
      </c>
      <c r="E41" s="96" t="str">
        <f>COUNTIF(Vertices[Degree], "&gt;= " &amp; D41) - COUNTIF(Vertices[Degree], "&gt;=" &amp; D42)</f>
        <v>#ERROR!</v>
      </c>
      <c r="F41" s="104" t="str">
        <f>F40+($F$45-$F$2)/BinDivisor</f>
        <v>#ERROR!</v>
      </c>
      <c r="G41" s="105" t="str">
        <f>COUNTIF(Vertices[In-Degree], "&gt;= " &amp; F41) - COUNTIF(Vertices[In-Degree], "&gt;=" &amp; F42)</f>
        <v>#ERROR!</v>
      </c>
      <c r="H41" s="104" t="str">
        <f>H40+($H$45-$H$2)/BinDivisor</f>
        <v>#ERROR!</v>
      </c>
      <c r="I41" s="105" t="str">
        <f>COUNTIF(Vertices[Out-Degree], "&gt;= " &amp; H41) - COUNTIF(Vertices[Out-Degree], "&gt;=" &amp; H42)</f>
        <v>#ERROR!</v>
      </c>
      <c r="J41" s="104" t="str">
        <f>J40+($J$45-$J$2)/BinDivisor</f>
        <v>#ERROR!</v>
      </c>
      <c r="K41" s="105" t="str">
        <f>COUNTIF(Vertices[Betweenness Centrality], "&gt;= " &amp; J41) - COUNTIF(Vertices[Betweenness Centrality], "&gt;=" &amp; J42)</f>
        <v>#ERROR!</v>
      </c>
      <c r="L41" s="104" t="str">
        <f>L40+($L$45-$L$2)/BinDivisor</f>
        <v>#ERROR!</v>
      </c>
      <c r="M41" s="105" t="str">
        <f>COUNTIF(Vertices[Closeness Centrality], "&gt;= " &amp; L41) - COUNTIF(Vertices[Closeness Centrality], "&gt;=" &amp; L42)</f>
        <v>#ERROR!</v>
      </c>
      <c r="N41" s="104" t="str">
        <f>N40+($N$45-$N$2)/BinDivisor</f>
        <v>#ERROR!</v>
      </c>
      <c r="O41" s="105" t="str">
        <f>COUNTIF(Vertices[Eigenvector Centrality], "&gt;= " &amp; N41) - COUNTIF(Vertices[Eigenvector Centrality], "&gt;=" &amp; N42)</f>
        <v>#ERROR!</v>
      </c>
      <c r="P41" s="104" t="str">
        <f>P40+($P$45-$P$2)/BinDivisor</f>
        <v>#ERROR!</v>
      </c>
      <c r="Q41" s="105" t="str">
        <f>COUNTIF(Vertices[PageRank], "&gt;= " &amp; P41) - COUNTIF(Vertices[PageRank], "&gt;=" &amp; P42)</f>
        <v>#ERROR!</v>
      </c>
      <c r="R41" s="104" t="str">
        <f>R40+($R$45-$R$2)/BinDivisor</f>
        <v>#ERROR!</v>
      </c>
      <c r="S41" s="106" t="str">
        <f>COUNTIF(Vertices[Clustering Coefficient], "&gt;= " &amp; R41) - COUNTIF(Vertices[Clustering Coefficient], "&gt;=" &amp; R42)</f>
        <v>#ERROR!</v>
      </c>
      <c r="T41" s="104" t="str">
        <f>T40+($T$45-$T$2)/BinDivisor</f>
        <v>#REF!</v>
      </c>
      <c r="U41" s="105">
        <f>COUNTIF(INDIRECT(DynamicFilterSourceColumnRange), "&gt;= " &amp; T41) - COUNTIF(INDIRECT(DynamicFilterSourceColumnRange), "&gt;=" &amp; T42)</f>
        <v>0</v>
      </c>
    </row>
    <row r="42" ht="15.75" customHeight="1">
      <c r="D42" s="100" t="str">
        <f>D41+($D$45-$D$2)/BinDivisor</f>
        <v>#ERROR!</v>
      </c>
      <c r="E42" s="96" t="str">
        <f>COUNTIF(Vertices[Degree], "&gt;= " &amp; D42) - COUNTIF(Vertices[Degree], "&gt;=" &amp; D43)</f>
        <v>#ERROR!</v>
      </c>
      <c r="F42" s="101" t="str">
        <f>F41+($F$45-$F$2)/BinDivisor</f>
        <v>#ERROR!</v>
      </c>
      <c r="G42" s="102" t="str">
        <f>COUNTIF(Vertices[In-Degree], "&gt;= " &amp; F42) - COUNTIF(Vertices[In-Degree], "&gt;=" &amp; F43)</f>
        <v>#ERROR!</v>
      </c>
      <c r="H42" s="101" t="str">
        <f>H41+($H$45-$H$2)/BinDivisor</f>
        <v>#ERROR!</v>
      </c>
      <c r="I42" s="102" t="str">
        <f>COUNTIF(Vertices[Out-Degree], "&gt;= " &amp; H42) - COUNTIF(Vertices[Out-Degree], "&gt;=" &amp; H43)</f>
        <v>#ERROR!</v>
      </c>
      <c r="J42" s="101" t="str">
        <f>J41+($J$45-$J$2)/BinDivisor</f>
        <v>#ERROR!</v>
      </c>
      <c r="K42" s="102" t="str">
        <f>COUNTIF(Vertices[Betweenness Centrality], "&gt;= " &amp; J42) - COUNTIF(Vertices[Betweenness Centrality], "&gt;=" &amp; J43)</f>
        <v>#ERROR!</v>
      </c>
      <c r="L42" s="101" t="str">
        <f>L41+($L$45-$L$2)/BinDivisor</f>
        <v>#ERROR!</v>
      </c>
      <c r="M42" s="102" t="str">
        <f>COUNTIF(Vertices[Closeness Centrality], "&gt;= " &amp; L42) - COUNTIF(Vertices[Closeness Centrality], "&gt;=" &amp; L43)</f>
        <v>#ERROR!</v>
      </c>
      <c r="N42" s="101" t="str">
        <f>N41+($N$45-$N$2)/BinDivisor</f>
        <v>#ERROR!</v>
      </c>
      <c r="O42" s="102" t="str">
        <f>COUNTIF(Vertices[Eigenvector Centrality], "&gt;= " &amp; N42) - COUNTIF(Vertices[Eigenvector Centrality], "&gt;=" &amp; N43)</f>
        <v>#ERROR!</v>
      </c>
      <c r="P42" s="101" t="str">
        <f>P41+($P$45-$P$2)/BinDivisor</f>
        <v>#ERROR!</v>
      </c>
      <c r="Q42" s="102" t="str">
        <f>COUNTIF(Vertices[PageRank], "&gt;= " &amp; P42) - COUNTIF(Vertices[PageRank], "&gt;=" &amp; P43)</f>
        <v>#ERROR!</v>
      </c>
      <c r="R42" s="101" t="str">
        <f>R41+($R$45-$R$2)/BinDivisor</f>
        <v>#ERROR!</v>
      </c>
      <c r="S42" s="103" t="str">
        <f>COUNTIF(Vertices[Clustering Coefficient], "&gt;= " &amp; R42) - COUNTIF(Vertices[Clustering Coefficient], "&gt;=" &amp; R43)</f>
        <v>#ERROR!</v>
      </c>
      <c r="T42" s="101" t="str">
        <f>T41+($T$45-$T$2)/BinDivisor</f>
        <v>#REF!</v>
      </c>
      <c r="U42" s="102">
        <f>COUNTIF(INDIRECT(DynamicFilterSourceColumnRange), "&gt;= " &amp; T42) - COUNTIF(INDIRECT(DynamicFilterSourceColumnRange), "&gt;=" &amp; T43)</f>
        <v>0</v>
      </c>
    </row>
    <row r="43" ht="15.75" customHeight="1">
      <c r="A43" s="6" t="s">
        <v>116</v>
      </c>
      <c r="B43" s="45" t="str">
        <f>IF(COUNT(Vertices[Degree])&gt;0, D2, NoMetricMessage)</f>
        <v>#ERROR!</v>
      </c>
      <c r="D43" s="100" t="str">
        <f>D42+($D$45-$D$2)/BinDivisor</f>
        <v>#ERROR!</v>
      </c>
      <c r="E43" s="96" t="str">
        <f>COUNTIF(Vertices[Degree], "&gt;= " &amp; D43) - COUNTIF(Vertices[Degree], "&gt;=" &amp; D44)</f>
        <v>#ERROR!</v>
      </c>
      <c r="F43" s="104" t="str">
        <f>F42+($F$45-$F$2)/BinDivisor</f>
        <v>#ERROR!</v>
      </c>
      <c r="G43" s="105" t="str">
        <f>COUNTIF(Vertices[In-Degree], "&gt;= " &amp; F43) - COUNTIF(Vertices[In-Degree], "&gt;=" &amp; F44)</f>
        <v>#ERROR!</v>
      </c>
      <c r="H43" s="104" t="str">
        <f>H42+($H$45-$H$2)/BinDivisor</f>
        <v>#ERROR!</v>
      </c>
      <c r="I43" s="105" t="str">
        <f>COUNTIF(Vertices[Out-Degree], "&gt;= " &amp; H43) - COUNTIF(Vertices[Out-Degree], "&gt;=" &amp; H44)</f>
        <v>#ERROR!</v>
      </c>
      <c r="J43" s="104" t="str">
        <f>J42+($J$45-$J$2)/BinDivisor</f>
        <v>#ERROR!</v>
      </c>
      <c r="K43" s="105" t="str">
        <f>COUNTIF(Vertices[Betweenness Centrality], "&gt;= " &amp; J43) - COUNTIF(Vertices[Betweenness Centrality], "&gt;=" &amp; J44)</f>
        <v>#ERROR!</v>
      </c>
      <c r="L43" s="104" t="str">
        <f>L42+($L$45-$L$2)/BinDivisor</f>
        <v>#ERROR!</v>
      </c>
      <c r="M43" s="105" t="str">
        <f>COUNTIF(Vertices[Closeness Centrality], "&gt;= " &amp; L43) - COUNTIF(Vertices[Closeness Centrality], "&gt;=" &amp; L44)</f>
        <v>#ERROR!</v>
      </c>
      <c r="N43" s="104" t="str">
        <f>N42+($N$45-$N$2)/BinDivisor</f>
        <v>#ERROR!</v>
      </c>
      <c r="O43" s="105" t="str">
        <f>COUNTIF(Vertices[Eigenvector Centrality], "&gt;= " &amp; N43) - COUNTIF(Vertices[Eigenvector Centrality], "&gt;=" &amp; N44)</f>
        <v>#ERROR!</v>
      </c>
      <c r="P43" s="104" t="str">
        <f>P42+($P$45-$P$2)/BinDivisor</f>
        <v>#ERROR!</v>
      </c>
      <c r="Q43" s="105" t="str">
        <f>COUNTIF(Vertices[PageRank], "&gt;= " &amp; P43) - COUNTIF(Vertices[PageRank], "&gt;=" &amp; P44)</f>
        <v>#ERROR!</v>
      </c>
      <c r="R43" s="104" t="str">
        <f>R42+($R$45-$R$2)/BinDivisor</f>
        <v>#ERROR!</v>
      </c>
      <c r="S43" s="106" t="str">
        <f>COUNTIF(Vertices[Clustering Coefficient], "&gt;= " &amp; R43) - COUNTIF(Vertices[Clustering Coefficient], "&gt;=" &amp; R44)</f>
        <v>#ERROR!</v>
      </c>
      <c r="T43" s="104" t="str">
        <f>T42+($T$45-$T$2)/BinDivisor</f>
        <v>#REF!</v>
      </c>
      <c r="U43" s="105">
        <f>COUNTIF(INDIRECT(DynamicFilterSourceColumnRange), "&gt;= " &amp; T43) - COUNTIF(INDIRECT(DynamicFilterSourceColumnRange), "&gt;=" &amp; T44)</f>
        <v>0</v>
      </c>
    </row>
    <row r="44" ht="15.75" customHeight="1">
      <c r="A44" s="6" t="s">
        <v>117</v>
      </c>
      <c r="B44" s="45" t="str">
        <f>IF(COUNT(Vertices[Degree])&gt;0, D45, NoMetricMessage)</f>
        <v>#ERROR!</v>
      </c>
      <c r="D44" s="100" t="str">
        <f>D43+($D$45-$D$2)/BinDivisor</f>
        <v>#ERROR!</v>
      </c>
      <c r="E44" s="96" t="str">
        <f>COUNTIF(Vertices[Degree], "&gt;= " &amp; D44) - COUNTIF(Vertices[Degree], "&gt;=" &amp; D45)</f>
        <v>#ERROR!</v>
      </c>
      <c r="F44" s="101" t="str">
        <f>F43+($F$45-$F$2)/BinDivisor</f>
        <v>#ERROR!</v>
      </c>
      <c r="G44" s="102" t="str">
        <f>COUNTIF(Vertices[In-Degree], "&gt;= " &amp; F44) - COUNTIF(Vertices[In-Degree], "&gt;=" &amp; F45)</f>
        <v>#ERROR!</v>
      </c>
      <c r="H44" s="101" t="str">
        <f>H43+($H$45-$H$2)/BinDivisor</f>
        <v>#ERROR!</v>
      </c>
      <c r="I44" s="102" t="str">
        <f>COUNTIF(Vertices[Out-Degree], "&gt;= " &amp; H44) - COUNTIF(Vertices[Out-Degree], "&gt;=" &amp; H45)</f>
        <v>#ERROR!</v>
      </c>
      <c r="J44" s="101" t="str">
        <f>J43+($J$45-$J$2)/BinDivisor</f>
        <v>#ERROR!</v>
      </c>
      <c r="K44" s="102" t="str">
        <f>COUNTIF(Vertices[Betweenness Centrality], "&gt;= " &amp; J44) - COUNTIF(Vertices[Betweenness Centrality], "&gt;=" &amp; J45)</f>
        <v>#ERROR!</v>
      </c>
      <c r="L44" s="101" t="str">
        <f>L43+($L$45-$L$2)/BinDivisor</f>
        <v>#ERROR!</v>
      </c>
      <c r="M44" s="102" t="str">
        <f>COUNTIF(Vertices[Closeness Centrality], "&gt;= " &amp; L44) - COUNTIF(Vertices[Closeness Centrality], "&gt;=" &amp; L45)</f>
        <v>#ERROR!</v>
      </c>
      <c r="N44" s="101" t="str">
        <f>N43+($N$45-$N$2)/BinDivisor</f>
        <v>#ERROR!</v>
      </c>
      <c r="O44" s="102" t="str">
        <f>COUNTIF(Vertices[Eigenvector Centrality], "&gt;= " &amp; N44) - COUNTIF(Vertices[Eigenvector Centrality], "&gt;=" &amp; N45)</f>
        <v>#ERROR!</v>
      </c>
      <c r="P44" s="101" t="str">
        <f>P43+($P$45-$P$2)/BinDivisor</f>
        <v>#ERROR!</v>
      </c>
      <c r="Q44" s="102" t="str">
        <f>COUNTIF(Vertices[PageRank], "&gt;= " &amp; P44) - COUNTIF(Vertices[PageRank], "&gt;=" &amp; P45)</f>
        <v>#ERROR!</v>
      </c>
      <c r="R44" s="101" t="str">
        <f>R43+($R$45-$R$2)/BinDivisor</f>
        <v>#ERROR!</v>
      </c>
      <c r="S44" s="103" t="str">
        <f>COUNTIF(Vertices[Clustering Coefficient], "&gt;= " &amp; R44) - COUNTIF(Vertices[Clustering Coefficient], "&gt;=" &amp; R45)</f>
        <v>#ERROR!</v>
      </c>
      <c r="T44" s="101" t="str">
        <f>T43+($T$45-$T$2)/BinDivisor</f>
        <v>#REF!</v>
      </c>
      <c r="U44" s="102">
        <f>COUNTIF(INDIRECT(DynamicFilterSourceColumnRange), "&gt;= " &amp; T44) - COUNTIF(INDIRECT(DynamicFilterSourceColumnRange), "&gt;=" &amp; T45)</f>
        <v>0</v>
      </c>
    </row>
    <row r="45" ht="15.75" customHeight="1">
      <c r="A45" s="6" t="s">
        <v>118</v>
      </c>
      <c r="B45" s="46" t="str">
        <f>IFERROR(AVERAGE(Vertices[Degree]),NoMetricMessage)</f>
        <v>#ERROR!</v>
      </c>
      <c r="D45" s="100" t="str">
        <f>MAX(Vertices[Degree])</f>
        <v>#ERROR!</v>
      </c>
      <c r="E45" s="96" t="str">
        <f>COUNTIF(Vertices[Degree], "&gt;= " &amp; D45) - COUNTIF(Vertices[Degree], "&gt;=" &amp; D46)</f>
        <v>#ERROR!</v>
      </c>
      <c r="F45" s="107" t="str">
        <f>MAX(Vertices[In-Degree])</f>
        <v>#ERROR!</v>
      </c>
      <c r="G45" s="108" t="str">
        <f>COUNTIF(Vertices[In-Degree], "&gt;= " &amp; F45) - COUNTIF(Vertices[In-Degree], "&gt;=" &amp; F46)</f>
        <v>#ERROR!</v>
      </c>
      <c r="H45" s="107" t="str">
        <f>MAX(Vertices[Out-Degree])</f>
        <v>#ERROR!</v>
      </c>
      <c r="I45" s="108" t="str">
        <f>COUNTIF(Vertices[Out-Degree], "&gt;= " &amp; H45) - COUNTIF(Vertices[Out-Degree], "&gt;=" &amp; H46)</f>
        <v>#ERROR!</v>
      </c>
      <c r="J45" s="107" t="str">
        <f>MAX(Vertices[Betweenness Centrality])</f>
        <v>#ERROR!</v>
      </c>
      <c r="K45" s="108" t="str">
        <f>COUNTIF(Vertices[Betweenness Centrality], "&gt;= " &amp; J45) - COUNTIF(Vertices[Betweenness Centrality], "&gt;=" &amp; J46)</f>
        <v>#ERROR!</v>
      </c>
      <c r="L45" s="107" t="str">
        <f>MAX(Vertices[Closeness Centrality])</f>
        <v>#ERROR!</v>
      </c>
      <c r="M45" s="108" t="str">
        <f>COUNTIF(Vertices[Closeness Centrality], "&gt;= " &amp; L45) - COUNTIF(Vertices[Closeness Centrality], "&gt;=" &amp; L46)</f>
        <v>#ERROR!</v>
      </c>
      <c r="N45" s="107" t="str">
        <f>MAX(Vertices[Eigenvector Centrality])</f>
        <v>#ERROR!</v>
      </c>
      <c r="O45" s="108" t="str">
        <f>COUNTIF(Vertices[Eigenvector Centrality], "&gt;= " &amp; N45) - COUNTIF(Vertices[Eigenvector Centrality], "&gt;=" &amp; N46)</f>
        <v>#ERROR!</v>
      </c>
      <c r="P45" s="107" t="str">
        <f>MAX(Vertices[PageRank])</f>
        <v>#ERROR!</v>
      </c>
      <c r="Q45" s="108" t="str">
        <f>COUNTIF(Vertices[PageRank], "&gt;= " &amp; P45) - COUNTIF(Vertices[PageRank], "&gt;=" &amp; P46)</f>
        <v>#ERROR!</v>
      </c>
      <c r="R45" s="107" t="str">
        <f>MAX(Vertices[Clustering Coefficient])</f>
        <v>#ERROR!</v>
      </c>
      <c r="S45" s="109" t="str">
        <f>COUNTIF(Vertices[Clustering Coefficient], "&gt;= " &amp; R45) - COUNTIF(Vertices[Clustering Coefficient], "&gt;=" &amp; R46)</f>
        <v>#ERROR!</v>
      </c>
      <c r="T45" s="107" t="str">
        <f>MAX(INDIRECT(DynamicFilterSourceColumnRange))</f>
        <v>#REF!</v>
      </c>
      <c r="U45" s="108">
        <f>COUNTIF(INDIRECT(DynamicFilterSourceColumnRange), "&gt;= " &amp; T45) - COUNTIF(INDIRECT(DynamicFilterSourceColumnRange), "&gt;=" &amp; T46)</f>
        <v>1</v>
      </c>
    </row>
    <row r="46" ht="15.75" customHeight="1">
      <c r="A46" s="6" t="s">
        <v>119</v>
      </c>
      <c r="B46" s="46" t="str">
        <f>IFERROR(MEDIAN(Vertices[Degree]),NoMetricMessage)</f>
        <v>#ERROR!</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c r="A57" s="6" t="s">
        <v>120</v>
      </c>
      <c r="B57" s="45" t="str">
        <f>IF(COUNT(Vertices[In-Degree])&gt;0, F2, NoMetricMessage)</f>
        <v>#ERROR!</v>
      </c>
    </row>
    <row r="58" ht="15.75" customHeight="1">
      <c r="A58" s="6" t="s">
        <v>121</v>
      </c>
      <c r="B58" s="45" t="str">
        <f>IF(COUNT(Vertices[In-Degree])&gt;0, F45, NoMetricMessage)</f>
        <v>#ERROR!</v>
      </c>
    </row>
    <row r="59" ht="15.75" customHeight="1">
      <c r="A59" s="6" t="s">
        <v>122</v>
      </c>
      <c r="B59" s="46" t="str">
        <f>IFERROR(AVERAGE(Vertices[In-Degree]),NoMetricMessage)</f>
        <v>#ERROR!</v>
      </c>
    </row>
    <row r="60" ht="15.75" customHeight="1">
      <c r="A60" s="6" t="s">
        <v>123</v>
      </c>
      <c r="B60" s="46" t="str">
        <f>IFERROR(MEDIAN(Vertices[In-Degree]),NoMetricMessage)</f>
        <v>#ERROR!</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c r="A71" s="6" t="s">
        <v>124</v>
      </c>
      <c r="B71" s="45" t="str">
        <f>IF(COUNT(Vertices[Out-Degree])&gt;0, H2, NoMetricMessage)</f>
        <v>#ERROR!</v>
      </c>
    </row>
    <row r="72" ht="15.75" customHeight="1">
      <c r="A72" s="6" t="s">
        <v>125</v>
      </c>
      <c r="B72" s="45" t="str">
        <f>IF(COUNT(Vertices[Out-Degree])&gt;0, H45, NoMetricMessage)</f>
        <v>#ERROR!</v>
      </c>
    </row>
    <row r="73" ht="15.75" customHeight="1">
      <c r="A73" s="6" t="s">
        <v>126</v>
      </c>
      <c r="B73" s="46" t="str">
        <f>IFERROR(AVERAGE(Vertices[Out-Degree]),NoMetricMessage)</f>
        <v>#ERROR!</v>
      </c>
    </row>
    <row r="74" ht="15.75" customHeight="1">
      <c r="A74" s="6" t="s">
        <v>127</v>
      </c>
      <c r="B74" s="46" t="str">
        <f>IFERROR(MEDIAN(Vertices[Out-Degree]),NoMetricMessage)</f>
        <v>#ERROR!</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c r="A85" s="6" t="s">
        <v>128</v>
      </c>
      <c r="B85" s="46" t="str">
        <f>IF(COUNT(Vertices[Betweenness Centrality])&gt;0, J2, NoMetricMessage)</f>
        <v>#ERROR!</v>
      </c>
    </row>
    <row r="86" ht="15.75" customHeight="1">
      <c r="A86" s="6" t="s">
        <v>129</v>
      </c>
      <c r="B86" s="46" t="str">
        <f>IF(COUNT(Vertices[Betweenness Centrality])&gt;0, J45, NoMetricMessage)</f>
        <v>#ERROR!</v>
      </c>
    </row>
    <row r="87" ht="15.75" customHeight="1">
      <c r="A87" s="6" t="s">
        <v>130</v>
      </c>
      <c r="B87" s="46" t="str">
        <f>IFERROR(AVERAGE(Vertices[Betweenness Centrality]),NoMetricMessage)</f>
        <v>#ERROR!</v>
      </c>
    </row>
    <row r="88" ht="15.75" customHeight="1">
      <c r="A88" s="6" t="s">
        <v>131</v>
      </c>
      <c r="B88" s="46" t="str">
        <f>IFERROR(MEDIAN(Vertices[Betweenness Centrality]),NoMetricMessage)</f>
        <v>#ERROR!</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c r="A99" s="6" t="s">
        <v>132</v>
      </c>
      <c r="B99" s="46" t="str">
        <f>IF(COUNT(Vertices[Closeness Centrality])&gt;0, L2, NoMetricMessage)</f>
        <v>#ERROR!</v>
      </c>
    </row>
    <row r="100" ht="15.75" customHeight="1">
      <c r="A100" s="6" t="s">
        <v>133</v>
      </c>
      <c r="B100" s="46" t="str">
        <f>IF(COUNT(Vertices[Closeness Centrality])&gt;0, L45, NoMetricMessage)</f>
        <v>#ERROR!</v>
      </c>
    </row>
    <row r="101" ht="15.75" customHeight="1">
      <c r="A101" s="6" t="s">
        <v>134</v>
      </c>
      <c r="B101" s="46" t="str">
        <f>IFERROR(AVERAGE(Vertices[Closeness Centrality]),NoMetricMessage)</f>
        <v>#ERROR!</v>
      </c>
    </row>
    <row r="102" ht="15.75" customHeight="1">
      <c r="A102" s="6" t="s">
        <v>135</v>
      </c>
      <c r="B102" s="46" t="str">
        <f>IFERROR(MEDIAN(Vertices[Closeness Centrality]),NoMetricMessage)</f>
        <v>#ERROR!</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c r="A113" s="6" t="s">
        <v>136</v>
      </c>
      <c r="B113" s="46" t="str">
        <f>IF(COUNT(Vertices[Eigenvector Centrality])&gt;0, N2, NoMetricMessage)</f>
        <v>#ERROR!</v>
      </c>
    </row>
    <row r="114" ht="15.75" customHeight="1">
      <c r="A114" s="6" t="s">
        <v>137</v>
      </c>
      <c r="B114" s="46" t="str">
        <f>IF(COUNT(Vertices[Eigenvector Centrality])&gt;0, N45, NoMetricMessage)</f>
        <v>#ERROR!</v>
      </c>
    </row>
    <row r="115" ht="15.75" customHeight="1">
      <c r="A115" s="6" t="s">
        <v>138</v>
      </c>
      <c r="B115" s="46" t="str">
        <f>IFERROR(AVERAGE(Vertices[Eigenvector Centrality]),NoMetricMessage)</f>
        <v>#ERROR!</v>
      </c>
    </row>
    <row r="116" ht="15.75" customHeight="1">
      <c r="A116" s="6" t="s">
        <v>139</v>
      </c>
      <c r="B116" s="46" t="str">
        <f>IFERROR(MEDIAN(Vertices[Eigenvector Centrality]),NoMetricMessage)</f>
        <v>#ERROR!</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c r="A127" s="6" t="s">
        <v>140</v>
      </c>
      <c r="B127" s="46" t="str">
        <f>IF(COUNT(Vertices[PageRank])&gt;0, P2, NoMetricMessage)</f>
        <v>#ERROR!</v>
      </c>
    </row>
    <row r="128" ht="15.75" customHeight="1">
      <c r="A128" s="6" t="s">
        <v>141</v>
      </c>
      <c r="B128" s="46" t="str">
        <f>IF(COUNT(Vertices[PageRank])&gt;0, P45, NoMetricMessage)</f>
        <v>#ERROR!</v>
      </c>
    </row>
    <row r="129" ht="15.75" customHeight="1">
      <c r="A129" s="6" t="s">
        <v>142</v>
      </c>
      <c r="B129" s="46" t="str">
        <f>IFERROR(AVERAGE(Vertices[PageRank]),NoMetricMessage)</f>
        <v>#ERROR!</v>
      </c>
    </row>
    <row r="130" ht="15.75" customHeight="1">
      <c r="A130" s="6" t="s">
        <v>143</v>
      </c>
      <c r="B130" s="46" t="str">
        <f>IFERROR(MEDIAN(Vertices[PageRank]),NoMetricMessage)</f>
        <v>#ERROR!</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c r="A141" s="6" t="s">
        <v>144</v>
      </c>
      <c r="B141" s="46" t="str">
        <f>IF(COUNT(Vertices[Clustering Coefficient])&gt;0, R2, NoMetricMessage)</f>
        <v>#ERROR!</v>
      </c>
    </row>
    <row r="142" ht="15.75" customHeight="1">
      <c r="A142" s="6" t="s">
        <v>145</v>
      </c>
      <c r="B142" s="46" t="str">
        <f>IF(COUNT(Vertices[Clustering Coefficient])&gt;0, R45, NoMetricMessage)</f>
        <v>#ERROR!</v>
      </c>
    </row>
    <row r="143" ht="15.75" customHeight="1">
      <c r="A143" s="6" t="s">
        <v>146</v>
      </c>
      <c r="B143" s="46" t="str">
        <f>IFERROR(AVERAGE(Vertices[Clustering Coefficient]),NoMetricMessage)</f>
        <v>#ERROR!</v>
      </c>
    </row>
    <row r="144" ht="15.75" customHeight="1">
      <c r="A144" s="6" t="s">
        <v>147</v>
      </c>
      <c r="B144" s="46" t="str">
        <f>IFERROR(MEDIAN(Vertices[Clustering Coefficient]),NoMetricMessage)</f>
        <v>#ERROR!</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tableParts count="4">
    <tablePart r:id="rId8"/>
    <tablePart r:id="rId9"/>
    <tablePart r:id="rId10"/>
    <tablePart r:id="rId1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8.71"/>
    <col customWidth="1" min="4" max="4" width="38.86"/>
    <col customWidth="1" min="5" max="5" width="28.29"/>
    <col customWidth="1" min="6" max="26" width="10.71"/>
  </cols>
  <sheetData>
    <row r="3">
      <c r="C3" s="80" t="s">
        <v>148</v>
      </c>
    </row>
    <row r="4">
      <c r="C4" s="80" t="s">
        <v>149</v>
      </c>
    </row>
    <row r="5">
      <c r="C5" s="38" t="s">
        <v>150</v>
      </c>
      <c r="D5" s="38" t="s">
        <v>151</v>
      </c>
      <c r="E5" s="38" t="s">
        <v>152</v>
      </c>
    </row>
    <row r="6">
      <c r="C6" s="11" t="s">
        <v>24</v>
      </c>
      <c r="D6" s="11" t="s">
        <v>23</v>
      </c>
      <c r="E6" s="110">
        <v>45568.0</v>
      </c>
    </row>
    <row r="7">
      <c r="C7" s="111" t="s">
        <v>27</v>
      </c>
      <c r="D7" s="11" t="s">
        <v>23</v>
      </c>
      <c r="E7" s="110">
        <v>45568.0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6:D7">
      <formula1>CINAME</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9.86"/>
    <col customWidth="1" min="4" max="4" width="15.43"/>
    <col customWidth="1" min="5" max="5" width="18.86"/>
    <col customWidth="1" min="6" max="6" width="13.14"/>
    <col customWidth="1" min="7" max="26" width="10.71"/>
  </cols>
  <sheetData>
    <row r="4">
      <c r="C4" s="80" t="s">
        <v>153</v>
      </c>
    </row>
    <row r="5">
      <c r="C5" s="38" t="s">
        <v>53</v>
      </c>
      <c r="D5" s="38" t="s">
        <v>54</v>
      </c>
      <c r="E5" s="38" t="s">
        <v>154</v>
      </c>
      <c r="F5" s="38" t="s">
        <v>155</v>
      </c>
      <c r="G5" s="38" t="s">
        <v>152</v>
      </c>
    </row>
    <row r="6">
      <c r="C6" s="38" t="s">
        <v>19</v>
      </c>
      <c r="D6" s="38">
        <f t="array" ref="D6">XLOOKUP(C6,'POSIBLES-CIS'!$D$4:$D$35,'POSIBLES-CIS'!$B$4:$B$35)</f>
        <v>1</v>
      </c>
      <c r="E6" s="112">
        <v>0.0</v>
      </c>
      <c r="F6" s="112">
        <v>1.0</v>
      </c>
      <c r="G6" s="110">
        <v>45568.0</v>
      </c>
    </row>
    <row r="7">
      <c r="C7" s="38" t="s">
        <v>23</v>
      </c>
      <c r="D7" s="38">
        <f t="array" ref="D7">XLOOKUP(C7,'POSIBLES-CIS'!$D$4:$D$35,'POSIBLES-CIS'!$B$4:$B$35)</f>
        <v>2</v>
      </c>
      <c r="E7" s="112">
        <v>0.0</v>
      </c>
      <c r="F7" s="112">
        <v>1.0</v>
      </c>
      <c r="G7" s="110">
        <v>45568.0</v>
      </c>
    </row>
    <row r="8">
      <c r="C8" s="38" t="s">
        <v>24</v>
      </c>
      <c r="D8" s="38">
        <f t="array" ref="D8">XLOOKUP(C8,'POSIBLES-CIS'!$D$4:$D$35,'POSIBLES-CIS'!$B$4:$B$35)</f>
        <v>3</v>
      </c>
      <c r="E8" s="112">
        <v>0.0</v>
      </c>
      <c r="F8" s="112">
        <v>1.0</v>
      </c>
      <c r="G8" s="110">
        <v>45568.0</v>
      </c>
    </row>
    <row r="9">
      <c r="C9" s="112" t="s">
        <v>156</v>
      </c>
      <c r="D9" s="38">
        <f t="array" ref="D9">XLOOKUP(C9,'POSIBLES-CIS'!$D$4:$D$35,'POSIBLES-CIS'!$B$4:$B$35)</f>
        <v>4</v>
      </c>
      <c r="E9" s="112">
        <v>0.0</v>
      </c>
      <c r="F9" s="112">
        <v>1.0</v>
      </c>
      <c r="G9" s="110">
        <v>45568.0</v>
      </c>
    </row>
    <row r="10">
      <c r="C10" s="112" t="s">
        <v>27</v>
      </c>
      <c r="D10" s="38">
        <f t="array" ref="D10">XLOOKUP(C10,'POSIBLES-CIS'!$D$4:$D$35,'POSIBLES-CIS'!$B$4:$B$35)</f>
        <v>5</v>
      </c>
      <c r="E10" s="112">
        <v>0.0</v>
      </c>
      <c r="F10" s="112">
        <v>1.0</v>
      </c>
      <c r="G10" s="110">
        <v>45589.0</v>
      </c>
    </row>
    <row r="11">
      <c r="C11" s="112" t="s">
        <v>157</v>
      </c>
      <c r="D11" s="38">
        <f t="array" ref="D11">XLOOKUP(C11,'POSIBLES-CIS'!$D$4:$D$35,'POSIBLES-CIS'!$B$4:$B$35)</f>
        <v>6</v>
      </c>
      <c r="E11" s="112">
        <v>0.0</v>
      </c>
      <c r="F11" s="112">
        <v>1.0</v>
      </c>
      <c r="G11" s="110">
        <v>45589.0</v>
      </c>
    </row>
    <row r="12">
      <c r="C12" s="112" t="s">
        <v>158</v>
      </c>
      <c r="D12" s="38">
        <f t="array" ref="D12">XLOOKUP(C12,'POSIBLES-CIS'!$D$4:$D$35,'POSIBLES-CIS'!$B$4:$B$35)</f>
        <v>7</v>
      </c>
      <c r="E12" s="112">
        <v>0.0</v>
      </c>
      <c r="F12" s="112">
        <v>1.0</v>
      </c>
      <c r="G12" s="110">
        <v>45589.0</v>
      </c>
    </row>
    <row r="13">
      <c r="C13" s="112" t="s">
        <v>159</v>
      </c>
      <c r="D13" s="38">
        <f t="array" ref="D13">XLOOKUP(C13,'POSIBLES-CIS'!$D$4:$D$35,'POSIBLES-CIS'!$B$4:$B$35)</f>
        <v>7</v>
      </c>
      <c r="E13" s="112">
        <v>0.0</v>
      </c>
      <c r="F13" s="112">
        <v>1.0</v>
      </c>
      <c r="G13" s="110">
        <v>45589.0</v>
      </c>
    </row>
    <row r="14">
      <c r="C14" s="112" t="s">
        <v>160</v>
      </c>
      <c r="D14" s="38">
        <f t="array" ref="D14">XLOOKUP(C14,'POSIBLES-CIS'!$D$4:$D$35,'POSIBLES-CIS'!$B$4:$B$35)</f>
        <v>8</v>
      </c>
      <c r="E14" s="112">
        <v>0.0</v>
      </c>
      <c r="F14" s="112">
        <v>1.0</v>
      </c>
      <c r="G14" s="110">
        <v>45589.0</v>
      </c>
    </row>
    <row r="15">
      <c r="C15" s="112" t="s">
        <v>161</v>
      </c>
      <c r="D15" s="38">
        <f t="array" ref="D15">XLOOKUP(C15,'POSIBLES-CIS'!$D$4:$D$35,'POSIBLES-CIS'!$B$4:$B$35)</f>
        <v>9</v>
      </c>
      <c r="E15" s="112">
        <v>0.0</v>
      </c>
      <c r="F15" s="112">
        <v>1.0</v>
      </c>
      <c r="G15" s="110">
        <v>45589.0</v>
      </c>
    </row>
    <row r="16">
      <c r="C16" s="112" t="s">
        <v>162</v>
      </c>
      <c r="D16" s="38">
        <f t="array" ref="D16">XLOOKUP(C16,'POSIBLES-CIS'!$D$4:$D$35,'POSIBLES-CIS'!$B$4:$B$35)</f>
        <v>9</v>
      </c>
      <c r="E16" s="112">
        <v>0.0</v>
      </c>
      <c r="F16" s="112">
        <v>1.0</v>
      </c>
      <c r="G16" s="110">
        <v>45589.0</v>
      </c>
    </row>
    <row r="17">
      <c r="C17" s="112" t="s">
        <v>24</v>
      </c>
      <c r="D17" s="38">
        <f t="array" ref="D17">XLOOKUP(C17,'POSIBLES-CIS'!$D$4:$D$35,'POSIBLES-CIS'!$B$4:$B$35)</f>
        <v>3</v>
      </c>
      <c r="E17" s="112">
        <v>1.0</v>
      </c>
      <c r="F17" s="112">
        <v>2.0</v>
      </c>
      <c r="G17" s="110">
        <v>45589.0</v>
      </c>
    </row>
    <row r="18">
      <c r="C18" s="112" t="s">
        <v>23</v>
      </c>
      <c r="D18" s="38">
        <f t="array" ref="D18">XLOOKUP(C18,'POSIBLES-CIS'!$D$4:$D$35,'POSIBLES-CIS'!$B$4:$B$35)</f>
        <v>2</v>
      </c>
      <c r="E18" s="112">
        <v>1.0</v>
      </c>
      <c r="F18" s="112">
        <v>2.0</v>
      </c>
      <c r="G18" s="110">
        <v>45589.0</v>
      </c>
    </row>
    <row r="19">
      <c r="C19" s="112" t="s">
        <v>163</v>
      </c>
      <c r="D19" s="38">
        <f t="array" ref="D19">XLOOKUP(C19,'POSIBLES-CIS'!$D$4:$D$35,'POSIBLES-CIS'!$B$4:$B$35)</f>
        <v>10</v>
      </c>
      <c r="E19" s="112">
        <v>0.0</v>
      </c>
      <c r="F19" s="112">
        <v>1.0</v>
      </c>
      <c r="G19" s="113">
        <v>45610.0</v>
      </c>
    </row>
    <row r="20">
      <c r="C20" s="112" t="s">
        <v>164</v>
      </c>
      <c r="D20" s="38">
        <f t="array" ref="D20">XLOOKUP(C20,'POSIBLES-CIS'!$D$4:$D$35,'POSIBLES-CIS'!$B$4:$B$35)</f>
        <v>11</v>
      </c>
      <c r="E20" s="112">
        <v>0.0</v>
      </c>
      <c r="F20" s="112">
        <v>1.0</v>
      </c>
      <c r="G20" s="113">
        <v>45610.0</v>
      </c>
    </row>
    <row r="21" ht="15.75" customHeight="1">
      <c r="C21" s="112" t="s">
        <v>165</v>
      </c>
      <c r="D21" s="38">
        <f t="array" ref="D21">XLOOKUP(C21,'POSIBLES-CIS'!$D$4:$D$35,'POSIBLES-CIS'!$B$4:$B$35)</f>
        <v>12</v>
      </c>
      <c r="E21" s="112">
        <v>0.0</v>
      </c>
      <c r="F21" s="112">
        <v>1.0</v>
      </c>
      <c r="G21" s="113">
        <v>45610.0</v>
      </c>
    </row>
    <row r="22" ht="15.75" customHeight="1">
      <c r="C22" s="112" t="s">
        <v>166</v>
      </c>
      <c r="D22" s="38">
        <f t="array" ref="D22">XLOOKUP(C22,'POSIBLES-CIS'!$D$4:$D$35,'POSIBLES-CIS'!$B$4:$B$35)</f>
        <v>13</v>
      </c>
      <c r="E22" s="112">
        <v>0.0</v>
      </c>
      <c r="F22" s="112">
        <v>1.0</v>
      </c>
      <c r="G22" s="113">
        <v>45610.0</v>
      </c>
    </row>
    <row r="23" ht="15.75" customHeight="1">
      <c r="C23" s="112" t="s">
        <v>167</v>
      </c>
      <c r="D23" s="38">
        <f t="array" ref="D23">XLOOKUP(C23,'POSIBLES-CIS'!$D$4:$D$35,'POSIBLES-CIS'!$B$4:$B$35)</f>
        <v>14</v>
      </c>
      <c r="E23" s="112">
        <v>0.0</v>
      </c>
      <c r="F23" s="112">
        <v>1.0</v>
      </c>
      <c r="G23" s="113">
        <v>45610.0</v>
      </c>
    </row>
    <row r="24" ht="15.75" customHeight="1">
      <c r="C24" s="112" t="s">
        <v>168</v>
      </c>
      <c r="D24" s="38">
        <f t="array" ref="D24">XLOOKUP(C24,'POSIBLES-CIS'!$D$4:$D$35,'POSIBLES-CIS'!$B$4:$B$35)</f>
        <v>15</v>
      </c>
      <c r="E24" s="112">
        <v>0.0</v>
      </c>
      <c r="F24" s="112">
        <v>1.0</v>
      </c>
      <c r="G24" s="113">
        <v>45610.0</v>
      </c>
    </row>
    <row r="25" ht="15.75" customHeight="1">
      <c r="C25" s="112" t="s">
        <v>169</v>
      </c>
      <c r="D25" s="38">
        <f t="array" ref="D25">XLOOKUP(C25,'POSIBLES-CIS'!$D$4:$D$35,'POSIBLES-CIS'!$B$4:$B$35)</f>
        <v>16</v>
      </c>
      <c r="E25" s="112">
        <v>0.0</v>
      </c>
      <c r="F25" s="112">
        <v>1.0</v>
      </c>
      <c r="G25" s="113">
        <v>45610.0</v>
      </c>
    </row>
    <row r="26" ht="15.75" customHeight="1">
      <c r="C26" s="112" t="s">
        <v>170</v>
      </c>
      <c r="D26" s="38">
        <f t="array" ref="D26">XLOOKUP(C26,'POSIBLES-CIS'!$D$4:$D$35,'POSIBLES-CIS'!$B$4:$B$35)</f>
        <v>17</v>
      </c>
      <c r="E26" s="112">
        <v>0.0</v>
      </c>
      <c r="F26" s="112">
        <v>1.0</v>
      </c>
      <c r="G26" s="113">
        <v>45610.0</v>
      </c>
    </row>
    <row r="27" ht="15.75" customHeight="1">
      <c r="C27" s="112" t="s">
        <v>158</v>
      </c>
      <c r="D27" s="38">
        <f t="array" ref="D27">XLOOKUP(C27,'POSIBLES-CIS'!$D$4:$D$35,'POSIBLES-CIS'!$B$4:$B$35)</f>
        <v>7</v>
      </c>
      <c r="E27" s="112">
        <v>1.0</v>
      </c>
      <c r="F27" s="112">
        <v>2.0</v>
      </c>
      <c r="G27" s="113">
        <v>45610.0</v>
      </c>
    </row>
    <row r="28" ht="15.75" customHeight="1">
      <c r="C28" s="112" t="s">
        <v>159</v>
      </c>
      <c r="D28" s="38">
        <f t="array" ref="D28">XLOOKUP(C28,'POSIBLES-CIS'!$D$4:$D$35,'POSIBLES-CIS'!$B$4:$B$35)</f>
        <v>7</v>
      </c>
      <c r="E28" s="112">
        <v>1.0</v>
      </c>
      <c r="F28" s="112">
        <v>2.0</v>
      </c>
      <c r="G28" s="113">
        <v>45610.0</v>
      </c>
    </row>
    <row r="29" ht="15.75" customHeight="1">
      <c r="C29" s="112" t="s">
        <v>163</v>
      </c>
      <c r="D29" s="38">
        <f t="array" ref="D29">XLOOKUP(C29,'POSIBLES-CIS'!$D$4:$D$35,'POSIBLES-CIS'!$B$4:$B$35)</f>
        <v>10</v>
      </c>
      <c r="E29" s="112">
        <v>1.0</v>
      </c>
      <c r="F29" s="112">
        <v>2.0</v>
      </c>
      <c r="G29" s="113">
        <v>45616.0</v>
      </c>
    </row>
    <row r="30" ht="15.75" customHeight="1">
      <c r="C30" s="112" t="s">
        <v>169</v>
      </c>
      <c r="D30" s="38">
        <f t="array" ref="D30">XLOOKUP(C30,'POSIBLES-CIS'!$D$4:$D$35,'POSIBLES-CIS'!$B$4:$B$35)</f>
        <v>16</v>
      </c>
      <c r="E30" s="112">
        <v>1.0</v>
      </c>
      <c r="F30" s="112">
        <v>2.0</v>
      </c>
      <c r="G30" s="113">
        <v>45616.0</v>
      </c>
    </row>
    <row r="31" ht="15.75" customHeight="1">
      <c r="C31" s="114" t="s">
        <v>159</v>
      </c>
      <c r="D31" s="115">
        <f t="array" ref="D31">XLOOKUP(C31,'POSIBLES-CIS'!$D$4:$D$35,'POSIBLES-CIS'!$B$4:$B$35)</f>
        <v>7</v>
      </c>
      <c r="E31" s="116">
        <v>2.0</v>
      </c>
      <c r="F31" s="116">
        <v>3.0</v>
      </c>
      <c r="G31" s="113">
        <v>45625.0</v>
      </c>
    </row>
    <row r="32" ht="15.75" customHeight="1">
      <c r="C32" s="112" t="s">
        <v>158</v>
      </c>
      <c r="D32" s="38">
        <f t="array" ref="D32">XLOOKUP(C32,'POSIBLES-CIS'!$D$4:$D$35,'POSIBLES-CIS'!$B$4:$B$35)</f>
        <v>7</v>
      </c>
      <c r="E32" s="112">
        <v>2.0</v>
      </c>
      <c r="F32" s="112">
        <v>3.0</v>
      </c>
      <c r="G32" s="113">
        <v>45625.0</v>
      </c>
    </row>
    <row r="33" ht="15.75" customHeight="1">
      <c r="C33" s="112" t="s">
        <v>171</v>
      </c>
      <c r="D33" s="38">
        <f t="array" ref="D33">XLOOKUP(C33,'POSIBLES-CIS'!$D$4:$D$35,'POSIBLES-CIS'!$B$4:$B$35)</f>
        <v>18</v>
      </c>
      <c r="E33" s="112">
        <v>0.0</v>
      </c>
      <c r="F33" s="112">
        <v>1.0</v>
      </c>
      <c r="G33" s="113">
        <v>45625.0</v>
      </c>
    </row>
    <row r="34" ht="15.75" customHeight="1">
      <c r="C34" s="112" t="s">
        <v>172</v>
      </c>
      <c r="D34" s="38">
        <f t="array" ref="D34">XLOOKUP(C34,'POSIBLES-CIS'!$D$4:$D$35,'POSIBLES-CIS'!$B$4:$B$35)</f>
        <v>19</v>
      </c>
      <c r="E34" s="112">
        <v>0.0</v>
      </c>
      <c r="F34" s="112">
        <v>1.0</v>
      </c>
      <c r="G34" s="113">
        <v>45625.0</v>
      </c>
    </row>
    <row r="35" ht="15.75" customHeight="1">
      <c r="C35" s="112" t="s">
        <v>173</v>
      </c>
      <c r="D35" s="38">
        <f t="array" ref="D35">XLOOKUP(C35,'POSIBLES-CIS'!$D$4:$D$35,'POSIBLES-CIS'!$B$4:$B$35)</f>
        <v>20</v>
      </c>
      <c r="E35" s="112">
        <v>0.0</v>
      </c>
      <c r="F35" s="112">
        <v>1.0</v>
      </c>
      <c r="G35" s="113">
        <v>45625.0</v>
      </c>
    </row>
    <row r="36" ht="15.75" customHeight="1">
      <c r="C36" s="112" t="s">
        <v>174</v>
      </c>
      <c r="D36" s="38">
        <f t="array" ref="D36">XLOOKUP(C36,'POSIBLES-CIS'!$D$4:$D$35,'POSIBLES-CIS'!$B$4:$B$35)</f>
        <v>21</v>
      </c>
      <c r="E36" s="112">
        <v>0.0</v>
      </c>
      <c r="F36" s="112">
        <v>1.0</v>
      </c>
      <c r="G36" s="113">
        <v>45625.0</v>
      </c>
    </row>
    <row r="37" ht="15.75" customHeight="1">
      <c r="C37" s="112" t="s">
        <v>175</v>
      </c>
      <c r="D37" s="38">
        <f t="array" ref="D37">XLOOKUP(C37,'POSIBLES-CIS'!$D$4:$D$35,'POSIBLES-CIS'!$B$4:$B$35)</f>
        <v>22</v>
      </c>
      <c r="E37" s="112">
        <v>0.0</v>
      </c>
      <c r="F37" s="112">
        <v>1.0</v>
      </c>
      <c r="G37" s="113">
        <v>45625.0</v>
      </c>
    </row>
    <row r="38" ht="15.75" customHeight="1">
      <c r="C38" s="112" t="s">
        <v>176</v>
      </c>
      <c r="D38" s="38">
        <f t="array" ref="D38">XLOOKUP(C38,'POSIBLES-CIS'!$D$4:$D$35,'POSIBLES-CIS'!$B$4:$B$35)</f>
        <v>23</v>
      </c>
      <c r="E38" s="112">
        <v>0.0</v>
      </c>
      <c r="F38" s="112">
        <v>1.0</v>
      </c>
      <c r="G38" s="113">
        <v>45625.0</v>
      </c>
    </row>
    <row r="39" ht="15.75" customHeight="1">
      <c r="C39" s="112" t="s">
        <v>177</v>
      </c>
      <c r="D39" s="38">
        <f t="array" ref="D39">XLOOKUP(C39,'POSIBLES-CIS'!$D$4:$D$35,'POSIBLES-CIS'!$B$4:$B$35)</f>
        <v>24</v>
      </c>
      <c r="E39" s="112">
        <v>0.0</v>
      </c>
      <c r="F39" s="112">
        <v>1.0</v>
      </c>
      <c r="G39" s="113">
        <v>45625.0</v>
      </c>
    </row>
    <row r="40" ht="15.75" customHeight="1">
      <c r="C40" s="112" t="s">
        <v>178</v>
      </c>
      <c r="D40" s="38">
        <f t="array" ref="D40">XLOOKUP(C40,'POSIBLES-CIS'!$D$4:$D$35,'POSIBLES-CIS'!$B$4:$B$35)</f>
        <v>25</v>
      </c>
      <c r="E40" s="112">
        <v>0.0</v>
      </c>
      <c r="F40" s="112">
        <v>1.0</v>
      </c>
      <c r="G40" s="113">
        <v>45625.0</v>
      </c>
    </row>
    <row r="41" ht="15.75" customHeight="1">
      <c r="C41" s="112" t="s">
        <v>179</v>
      </c>
      <c r="D41" s="38">
        <f t="array" ref="D41">XLOOKUP(C41,'POSIBLES-CIS'!$D$4:$D$35,'POSIBLES-CIS'!$B$4:$B$35)</f>
        <v>26</v>
      </c>
      <c r="E41" s="112">
        <v>0.0</v>
      </c>
      <c r="F41" s="112">
        <v>1.0</v>
      </c>
      <c r="G41" s="113">
        <v>45625.0</v>
      </c>
    </row>
    <row r="42" ht="15.75" customHeight="1">
      <c r="C42" s="112" t="s">
        <v>180</v>
      </c>
      <c r="D42" s="38">
        <f t="array" ref="D42">XLOOKUP(C42,'POSIBLES-CIS'!$D$4:$D$35,'POSIBLES-CIS'!$B$4:$B$35)</f>
        <v>27</v>
      </c>
      <c r="E42" s="112">
        <v>0.0</v>
      </c>
      <c r="F42" s="112">
        <v>1.0</v>
      </c>
      <c r="G42" s="113">
        <v>45625.0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6:C42">
      <formula1>CINAME</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4" width="38.86"/>
    <col customWidth="1" min="5" max="5" width="27.14"/>
    <col customWidth="1" min="6" max="25" width="10.71"/>
  </cols>
  <sheetData>
    <row r="4">
      <c r="C4" s="80" t="s">
        <v>181</v>
      </c>
    </row>
    <row r="5">
      <c r="C5" s="80" t="s">
        <v>182</v>
      </c>
    </row>
    <row r="6">
      <c r="C6" s="38" t="s">
        <v>150</v>
      </c>
      <c r="D6" s="38" t="s">
        <v>151</v>
      </c>
      <c r="E6" s="38" t="s">
        <v>152</v>
      </c>
    </row>
    <row r="7">
      <c r="C7" s="111" t="s">
        <v>19</v>
      </c>
      <c r="D7" s="111" t="s">
        <v>23</v>
      </c>
      <c r="E7" s="110">
        <v>45202.0</v>
      </c>
    </row>
    <row r="8">
      <c r="C8" s="111" t="s">
        <v>23</v>
      </c>
      <c r="D8" s="111" t="s">
        <v>24</v>
      </c>
      <c r="E8" s="110">
        <v>45202.0</v>
      </c>
    </row>
    <row r="9">
      <c r="C9" s="111" t="s">
        <v>23</v>
      </c>
      <c r="D9" s="111" t="s">
        <v>27</v>
      </c>
      <c r="E9" s="110">
        <v>45589.0</v>
      </c>
    </row>
    <row r="10">
      <c r="C10" s="111" t="s">
        <v>27</v>
      </c>
      <c r="D10" s="111" t="s">
        <v>157</v>
      </c>
      <c r="E10" s="110">
        <v>45589.0</v>
      </c>
    </row>
    <row r="11">
      <c r="C11" s="111" t="s">
        <v>160</v>
      </c>
      <c r="D11" s="111" t="s">
        <v>161</v>
      </c>
      <c r="E11" s="110">
        <v>45610.0</v>
      </c>
    </row>
    <row r="12">
      <c r="C12" s="111" t="s">
        <v>159</v>
      </c>
      <c r="D12" s="111" t="s">
        <v>162</v>
      </c>
      <c r="E12" s="110">
        <v>45589.0</v>
      </c>
    </row>
    <row r="13">
      <c r="C13" s="111" t="s">
        <v>163</v>
      </c>
      <c r="D13" s="111" t="s">
        <v>164</v>
      </c>
      <c r="E13" s="110">
        <v>45610.0</v>
      </c>
    </row>
    <row r="14">
      <c r="C14" s="111" t="s">
        <v>165</v>
      </c>
      <c r="D14" s="111" t="s">
        <v>166</v>
      </c>
      <c r="E14" s="110">
        <v>45610.0</v>
      </c>
    </row>
    <row r="15">
      <c r="C15" s="111" t="s">
        <v>167</v>
      </c>
      <c r="D15" s="111" t="s">
        <v>168</v>
      </c>
      <c r="E15" s="110">
        <v>45610.0</v>
      </c>
    </row>
    <row r="16">
      <c r="C16" s="111" t="s">
        <v>169</v>
      </c>
      <c r="D16" s="111" t="s">
        <v>170</v>
      </c>
      <c r="E16" s="110">
        <v>45610.0</v>
      </c>
    </row>
    <row r="17">
      <c r="C17" s="111" t="s">
        <v>160</v>
      </c>
      <c r="D17" s="111" t="s">
        <v>167</v>
      </c>
      <c r="E17" s="110">
        <v>45610.0</v>
      </c>
    </row>
    <row r="18">
      <c r="C18" s="111" t="s">
        <v>160</v>
      </c>
      <c r="D18" s="111" t="s">
        <v>165</v>
      </c>
      <c r="E18" s="110">
        <v>45610.0</v>
      </c>
    </row>
    <row r="19">
      <c r="C19" s="111" t="s">
        <v>160</v>
      </c>
      <c r="D19" s="111" t="s">
        <v>171</v>
      </c>
      <c r="E19" s="110">
        <v>45610.0</v>
      </c>
    </row>
    <row r="20">
      <c r="C20" s="111" t="s">
        <v>171</v>
      </c>
      <c r="D20" s="111" t="s">
        <v>172</v>
      </c>
      <c r="E20" s="110">
        <v>45625.0</v>
      </c>
    </row>
    <row r="21">
      <c r="C21" s="117" t="s">
        <v>173</v>
      </c>
      <c r="D21" s="117" t="s">
        <v>174</v>
      </c>
      <c r="E21" s="118">
        <v>45625.0</v>
      </c>
    </row>
    <row r="22" ht="15.75" customHeight="1">
      <c r="C22" s="117" t="s">
        <v>173</v>
      </c>
      <c r="D22" s="117" t="s">
        <v>177</v>
      </c>
      <c r="E22" s="118">
        <v>45625.0</v>
      </c>
    </row>
    <row r="23" ht="15.75" customHeight="1">
      <c r="C23" s="117" t="s">
        <v>175</v>
      </c>
      <c r="D23" s="117" t="s">
        <v>176</v>
      </c>
      <c r="E23" s="118">
        <v>45625.0</v>
      </c>
    </row>
    <row r="24" ht="15.75" customHeight="1">
      <c r="C24" s="117" t="s">
        <v>177</v>
      </c>
      <c r="D24" s="117" t="s">
        <v>178</v>
      </c>
      <c r="E24" s="118">
        <v>45625.0</v>
      </c>
    </row>
    <row r="25" ht="15.75" customHeight="1">
      <c r="C25" s="117" t="s">
        <v>179</v>
      </c>
      <c r="D25" s="117" t="s">
        <v>180</v>
      </c>
      <c r="E25" s="118">
        <v>45625.0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ataValidations>
    <dataValidation type="list" allowBlank="1" showErrorMessage="1" sqref="C7:D25">
      <formula1>CINAME</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4.43"/>
    <col customWidth="1" min="3" max="3" width="19.29"/>
    <col customWidth="1" min="4" max="4" width="39.71"/>
    <col customWidth="1" min="5" max="5" width="26.57"/>
    <col customWidth="1" min="6" max="6" width="43.0"/>
    <col customWidth="1" min="7" max="7" width="23.0"/>
    <col customWidth="1" min="8" max="8" width="39.43"/>
    <col customWidth="1" min="9" max="9" width="23.71"/>
    <col customWidth="1" min="10" max="26" width="10.71"/>
  </cols>
  <sheetData>
    <row r="1">
      <c r="D1" s="119"/>
    </row>
    <row r="2">
      <c r="D2" s="119"/>
    </row>
    <row r="3">
      <c r="B3" s="120" t="s">
        <v>53</v>
      </c>
      <c r="C3" s="121" t="s">
        <v>54</v>
      </c>
      <c r="D3" s="122" t="s">
        <v>55</v>
      </c>
      <c r="E3" s="121" t="s">
        <v>56</v>
      </c>
      <c r="F3" s="121" t="s">
        <v>57</v>
      </c>
      <c r="G3" s="121" t="s">
        <v>58</v>
      </c>
      <c r="H3" s="122" t="s">
        <v>59</v>
      </c>
      <c r="I3" s="123" t="s">
        <v>60</v>
      </c>
    </row>
    <row r="4" ht="45.75" customHeight="1">
      <c r="B4" s="124" t="s">
        <v>19</v>
      </c>
      <c r="C4" s="125">
        <v>1.0</v>
      </c>
      <c r="D4" s="126" t="s">
        <v>183</v>
      </c>
      <c r="E4" s="127">
        <v>45581.0</v>
      </c>
      <c r="F4" s="128" t="s">
        <v>184</v>
      </c>
      <c r="G4" s="129" t="s">
        <v>185</v>
      </c>
      <c r="H4" s="129" t="s">
        <v>186</v>
      </c>
      <c r="I4" s="130" t="s">
        <v>64</v>
      </c>
    </row>
    <row r="5" ht="39.0" customHeight="1">
      <c r="B5" s="131" t="s">
        <v>23</v>
      </c>
      <c r="C5" s="132">
        <v>2.0</v>
      </c>
      <c r="D5" s="133" t="s">
        <v>187</v>
      </c>
      <c r="E5" s="134">
        <v>45581.0</v>
      </c>
      <c r="F5" s="135" t="s">
        <v>184</v>
      </c>
      <c r="G5" s="136" t="s">
        <v>188</v>
      </c>
      <c r="H5" s="136" t="s">
        <v>186</v>
      </c>
      <c r="I5" s="137" t="s">
        <v>64</v>
      </c>
    </row>
    <row r="6">
      <c r="B6" s="124" t="s">
        <v>24</v>
      </c>
      <c r="C6" s="125">
        <v>3.0</v>
      </c>
      <c r="D6" s="126" t="s">
        <v>189</v>
      </c>
      <c r="E6" s="127">
        <v>45581.0</v>
      </c>
      <c r="F6" s="128" t="s">
        <v>184</v>
      </c>
      <c r="G6" s="129" t="s">
        <v>190</v>
      </c>
      <c r="H6" s="129" t="s">
        <v>186</v>
      </c>
      <c r="I6" s="130" t="s">
        <v>64</v>
      </c>
    </row>
    <row r="7">
      <c r="B7" s="138" t="s">
        <v>156</v>
      </c>
      <c r="C7" s="132">
        <v>4.0</v>
      </c>
      <c r="D7" s="133" t="s">
        <v>191</v>
      </c>
      <c r="E7" s="134">
        <v>45581.0</v>
      </c>
      <c r="F7" s="135" t="s">
        <v>192</v>
      </c>
      <c r="G7" s="136" t="s">
        <v>190</v>
      </c>
      <c r="H7" s="136" t="s">
        <v>186</v>
      </c>
      <c r="I7" s="137" t="s">
        <v>64</v>
      </c>
    </row>
    <row r="8">
      <c r="B8" s="139" t="s">
        <v>27</v>
      </c>
      <c r="C8" s="125">
        <v>5.0</v>
      </c>
      <c r="D8" s="126" t="s">
        <v>193</v>
      </c>
      <c r="E8" s="127">
        <v>45581.0</v>
      </c>
      <c r="F8" s="128" t="s">
        <v>192</v>
      </c>
      <c r="G8" s="129" t="s">
        <v>190</v>
      </c>
      <c r="H8" s="129" t="s">
        <v>186</v>
      </c>
      <c r="I8" s="130" t="s">
        <v>64</v>
      </c>
    </row>
    <row r="9">
      <c r="B9" s="138" t="s">
        <v>157</v>
      </c>
      <c r="C9" s="132">
        <v>6.0</v>
      </c>
      <c r="D9" s="133" t="s">
        <v>194</v>
      </c>
      <c r="E9" s="134">
        <v>45581.0</v>
      </c>
      <c r="F9" s="135" t="s">
        <v>192</v>
      </c>
      <c r="G9" s="136" t="s">
        <v>190</v>
      </c>
      <c r="H9" s="136" t="s">
        <v>195</v>
      </c>
      <c r="I9" s="137" t="s">
        <v>64</v>
      </c>
    </row>
    <row r="10">
      <c r="B10" s="139" t="s">
        <v>159</v>
      </c>
      <c r="C10" s="125">
        <v>7.0</v>
      </c>
      <c r="D10" s="126" t="s">
        <v>196</v>
      </c>
      <c r="E10" s="127">
        <v>45581.0</v>
      </c>
      <c r="F10" s="128" t="s">
        <v>184</v>
      </c>
      <c r="G10" s="129" t="s">
        <v>190</v>
      </c>
      <c r="H10" s="129" t="s">
        <v>197</v>
      </c>
      <c r="I10" s="130" t="s">
        <v>64</v>
      </c>
    </row>
    <row r="11">
      <c r="B11" s="138" t="s">
        <v>158</v>
      </c>
      <c r="C11" s="132">
        <v>7.0</v>
      </c>
      <c r="D11" s="133" t="s">
        <v>198</v>
      </c>
      <c r="E11" s="134">
        <v>45581.0</v>
      </c>
      <c r="F11" s="135" t="s">
        <v>184</v>
      </c>
      <c r="G11" s="136" t="s">
        <v>190</v>
      </c>
      <c r="H11" s="136" t="s">
        <v>197</v>
      </c>
      <c r="I11" s="137" t="s">
        <v>64</v>
      </c>
    </row>
    <row r="12" ht="15.75" customHeight="1">
      <c r="B12" s="139" t="s">
        <v>160</v>
      </c>
      <c r="C12" s="125">
        <v>8.0</v>
      </c>
      <c r="D12" s="126" t="s">
        <v>199</v>
      </c>
      <c r="E12" s="140">
        <v>45610.0</v>
      </c>
      <c r="F12" s="128" t="s">
        <v>192</v>
      </c>
      <c r="G12" s="129" t="s">
        <v>188</v>
      </c>
      <c r="H12" s="129" t="s">
        <v>186</v>
      </c>
      <c r="I12" s="130" t="s">
        <v>64</v>
      </c>
    </row>
    <row r="13" ht="15.75" customHeight="1">
      <c r="B13" s="138" t="s">
        <v>161</v>
      </c>
      <c r="C13" s="132">
        <v>9.0</v>
      </c>
      <c r="D13" s="133" t="s">
        <v>200</v>
      </c>
      <c r="E13" s="141">
        <v>45610.0</v>
      </c>
      <c r="F13" s="135" t="s">
        <v>192</v>
      </c>
      <c r="G13" s="136" t="s">
        <v>190</v>
      </c>
      <c r="H13" s="136" t="s">
        <v>186</v>
      </c>
      <c r="I13" s="137" t="s">
        <v>64</v>
      </c>
    </row>
    <row r="14" ht="15.75" customHeight="1">
      <c r="B14" s="139" t="s">
        <v>162</v>
      </c>
      <c r="C14" s="125">
        <v>9.0</v>
      </c>
      <c r="D14" s="126" t="s">
        <v>201</v>
      </c>
      <c r="E14" s="140">
        <v>45610.0</v>
      </c>
      <c r="F14" s="128" t="s">
        <v>184</v>
      </c>
      <c r="G14" s="129" t="s">
        <v>190</v>
      </c>
      <c r="H14" s="129" t="s">
        <v>197</v>
      </c>
      <c r="I14" s="130" t="s">
        <v>64</v>
      </c>
    </row>
    <row r="15" ht="15.75" customHeight="1">
      <c r="B15" s="138" t="s">
        <v>163</v>
      </c>
      <c r="C15" s="132">
        <v>10.0</v>
      </c>
      <c r="D15" s="133" t="s">
        <v>202</v>
      </c>
      <c r="E15" s="141">
        <v>45610.0</v>
      </c>
      <c r="F15" s="135" t="s">
        <v>192</v>
      </c>
      <c r="G15" s="136" t="s">
        <v>190</v>
      </c>
      <c r="H15" s="136" t="s">
        <v>186</v>
      </c>
      <c r="I15" s="137" t="s">
        <v>64</v>
      </c>
    </row>
    <row r="16" ht="15.75" customHeight="1">
      <c r="B16" s="139" t="s">
        <v>164</v>
      </c>
      <c r="C16" s="125">
        <v>11.0</v>
      </c>
      <c r="D16" s="126" t="s">
        <v>203</v>
      </c>
      <c r="E16" s="140">
        <v>45610.0</v>
      </c>
      <c r="F16" s="128" t="s">
        <v>192</v>
      </c>
      <c r="G16" s="129" t="s">
        <v>190</v>
      </c>
      <c r="H16" s="129" t="s">
        <v>186</v>
      </c>
      <c r="I16" s="130" t="s">
        <v>64</v>
      </c>
    </row>
    <row r="17" ht="15.75" customHeight="1">
      <c r="B17" s="138" t="s">
        <v>165</v>
      </c>
      <c r="C17" s="132">
        <v>12.0</v>
      </c>
      <c r="D17" s="133" t="s">
        <v>204</v>
      </c>
      <c r="E17" s="141">
        <v>45610.0</v>
      </c>
      <c r="F17" s="135" t="s">
        <v>192</v>
      </c>
      <c r="G17" s="136" t="s">
        <v>190</v>
      </c>
      <c r="H17" s="136" t="s">
        <v>205</v>
      </c>
      <c r="I17" s="137" t="s">
        <v>64</v>
      </c>
    </row>
    <row r="18" ht="15.75" customHeight="1">
      <c r="B18" s="139" t="s">
        <v>166</v>
      </c>
      <c r="C18" s="125">
        <v>13.0</v>
      </c>
      <c r="D18" s="126" t="s">
        <v>206</v>
      </c>
      <c r="E18" s="140">
        <v>45610.0</v>
      </c>
      <c r="F18" s="128" t="s">
        <v>192</v>
      </c>
      <c r="G18" s="129" t="s">
        <v>190</v>
      </c>
      <c r="H18" s="129" t="s">
        <v>205</v>
      </c>
      <c r="I18" s="130" t="s">
        <v>64</v>
      </c>
    </row>
    <row r="19" ht="15.75" customHeight="1">
      <c r="B19" s="138" t="s">
        <v>167</v>
      </c>
      <c r="C19" s="132">
        <v>14.0</v>
      </c>
      <c r="D19" s="133" t="s">
        <v>207</v>
      </c>
      <c r="E19" s="141">
        <v>45610.0</v>
      </c>
      <c r="F19" s="135" t="s">
        <v>184</v>
      </c>
      <c r="G19" s="136" t="s">
        <v>190</v>
      </c>
      <c r="H19" s="136" t="s">
        <v>208</v>
      </c>
      <c r="I19" s="137" t="s">
        <v>64</v>
      </c>
    </row>
    <row r="20" ht="15.75" customHeight="1">
      <c r="B20" s="139" t="s">
        <v>168</v>
      </c>
      <c r="C20" s="125">
        <v>15.0</v>
      </c>
      <c r="D20" s="126" t="s">
        <v>209</v>
      </c>
      <c r="E20" s="140">
        <v>45610.0</v>
      </c>
      <c r="F20" s="128" t="s">
        <v>184</v>
      </c>
      <c r="G20" s="129" t="s">
        <v>190</v>
      </c>
      <c r="H20" s="129" t="s">
        <v>208</v>
      </c>
      <c r="I20" s="130" t="s">
        <v>64</v>
      </c>
    </row>
    <row r="21" ht="15.75" customHeight="1">
      <c r="B21" s="138" t="s">
        <v>169</v>
      </c>
      <c r="C21" s="132">
        <v>16.0</v>
      </c>
      <c r="D21" s="133" t="s">
        <v>210</v>
      </c>
      <c r="E21" s="141">
        <v>45610.0</v>
      </c>
      <c r="F21" s="135" t="s">
        <v>184</v>
      </c>
      <c r="G21" s="136" t="s">
        <v>190</v>
      </c>
      <c r="H21" s="136" t="s">
        <v>211</v>
      </c>
      <c r="I21" s="137" t="s">
        <v>64</v>
      </c>
    </row>
    <row r="22" ht="15.75" customHeight="1">
      <c r="B22" s="142" t="s">
        <v>170</v>
      </c>
      <c r="C22" s="143">
        <v>17.0</v>
      </c>
      <c r="D22" s="144" t="s">
        <v>212</v>
      </c>
      <c r="E22" s="140">
        <v>45610.0</v>
      </c>
      <c r="F22" s="145" t="s">
        <v>184</v>
      </c>
      <c r="G22" s="146" t="s">
        <v>190</v>
      </c>
      <c r="H22" s="129" t="s">
        <v>211</v>
      </c>
      <c r="I22" s="147" t="s">
        <v>64</v>
      </c>
    </row>
    <row r="23" ht="15.75" customHeight="1">
      <c r="B23" s="148" t="s">
        <v>171</v>
      </c>
      <c r="C23" s="132">
        <v>18.0</v>
      </c>
      <c r="D23" s="149" t="s">
        <v>213</v>
      </c>
      <c r="E23" s="134">
        <v>45631.0</v>
      </c>
      <c r="F23" s="135" t="s">
        <v>214</v>
      </c>
      <c r="G23" s="136" t="s">
        <v>190</v>
      </c>
      <c r="H23" s="136" t="s">
        <v>208</v>
      </c>
      <c r="I23" s="137" t="s">
        <v>64</v>
      </c>
    </row>
    <row r="24" ht="15.75" customHeight="1">
      <c r="B24" s="142" t="s">
        <v>172</v>
      </c>
      <c r="C24" s="125">
        <v>19.0</v>
      </c>
      <c r="D24" s="144" t="s">
        <v>215</v>
      </c>
      <c r="E24" s="127">
        <v>45631.0</v>
      </c>
      <c r="F24" s="128" t="s">
        <v>214</v>
      </c>
      <c r="G24" s="129" t="s">
        <v>190</v>
      </c>
      <c r="H24" s="150" t="s">
        <v>208</v>
      </c>
      <c r="I24" s="130" t="s">
        <v>64</v>
      </c>
    </row>
    <row r="25" ht="15.75" customHeight="1">
      <c r="B25" s="148" t="s">
        <v>173</v>
      </c>
      <c r="C25" s="132">
        <v>20.0</v>
      </c>
      <c r="D25" s="149" t="s">
        <v>216</v>
      </c>
      <c r="E25" s="134">
        <v>45631.0</v>
      </c>
      <c r="F25" s="135" t="s">
        <v>214</v>
      </c>
      <c r="G25" s="136" t="s">
        <v>188</v>
      </c>
      <c r="H25" s="151" t="s">
        <v>217</v>
      </c>
      <c r="I25" s="137" t="s">
        <v>64</v>
      </c>
    </row>
    <row r="26" ht="15.75" customHeight="1">
      <c r="B26" s="142" t="s">
        <v>174</v>
      </c>
      <c r="C26" s="125">
        <v>21.0</v>
      </c>
      <c r="D26" s="144" t="s">
        <v>218</v>
      </c>
      <c r="E26" s="127">
        <v>45631.0</v>
      </c>
      <c r="F26" s="128" t="s">
        <v>214</v>
      </c>
      <c r="G26" s="129" t="s">
        <v>190</v>
      </c>
      <c r="H26" s="150" t="s">
        <v>217</v>
      </c>
      <c r="I26" s="130" t="s">
        <v>64</v>
      </c>
    </row>
    <row r="27" ht="15.75" customHeight="1">
      <c r="B27" s="148" t="s">
        <v>175</v>
      </c>
      <c r="C27" s="132">
        <v>22.0</v>
      </c>
      <c r="D27" s="149" t="s">
        <v>219</v>
      </c>
      <c r="E27" s="134">
        <v>45631.0</v>
      </c>
      <c r="F27" s="135" t="s">
        <v>214</v>
      </c>
      <c r="G27" s="136" t="s">
        <v>190</v>
      </c>
      <c r="H27" s="151" t="s">
        <v>208</v>
      </c>
      <c r="I27" s="137" t="s">
        <v>64</v>
      </c>
    </row>
    <row r="28" ht="15.75" customHeight="1">
      <c r="B28" s="142" t="s">
        <v>176</v>
      </c>
      <c r="C28" s="125">
        <v>23.0</v>
      </c>
      <c r="D28" s="144" t="s">
        <v>220</v>
      </c>
      <c r="E28" s="127">
        <v>45631.0</v>
      </c>
      <c r="F28" s="128" t="s">
        <v>214</v>
      </c>
      <c r="G28" s="129" t="s">
        <v>190</v>
      </c>
      <c r="H28" s="150" t="s">
        <v>208</v>
      </c>
      <c r="I28" s="130" t="s">
        <v>64</v>
      </c>
    </row>
    <row r="29" ht="15.75" customHeight="1">
      <c r="B29" s="148" t="s">
        <v>177</v>
      </c>
      <c r="C29" s="132">
        <v>24.0</v>
      </c>
      <c r="D29" s="149" t="s">
        <v>221</v>
      </c>
      <c r="E29" s="134">
        <v>45631.0</v>
      </c>
      <c r="F29" s="135" t="s">
        <v>222</v>
      </c>
      <c r="G29" s="136" t="s">
        <v>188</v>
      </c>
      <c r="H29" s="151" t="s">
        <v>208</v>
      </c>
      <c r="I29" s="137" t="s">
        <v>64</v>
      </c>
    </row>
    <row r="30" ht="15.75" customHeight="1">
      <c r="B30" s="142" t="s">
        <v>178</v>
      </c>
      <c r="C30" s="125">
        <v>25.0</v>
      </c>
      <c r="D30" s="144" t="s">
        <v>223</v>
      </c>
      <c r="E30" s="127">
        <v>45631.0</v>
      </c>
      <c r="F30" s="128" t="s">
        <v>222</v>
      </c>
      <c r="G30" s="129" t="s">
        <v>190</v>
      </c>
      <c r="H30" s="150" t="s">
        <v>208</v>
      </c>
      <c r="I30" s="130" t="s">
        <v>64</v>
      </c>
    </row>
    <row r="31" ht="15.75" customHeight="1">
      <c r="B31" s="148" t="s">
        <v>179</v>
      </c>
      <c r="C31" s="132">
        <v>26.0</v>
      </c>
      <c r="D31" s="149" t="s">
        <v>224</v>
      </c>
      <c r="E31" s="134">
        <v>45631.0</v>
      </c>
      <c r="F31" s="135" t="s">
        <v>222</v>
      </c>
      <c r="G31" s="136" t="s">
        <v>188</v>
      </c>
      <c r="H31" s="151" t="s">
        <v>208</v>
      </c>
      <c r="I31" s="137" t="s">
        <v>64</v>
      </c>
    </row>
    <row r="32" ht="15.75" customHeight="1">
      <c r="B32" s="152" t="s">
        <v>180</v>
      </c>
      <c r="C32" s="153">
        <v>27.0</v>
      </c>
      <c r="D32" s="154" t="s">
        <v>225</v>
      </c>
      <c r="E32" s="155">
        <v>45631.0</v>
      </c>
      <c r="F32" s="156" t="s">
        <v>222</v>
      </c>
      <c r="G32" s="157" t="s">
        <v>190</v>
      </c>
      <c r="H32" s="158" t="s">
        <v>208</v>
      </c>
      <c r="I32" s="159" t="s">
        <v>64</v>
      </c>
    </row>
    <row r="33" ht="15.75" customHeight="1">
      <c r="D33" s="119"/>
    </row>
    <row r="34" ht="15.75" customHeight="1">
      <c r="D34" s="119"/>
    </row>
    <row r="35" ht="15.75" customHeight="1">
      <c r="D35" s="119"/>
    </row>
    <row r="36" ht="15.75" customHeight="1">
      <c r="D36" s="119"/>
    </row>
    <row r="37" ht="15.75" customHeight="1">
      <c r="D37" s="119"/>
    </row>
    <row r="38" ht="15.75" customHeight="1">
      <c r="D38" s="119"/>
    </row>
    <row r="39" ht="15.75" customHeight="1">
      <c r="D39" s="119"/>
    </row>
    <row r="40" ht="15.75" customHeight="1">
      <c r="D40" s="119"/>
    </row>
    <row r="41" ht="15.75" customHeight="1">
      <c r="D41" s="119"/>
    </row>
    <row r="42" ht="15.75" customHeight="1">
      <c r="D42" s="119"/>
    </row>
    <row r="43" ht="15.75" customHeight="1">
      <c r="D43" s="119"/>
    </row>
    <row r="44" ht="15.75" customHeight="1">
      <c r="D44" s="119"/>
    </row>
    <row r="45" ht="15.75" customHeight="1">
      <c r="D45" s="119"/>
    </row>
    <row r="46" ht="15.75" customHeight="1">
      <c r="D46" s="119"/>
    </row>
    <row r="47" ht="15.75" customHeight="1">
      <c r="D47" s="119"/>
    </row>
    <row r="48" ht="15.75" customHeight="1">
      <c r="D48" s="119"/>
    </row>
    <row r="49" ht="15.75" customHeight="1">
      <c r="D49" s="119"/>
    </row>
    <row r="50" ht="15.75" customHeight="1">
      <c r="D50" s="119"/>
    </row>
    <row r="51" ht="15.75" customHeight="1">
      <c r="D51" s="119"/>
    </row>
    <row r="52" ht="15.75" customHeight="1">
      <c r="D52" s="119"/>
    </row>
    <row r="53" ht="15.75" customHeight="1">
      <c r="D53" s="119"/>
    </row>
    <row r="54" ht="15.75" customHeight="1">
      <c r="D54" s="119"/>
    </row>
    <row r="55" ht="15.75" customHeight="1">
      <c r="D55" s="119"/>
    </row>
    <row r="56" ht="15.75" customHeight="1">
      <c r="D56" s="119"/>
    </row>
    <row r="57" ht="15.75" customHeight="1">
      <c r="D57" s="119"/>
    </row>
    <row r="58" ht="15.75" customHeight="1">
      <c r="D58" s="119"/>
    </row>
    <row r="59" ht="15.75" customHeight="1">
      <c r="D59" s="119"/>
    </row>
    <row r="60" ht="15.75" customHeight="1">
      <c r="D60" s="119"/>
    </row>
    <row r="61" ht="15.75" customHeight="1">
      <c r="D61" s="119"/>
    </row>
    <row r="62" ht="15.75" customHeight="1">
      <c r="D62" s="119"/>
    </row>
    <row r="63" ht="15.75" customHeight="1">
      <c r="D63" s="119"/>
    </row>
    <row r="64" ht="15.75" customHeight="1">
      <c r="D64" s="119"/>
    </row>
    <row r="65" ht="15.75" customHeight="1">
      <c r="D65" s="119"/>
    </row>
    <row r="66" ht="15.75" customHeight="1">
      <c r="D66" s="119"/>
    </row>
    <row r="67" ht="15.75" customHeight="1">
      <c r="D67" s="119"/>
    </row>
    <row r="68" ht="15.75" customHeight="1">
      <c r="D68" s="119"/>
    </row>
    <row r="69" ht="15.75" customHeight="1">
      <c r="D69" s="119"/>
    </row>
    <row r="70" ht="15.75" customHeight="1">
      <c r="D70" s="119"/>
    </row>
    <row r="71" ht="15.75" customHeight="1">
      <c r="D71" s="119"/>
    </row>
    <row r="72" ht="15.75" customHeight="1">
      <c r="D72" s="119"/>
    </row>
    <row r="73" ht="15.75" customHeight="1">
      <c r="D73" s="119"/>
    </row>
    <row r="74" ht="15.75" customHeight="1">
      <c r="D74" s="119"/>
    </row>
    <row r="75" ht="15.75" customHeight="1">
      <c r="D75" s="119"/>
    </row>
    <row r="76" ht="15.75" customHeight="1">
      <c r="D76" s="119"/>
    </row>
    <row r="77" ht="15.75" customHeight="1">
      <c r="D77" s="119"/>
    </row>
    <row r="78" ht="15.75" customHeight="1">
      <c r="D78" s="119"/>
    </row>
    <row r="79" ht="15.75" customHeight="1">
      <c r="D79" s="119"/>
    </row>
    <row r="80" ht="15.75" customHeight="1">
      <c r="D80" s="119"/>
    </row>
    <row r="81" ht="15.75" customHeight="1">
      <c r="D81" s="119"/>
    </row>
    <row r="82" ht="15.75" customHeight="1">
      <c r="D82" s="119"/>
    </row>
    <row r="83" ht="15.75" customHeight="1">
      <c r="D83" s="119"/>
    </row>
    <row r="84" ht="15.75" customHeight="1">
      <c r="D84" s="119"/>
    </row>
    <row r="85" ht="15.75" customHeight="1">
      <c r="D85" s="119"/>
    </row>
    <row r="86" ht="15.75" customHeight="1">
      <c r="D86" s="119"/>
    </row>
    <row r="87" ht="15.75" customHeight="1">
      <c r="D87" s="119"/>
    </row>
    <row r="88" ht="15.75" customHeight="1">
      <c r="D88" s="119"/>
    </row>
    <row r="89" ht="15.75" customHeight="1">
      <c r="D89" s="119"/>
    </row>
    <row r="90" ht="15.75" customHeight="1">
      <c r="D90" s="119"/>
    </row>
    <row r="91" ht="15.75" customHeight="1">
      <c r="D91" s="119"/>
    </row>
    <row r="92" ht="15.75" customHeight="1">
      <c r="D92" s="119"/>
    </row>
    <row r="93" ht="15.75" customHeight="1">
      <c r="D93" s="119"/>
    </row>
    <row r="94" ht="15.75" customHeight="1">
      <c r="D94" s="119"/>
    </row>
    <row r="95" ht="15.75" customHeight="1">
      <c r="D95" s="119"/>
    </row>
    <row r="96" ht="15.75" customHeight="1">
      <c r="D96" s="119"/>
    </row>
    <row r="97" ht="15.75" customHeight="1">
      <c r="D97" s="119"/>
    </row>
    <row r="98" ht="15.75" customHeight="1">
      <c r="D98" s="119"/>
    </row>
    <row r="99" ht="15.75" customHeight="1">
      <c r="D99" s="119"/>
    </row>
    <row r="100" ht="15.75" customHeight="1">
      <c r="D100" s="119"/>
    </row>
    <row r="101" ht="15.75" customHeight="1">
      <c r="D101" s="119"/>
    </row>
    <row r="102" ht="15.75" customHeight="1">
      <c r="D102" s="119"/>
    </row>
    <row r="103" ht="15.75" customHeight="1">
      <c r="D103" s="119"/>
    </row>
    <row r="104" ht="15.75" customHeight="1">
      <c r="D104" s="119"/>
    </row>
    <row r="105" ht="15.75" customHeight="1">
      <c r="D105" s="119"/>
    </row>
    <row r="106" ht="15.75" customHeight="1">
      <c r="D106" s="119"/>
    </row>
    <row r="107" ht="15.75" customHeight="1">
      <c r="D107" s="119"/>
    </row>
    <row r="108" ht="15.75" customHeight="1">
      <c r="D108" s="119"/>
    </row>
    <row r="109" ht="15.75" customHeight="1">
      <c r="D109" s="119"/>
    </row>
    <row r="110" ht="15.75" customHeight="1">
      <c r="D110" s="119"/>
    </row>
    <row r="111" ht="15.75" customHeight="1">
      <c r="D111" s="119"/>
    </row>
    <row r="112" ht="15.75" customHeight="1">
      <c r="D112" s="119"/>
    </row>
    <row r="113" ht="15.75" customHeight="1">
      <c r="D113" s="119"/>
    </row>
    <row r="114" ht="15.75" customHeight="1">
      <c r="D114" s="119"/>
    </row>
    <row r="115" ht="15.75" customHeight="1">
      <c r="D115" s="119"/>
    </row>
    <row r="116" ht="15.75" customHeight="1">
      <c r="D116" s="119"/>
    </row>
    <row r="117" ht="15.75" customHeight="1">
      <c r="D117" s="119"/>
    </row>
    <row r="118" ht="15.75" customHeight="1">
      <c r="D118" s="119"/>
    </row>
    <row r="119" ht="15.75" customHeight="1">
      <c r="D119" s="119"/>
    </row>
    <row r="120" ht="15.75" customHeight="1">
      <c r="D120" s="119"/>
    </row>
    <row r="121" ht="15.75" customHeight="1">
      <c r="D121" s="119"/>
    </row>
    <row r="122" ht="15.75" customHeight="1">
      <c r="D122" s="119"/>
    </row>
    <row r="123" ht="15.75" customHeight="1">
      <c r="D123" s="119"/>
    </row>
    <row r="124" ht="15.75" customHeight="1">
      <c r="D124" s="119"/>
    </row>
    <row r="125" ht="15.75" customHeight="1">
      <c r="D125" s="119"/>
    </row>
    <row r="126" ht="15.75" customHeight="1">
      <c r="D126" s="119"/>
    </row>
    <row r="127" ht="15.75" customHeight="1">
      <c r="D127" s="119"/>
    </row>
    <row r="128" ht="15.75" customHeight="1">
      <c r="D128" s="119"/>
    </row>
    <row r="129" ht="15.75" customHeight="1">
      <c r="D129" s="119"/>
    </row>
    <row r="130" ht="15.75" customHeight="1">
      <c r="D130" s="119"/>
    </row>
    <row r="131" ht="15.75" customHeight="1">
      <c r="D131" s="119"/>
    </row>
    <row r="132" ht="15.75" customHeight="1">
      <c r="D132" s="119"/>
    </row>
    <row r="133" ht="15.75" customHeight="1">
      <c r="D133" s="119"/>
    </row>
    <row r="134" ht="15.75" customHeight="1">
      <c r="D134" s="119"/>
    </row>
    <row r="135" ht="15.75" customHeight="1">
      <c r="D135" s="119"/>
    </row>
    <row r="136" ht="15.75" customHeight="1">
      <c r="D136" s="119"/>
    </row>
    <row r="137" ht="15.75" customHeight="1">
      <c r="D137" s="119"/>
    </row>
    <row r="138" ht="15.75" customHeight="1">
      <c r="D138" s="119"/>
    </row>
    <row r="139" ht="15.75" customHeight="1">
      <c r="D139" s="119"/>
    </row>
    <row r="140" ht="15.75" customHeight="1">
      <c r="D140" s="119"/>
    </row>
    <row r="141" ht="15.75" customHeight="1">
      <c r="D141" s="119"/>
    </row>
    <row r="142" ht="15.75" customHeight="1">
      <c r="D142" s="119"/>
    </row>
    <row r="143" ht="15.75" customHeight="1">
      <c r="D143" s="119"/>
    </row>
    <row r="144" ht="15.75" customHeight="1">
      <c r="D144" s="119"/>
    </row>
    <row r="145" ht="15.75" customHeight="1">
      <c r="D145" s="119"/>
    </row>
    <row r="146" ht="15.75" customHeight="1">
      <c r="D146" s="119"/>
    </row>
    <row r="147" ht="15.75" customHeight="1">
      <c r="D147" s="119"/>
    </row>
    <row r="148" ht="15.75" customHeight="1">
      <c r="D148" s="119"/>
    </row>
    <row r="149" ht="15.75" customHeight="1">
      <c r="D149" s="119"/>
    </row>
    <row r="150" ht="15.75" customHeight="1">
      <c r="D150" s="119"/>
    </row>
    <row r="151" ht="15.75" customHeight="1">
      <c r="D151" s="119"/>
    </row>
    <row r="152" ht="15.75" customHeight="1">
      <c r="D152" s="119"/>
    </row>
    <row r="153" ht="15.75" customHeight="1">
      <c r="D153" s="119"/>
    </row>
    <row r="154" ht="15.75" customHeight="1">
      <c r="D154" s="119"/>
    </row>
    <row r="155" ht="15.75" customHeight="1">
      <c r="D155" s="119"/>
    </row>
    <row r="156" ht="15.75" customHeight="1">
      <c r="D156" s="119"/>
    </row>
    <row r="157" ht="15.75" customHeight="1">
      <c r="D157" s="119"/>
    </row>
    <row r="158" ht="15.75" customHeight="1">
      <c r="D158" s="119"/>
    </row>
    <row r="159" ht="15.75" customHeight="1">
      <c r="D159" s="119"/>
    </row>
    <row r="160" ht="15.75" customHeight="1">
      <c r="D160" s="119"/>
    </row>
    <row r="161" ht="15.75" customHeight="1">
      <c r="D161" s="119"/>
    </row>
    <row r="162" ht="15.75" customHeight="1">
      <c r="D162" s="119"/>
    </row>
    <row r="163" ht="15.75" customHeight="1">
      <c r="D163" s="119"/>
    </row>
    <row r="164" ht="15.75" customHeight="1">
      <c r="D164" s="119"/>
    </row>
    <row r="165" ht="15.75" customHeight="1">
      <c r="D165" s="119"/>
    </row>
    <row r="166" ht="15.75" customHeight="1">
      <c r="D166" s="119"/>
    </row>
    <row r="167" ht="15.75" customHeight="1">
      <c r="D167" s="119"/>
    </row>
    <row r="168" ht="15.75" customHeight="1">
      <c r="D168" s="119"/>
    </row>
    <row r="169" ht="15.75" customHeight="1">
      <c r="D169" s="119"/>
    </row>
    <row r="170" ht="15.75" customHeight="1">
      <c r="D170" s="119"/>
    </row>
    <row r="171" ht="15.75" customHeight="1">
      <c r="D171" s="119"/>
    </row>
    <row r="172" ht="15.75" customHeight="1">
      <c r="D172" s="119"/>
    </row>
    <row r="173" ht="15.75" customHeight="1">
      <c r="D173" s="119"/>
    </row>
    <row r="174" ht="15.75" customHeight="1">
      <c r="D174" s="119"/>
    </row>
    <row r="175" ht="15.75" customHeight="1">
      <c r="D175" s="119"/>
    </row>
    <row r="176" ht="15.75" customHeight="1">
      <c r="D176" s="119"/>
    </row>
    <row r="177" ht="15.75" customHeight="1">
      <c r="D177" s="119"/>
    </row>
    <row r="178" ht="15.75" customHeight="1">
      <c r="D178" s="119"/>
    </row>
    <row r="179" ht="15.75" customHeight="1">
      <c r="D179" s="119"/>
    </row>
    <row r="180" ht="15.75" customHeight="1">
      <c r="D180" s="119"/>
    </row>
    <row r="181" ht="15.75" customHeight="1">
      <c r="D181" s="119"/>
    </row>
    <row r="182" ht="15.75" customHeight="1">
      <c r="D182" s="119"/>
    </row>
    <row r="183" ht="15.75" customHeight="1">
      <c r="D183" s="119"/>
    </row>
    <row r="184" ht="15.75" customHeight="1">
      <c r="D184" s="119"/>
    </row>
    <row r="185" ht="15.75" customHeight="1">
      <c r="D185" s="119"/>
    </row>
    <row r="186" ht="15.75" customHeight="1">
      <c r="D186" s="119"/>
    </row>
    <row r="187" ht="15.75" customHeight="1">
      <c r="D187" s="119"/>
    </row>
    <row r="188" ht="15.75" customHeight="1">
      <c r="D188" s="119"/>
    </row>
    <row r="189" ht="15.75" customHeight="1">
      <c r="D189" s="119"/>
    </row>
    <row r="190" ht="15.75" customHeight="1">
      <c r="D190" s="119"/>
    </row>
    <row r="191" ht="15.75" customHeight="1">
      <c r="D191" s="119"/>
    </row>
    <row r="192" ht="15.75" customHeight="1">
      <c r="D192" s="119"/>
    </row>
    <row r="193" ht="15.75" customHeight="1">
      <c r="D193" s="119"/>
    </row>
    <row r="194" ht="15.75" customHeight="1">
      <c r="D194" s="119"/>
    </row>
    <row r="195" ht="15.75" customHeight="1">
      <c r="D195" s="119"/>
    </row>
    <row r="196" ht="15.75" customHeight="1">
      <c r="D196" s="119"/>
    </row>
    <row r="197" ht="15.75" customHeight="1">
      <c r="D197" s="119"/>
    </row>
    <row r="198" ht="15.75" customHeight="1">
      <c r="D198" s="119"/>
    </row>
    <row r="199" ht="15.75" customHeight="1">
      <c r="D199" s="119"/>
    </row>
    <row r="200" ht="15.75" customHeight="1">
      <c r="D200" s="119"/>
    </row>
    <row r="201" ht="15.75" customHeight="1">
      <c r="D201" s="119"/>
    </row>
    <row r="202" ht="15.75" customHeight="1">
      <c r="D202" s="119"/>
    </row>
    <row r="203" ht="15.75" customHeight="1">
      <c r="D203" s="119"/>
    </row>
    <row r="204" ht="15.75" customHeight="1">
      <c r="D204" s="119"/>
    </row>
    <row r="205" ht="15.75" customHeight="1">
      <c r="D205" s="119"/>
    </row>
    <row r="206" ht="15.75" customHeight="1">
      <c r="D206" s="119"/>
    </row>
    <row r="207" ht="15.75" customHeight="1">
      <c r="D207" s="119"/>
    </row>
    <row r="208" ht="15.75" customHeight="1">
      <c r="D208" s="119"/>
    </row>
    <row r="209" ht="15.75" customHeight="1">
      <c r="D209" s="119"/>
    </row>
    <row r="210" ht="15.75" customHeight="1">
      <c r="D210" s="119"/>
    </row>
    <row r="211" ht="15.75" customHeight="1">
      <c r="D211" s="119"/>
    </row>
    <row r="212" ht="15.75" customHeight="1">
      <c r="D212" s="119"/>
    </row>
    <row r="213" ht="15.75" customHeight="1">
      <c r="D213" s="119"/>
    </row>
    <row r="214" ht="15.75" customHeight="1">
      <c r="D214" s="119"/>
    </row>
    <row r="215" ht="15.75" customHeight="1">
      <c r="D215" s="119"/>
    </row>
    <row r="216" ht="15.75" customHeight="1">
      <c r="D216" s="119"/>
    </row>
    <row r="217" ht="15.75" customHeight="1">
      <c r="D217" s="119"/>
    </row>
    <row r="218" ht="15.75" customHeight="1">
      <c r="D218" s="119"/>
    </row>
    <row r="219" ht="15.75" customHeight="1">
      <c r="D219" s="119"/>
    </row>
    <row r="220" ht="15.75" customHeight="1">
      <c r="D220" s="119"/>
    </row>
    <row r="221" ht="15.75" customHeight="1">
      <c r="D221" s="119"/>
    </row>
    <row r="222" ht="15.75" customHeight="1">
      <c r="D222" s="119"/>
    </row>
    <row r="223" ht="15.75" customHeight="1">
      <c r="D223" s="119"/>
    </row>
    <row r="224" ht="15.75" customHeight="1">
      <c r="D224" s="119"/>
    </row>
    <row r="225" ht="15.75" customHeight="1">
      <c r="D225" s="119"/>
    </row>
    <row r="226" ht="15.75" customHeight="1">
      <c r="D226" s="119"/>
    </row>
    <row r="227" ht="15.75" customHeight="1">
      <c r="D227" s="119"/>
    </row>
    <row r="228" ht="15.75" customHeight="1">
      <c r="D228" s="119"/>
    </row>
    <row r="229" ht="15.75" customHeight="1">
      <c r="D229" s="119"/>
    </row>
    <row r="230" ht="15.75" customHeight="1">
      <c r="D230" s="119"/>
    </row>
    <row r="231" ht="15.75" customHeight="1">
      <c r="D231" s="119"/>
    </row>
    <row r="232" ht="15.75" customHeight="1">
      <c r="D232" s="119"/>
    </row>
    <row r="233" ht="15.75" customHeight="1">
      <c r="D233" s="119"/>
    </row>
    <row r="234" ht="15.75" customHeight="1">
      <c r="D234" s="119"/>
    </row>
    <row r="235" ht="15.75" customHeight="1">
      <c r="D235" s="119"/>
    </row>
    <row r="236" ht="15.75" customHeight="1">
      <c r="D236" s="119"/>
    </row>
    <row r="237" ht="15.75" customHeight="1">
      <c r="D237" s="119"/>
    </row>
    <row r="238" ht="15.75" customHeight="1">
      <c r="D238" s="119"/>
    </row>
    <row r="239" ht="15.75" customHeight="1">
      <c r="D239" s="119"/>
    </row>
    <row r="240" ht="15.75" customHeight="1">
      <c r="D240" s="119"/>
    </row>
    <row r="241" ht="15.75" customHeight="1">
      <c r="D241" s="119"/>
    </row>
    <row r="242" ht="15.75" customHeight="1">
      <c r="D242" s="119"/>
    </row>
    <row r="243" ht="15.75" customHeight="1">
      <c r="D243" s="119"/>
    </row>
    <row r="244" ht="15.75" customHeight="1">
      <c r="D244" s="119"/>
    </row>
    <row r="245" ht="15.75" customHeight="1">
      <c r="D245" s="119"/>
    </row>
    <row r="246" ht="15.75" customHeight="1">
      <c r="D246" s="119"/>
    </row>
    <row r="247" ht="15.75" customHeight="1">
      <c r="D247" s="119"/>
    </row>
    <row r="248" ht="15.75" customHeight="1">
      <c r="D248" s="119"/>
    </row>
    <row r="249" ht="15.75" customHeight="1">
      <c r="D249" s="119"/>
    </row>
    <row r="250" ht="15.75" customHeight="1">
      <c r="D250" s="119"/>
    </row>
    <row r="251" ht="15.75" customHeight="1">
      <c r="D251" s="119"/>
    </row>
    <row r="252" ht="15.75" customHeight="1">
      <c r="D252" s="119"/>
    </row>
    <row r="253" ht="15.75" customHeight="1">
      <c r="D253" s="119"/>
    </row>
    <row r="254" ht="15.75" customHeight="1">
      <c r="D254" s="119"/>
    </row>
    <row r="255" ht="15.75" customHeight="1">
      <c r="D255" s="119"/>
    </row>
    <row r="256" ht="15.75" customHeight="1">
      <c r="D256" s="119"/>
    </row>
    <row r="257" ht="15.75" customHeight="1">
      <c r="D257" s="119"/>
    </row>
    <row r="258" ht="15.75" customHeight="1">
      <c r="D258" s="119"/>
    </row>
    <row r="259" ht="15.75" customHeight="1">
      <c r="D259" s="119"/>
    </row>
    <row r="260" ht="15.75" customHeight="1">
      <c r="D260" s="119"/>
    </row>
    <row r="261" ht="15.75" customHeight="1">
      <c r="D261" s="119"/>
    </row>
    <row r="262" ht="15.75" customHeight="1">
      <c r="D262" s="119"/>
    </row>
    <row r="263" ht="15.75" customHeight="1">
      <c r="D263" s="119"/>
    </row>
    <row r="264" ht="15.75" customHeight="1">
      <c r="D264" s="119"/>
    </row>
    <row r="265" ht="15.75" customHeight="1">
      <c r="D265" s="119"/>
    </row>
    <row r="266" ht="15.75" customHeight="1">
      <c r="D266" s="119"/>
    </row>
    <row r="267" ht="15.75" customHeight="1">
      <c r="D267" s="119"/>
    </row>
    <row r="268" ht="15.75" customHeight="1">
      <c r="D268" s="119"/>
    </row>
    <row r="269" ht="15.75" customHeight="1">
      <c r="D269" s="119"/>
    </row>
    <row r="270" ht="15.75" customHeight="1">
      <c r="D270" s="119"/>
    </row>
    <row r="271" ht="15.75" customHeight="1">
      <c r="D271" s="119"/>
    </row>
    <row r="272" ht="15.75" customHeight="1">
      <c r="D272" s="119"/>
    </row>
    <row r="273" ht="15.75" customHeight="1">
      <c r="D273" s="119"/>
    </row>
    <row r="274" ht="15.75" customHeight="1">
      <c r="D274" s="119"/>
    </row>
    <row r="275" ht="15.75" customHeight="1">
      <c r="D275" s="119"/>
    </row>
    <row r="276" ht="15.75" customHeight="1">
      <c r="D276" s="119"/>
    </row>
    <row r="277" ht="15.75" customHeight="1">
      <c r="D277" s="119"/>
    </row>
    <row r="278" ht="15.75" customHeight="1">
      <c r="D278" s="119"/>
    </row>
    <row r="279" ht="15.75" customHeight="1">
      <c r="D279" s="119"/>
    </row>
    <row r="280" ht="15.75" customHeight="1">
      <c r="D280" s="119"/>
    </row>
    <row r="281" ht="15.75" customHeight="1">
      <c r="D281" s="119"/>
    </row>
    <row r="282" ht="15.75" customHeight="1">
      <c r="D282" s="119"/>
    </row>
    <row r="283" ht="15.75" customHeight="1">
      <c r="D283" s="119"/>
    </row>
    <row r="284" ht="15.75" customHeight="1">
      <c r="D284" s="119"/>
    </row>
    <row r="285" ht="15.75" customHeight="1">
      <c r="D285" s="119"/>
    </row>
    <row r="286" ht="15.75" customHeight="1">
      <c r="D286" s="119"/>
    </row>
    <row r="287" ht="15.75" customHeight="1">
      <c r="D287" s="119"/>
    </row>
    <row r="288" ht="15.75" customHeight="1">
      <c r="D288" s="119"/>
    </row>
    <row r="289" ht="15.75" customHeight="1">
      <c r="D289" s="119"/>
    </row>
    <row r="290" ht="15.75" customHeight="1">
      <c r="D290" s="119"/>
    </row>
    <row r="291" ht="15.75" customHeight="1">
      <c r="D291" s="119"/>
    </row>
    <row r="292" ht="15.75" customHeight="1">
      <c r="D292" s="119"/>
    </row>
    <row r="293" ht="15.75" customHeight="1">
      <c r="D293" s="119"/>
    </row>
    <row r="294" ht="15.75" customHeight="1">
      <c r="D294" s="119"/>
    </row>
    <row r="295" ht="15.75" customHeight="1">
      <c r="D295" s="119"/>
    </row>
    <row r="296" ht="15.75" customHeight="1">
      <c r="D296" s="119"/>
    </row>
    <row r="297" ht="15.75" customHeight="1">
      <c r="D297" s="119"/>
    </row>
    <row r="298" ht="15.75" customHeight="1">
      <c r="D298" s="119"/>
    </row>
    <row r="299" ht="15.75" customHeight="1">
      <c r="D299" s="119"/>
    </row>
    <row r="300" ht="15.75" customHeight="1">
      <c r="D300" s="119"/>
    </row>
    <row r="301" ht="15.75" customHeight="1">
      <c r="D301" s="119"/>
    </row>
    <row r="302" ht="15.75" customHeight="1">
      <c r="D302" s="119"/>
    </row>
    <row r="303" ht="15.75" customHeight="1">
      <c r="D303" s="119"/>
    </row>
    <row r="304" ht="15.75" customHeight="1">
      <c r="D304" s="119"/>
    </row>
    <row r="305" ht="15.75" customHeight="1">
      <c r="D305" s="119"/>
    </row>
    <row r="306" ht="15.75" customHeight="1">
      <c r="D306" s="119"/>
    </row>
    <row r="307" ht="15.75" customHeight="1">
      <c r="D307" s="119"/>
    </row>
    <row r="308" ht="15.75" customHeight="1">
      <c r="D308" s="119"/>
    </row>
    <row r="309" ht="15.75" customHeight="1">
      <c r="D309" s="119"/>
    </row>
    <row r="310" ht="15.75" customHeight="1">
      <c r="D310" s="119"/>
    </row>
    <row r="311" ht="15.75" customHeight="1">
      <c r="D311" s="119"/>
    </row>
    <row r="312" ht="15.75" customHeight="1">
      <c r="D312" s="119"/>
    </row>
    <row r="313" ht="15.75" customHeight="1">
      <c r="D313" s="119"/>
    </row>
    <row r="314" ht="15.75" customHeight="1">
      <c r="D314" s="119"/>
    </row>
    <row r="315" ht="15.75" customHeight="1">
      <c r="D315" s="119"/>
    </row>
    <row r="316" ht="15.75" customHeight="1">
      <c r="D316" s="119"/>
    </row>
    <row r="317" ht="15.75" customHeight="1">
      <c r="D317" s="119"/>
    </row>
    <row r="318" ht="15.75" customHeight="1">
      <c r="D318" s="119"/>
    </row>
    <row r="319" ht="15.75" customHeight="1">
      <c r="D319" s="119"/>
    </row>
    <row r="320" ht="15.75" customHeight="1">
      <c r="D320" s="119"/>
    </row>
    <row r="321" ht="15.75" customHeight="1">
      <c r="D321" s="119"/>
    </row>
    <row r="322" ht="15.75" customHeight="1">
      <c r="D322" s="119"/>
    </row>
    <row r="323" ht="15.75" customHeight="1">
      <c r="D323" s="119"/>
    </row>
    <row r="324" ht="15.75" customHeight="1">
      <c r="D324" s="119"/>
    </row>
    <row r="325" ht="15.75" customHeight="1">
      <c r="D325" s="119"/>
    </row>
    <row r="326" ht="15.75" customHeight="1">
      <c r="D326" s="119"/>
    </row>
    <row r="327" ht="15.75" customHeight="1">
      <c r="D327" s="119"/>
    </row>
    <row r="328" ht="15.75" customHeight="1">
      <c r="D328" s="119"/>
    </row>
    <row r="329" ht="15.75" customHeight="1">
      <c r="D329" s="119"/>
    </row>
    <row r="330" ht="15.75" customHeight="1">
      <c r="D330" s="119"/>
    </row>
    <row r="331" ht="15.75" customHeight="1">
      <c r="D331" s="119"/>
    </row>
    <row r="332" ht="15.75" customHeight="1">
      <c r="D332" s="119"/>
    </row>
    <row r="333" ht="15.75" customHeight="1">
      <c r="D333" s="119"/>
    </row>
    <row r="334" ht="15.75" customHeight="1">
      <c r="D334" s="119"/>
    </row>
    <row r="335" ht="15.75" customHeight="1">
      <c r="D335" s="119"/>
    </row>
    <row r="336" ht="15.75" customHeight="1">
      <c r="D336" s="119"/>
    </row>
    <row r="337" ht="15.75" customHeight="1">
      <c r="D337" s="119"/>
    </row>
    <row r="338" ht="15.75" customHeight="1">
      <c r="D338" s="119"/>
    </row>
    <row r="339" ht="15.75" customHeight="1">
      <c r="D339" s="119"/>
    </row>
    <row r="340" ht="15.75" customHeight="1">
      <c r="D340" s="119"/>
    </row>
    <row r="341" ht="15.75" customHeight="1">
      <c r="D341" s="119"/>
    </row>
    <row r="342" ht="15.75" customHeight="1">
      <c r="D342" s="119"/>
    </row>
    <row r="343" ht="15.75" customHeight="1">
      <c r="D343" s="119"/>
    </row>
    <row r="344" ht="15.75" customHeight="1">
      <c r="D344" s="119"/>
    </row>
    <row r="345" ht="15.75" customHeight="1">
      <c r="D345" s="119"/>
    </row>
    <row r="346" ht="15.75" customHeight="1">
      <c r="D346" s="119"/>
    </row>
    <row r="347" ht="15.75" customHeight="1">
      <c r="D347" s="119"/>
    </row>
    <row r="348" ht="15.75" customHeight="1">
      <c r="D348" s="119"/>
    </row>
    <row r="349" ht="15.75" customHeight="1">
      <c r="D349" s="119"/>
    </row>
    <row r="350" ht="15.75" customHeight="1">
      <c r="D350" s="119"/>
    </row>
    <row r="351" ht="15.75" customHeight="1">
      <c r="D351" s="119"/>
    </row>
    <row r="352" ht="15.75" customHeight="1">
      <c r="D352" s="119"/>
    </row>
    <row r="353" ht="15.75" customHeight="1">
      <c r="D353" s="119"/>
    </row>
    <row r="354" ht="15.75" customHeight="1">
      <c r="D354" s="119"/>
    </row>
    <row r="355" ht="15.75" customHeight="1">
      <c r="D355" s="119"/>
    </row>
    <row r="356" ht="15.75" customHeight="1">
      <c r="D356" s="119"/>
    </row>
    <row r="357" ht="15.75" customHeight="1">
      <c r="D357" s="119"/>
    </row>
    <row r="358" ht="15.75" customHeight="1">
      <c r="D358" s="119"/>
    </row>
    <row r="359" ht="15.75" customHeight="1">
      <c r="D359" s="119"/>
    </row>
    <row r="360" ht="15.75" customHeight="1">
      <c r="D360" s="119"/>
    </row>
    <row r="361" ht="15.75" customHeight="1">
      <c r="D361" s="119"/>
    </row>
    <row r="362" ht="15.75" customHeight="1">
      <c r="D362" s="119"/>
    </row>
    <row r="363" ht="15.75" customHeight="1">
      <c r="D363" s="119"/>
    </row>
    <row r="364" ht="15.75" customHeight="1">
      <c r="D364" s="119"/>
    </row>
    <row r="365" ht="15.75" customHeight="1">
      <c r="D365" s="119"/>
    </row>
    <row r="366" ht="15.75" customHeight="1">
      <c r="D366" s="119"/>
    </row>
    <row r="367" ht="15.75" customHeight="1">
      <c r="D367" s="119"/>
    </row>
    <row r="368" ht="15.75" customHeight="1">
      <c r="D368" s="119"/>
    </row>
    <row r="369" ht="15.75" customHeight="1">
      <c r="D369" s="119"/>
    </row>
    <row r="370" ht="15.75" customHeight="1">
      <c r="D370" s="119"/>
    </row>
    <row r="371" ht="15.75" customHeight="1">
      <c r="D371" s="119"/>
    </row>
    <row r="372" ht="15.75" customHeight="1">
      <c r="D372" s="119"/>
    </row>
    <row r="373" ht="15.75" customHeight="1">
      <c r="D373" s="119"/>
    </row>
    <row r="374" ht="15.75" customHeight="1">
      <c r="D374" s="119"/>
    </row>
    <row r="375" ht="15.75" customHeight="1">
      <c r="D375" s="119"/>
    </row>
    <row r="376" ht="15.75" customHeight="1">
      <c r="D376" s="119"/>
    </row>
    <row r="377" ht="15.75" customHeight="1">
      <c r="D377" s="119"/>
    </row>
    <row r="378" ht="15.75" customHeight="1">
      <c r="D378" s="119"/>
    </row>
    <row r="379" ht="15.75" customHeight="1">
      <c r="D379" s="119"/>
    </row>
    <row r="380" ht="15.75" customHeight="1">
      <c r="D380" s="119"/>
    </row>
    <row r="381" ht="15.75" customHeight="1">
      <c r="D381" s="119"/>
    </row>
    <row r="382" ht="15.75" customHeight="1">
      <c r="D382" s="119"/>
    </row>
    <row r="383" ht="15.75" customHeight="1">
      <c r="D383" s="119"/>
    </row>
    <row r="384" ht="15.75" customHeight="1">
      <c r="D384" s="119"/>
    </row>
    <row r="385" ht="15.75" customHeight="1">
      <c r="D385" s="119"/>
    </row>
    <row r="386" ht="15.75" customHeight="1">
      <c r="D386" s="119"/>
    </row>
    <row r="387" ht="15.75" customHeight="1">
      <c r="D387" s="119"/>
    </row>
    <row r="388" ht="15.75" customHeight="1">
      <c r="D388" s="119"/>
    </row>
    <row r="389" ht="15.75" customHeight="1">
      <c r="D389" s="119"/>
    </row>
    <row r="390" ht="15.75" customHeight="1">
      <c r="D390" s="119"/>
    </row>
    <row r="391" ht="15.75" customHeight="1">
      <c r="D391" s="119"/>
    </row>
    <row r="392" ht="15.75" customHeight="1">
      <c r="D392" s="119"/>
    </row>
    <row r="393" ht="15.75" customHeight="1">
      <c r="D393" s="119"/>
    </row>
    <row r="394" ht="15.75" customHeight="1">
      <c r="D394" s="119"/>
    </row>
    <row r="395" ht="15.75" customHeight="1">
      <c r="D395" s="119"/>
    </row>
    <row r="396" ht="15.75" customHeight="1">
      <c r="D396" s="119"/>
    </row>
    <row r="397" ht="15.75" customHeight="1">
      <c r="D397" s="119"/>
    </row>
    <row r="398" ht="15.75" customHeight="1">
      <c r="D398" s="119"/>
    </row>
    <row r="399" ht="15.75" customHeight="1">
      <c r="D399" s="119"/>
    </row>
    <row r="400" ht="15.75" customHeight="1">
      <c r="D400" s="119"/>
    </row>
    <row r="401" ht="15.75" customHeight="1">
      <c r="D401" s="119"/>
    </row>
    <row r="402" ht="15.75" customHeight="1">
      <c r="D402" s="119"/>
    </row>
    <row r="403" ht="15.75" customHeight="1">
      <c r="D403" s="119"/>
    </row>
    <row r="404" ht="15.75" customHeight="1">
      <c r="D404" s="119"/>
    </row>
    <row r="405" ht="15.75" customHeight="1">
      <c r="D405" s="119"/>
    </row>
    <row r="406" ht="15.75" customHeight="1">
      <c r="D406" s="119"/>
    </row>
    <row r="407" ht="15.75" customHeight="1">
      <c r="D407" s="119"/>
    </row>
    <row r="408" ht="15.75" customHeight="1">
      <c r="D408" s="119"/>
    </row>
    <row r="409" ht="15.75" customHeight="1">
      <c r="D409" s="119"/>
    </row>
    <row r="410" ht="15.75" customHeight="1">
      <c r="D410" s="119"/>
    </row>
    <row r="411" ht="15.75" customHeight="1">
      <c r="D411" s="119"/>
    </row>
    <row r="412" ht="15.75" customHeight="1">
      <c r="D412" s="119"/>
    </row>
    <row r="413" ht="15.75" customHeight="1">
      <c r="D413" s="119"/>
    </row>
    <row r="414" ht="15.75" customHeight="1">
      <c r="D414" s="119"/>
    </row>
    <row r="415" ht="15.75" customHeight="1">
      <c r="D415" s="119"/>
    </row>
    <row r="416" ht="15.75" customHeight="1">
      <c r="D416" s="119"/>
    </row>
    <row r="417" ht="15.75" customHeight="1">
      <c r="D417" s="119"/>
    </row>
    <row r="418" ht="15.75" customHeight="1">
      <c r="D418" s="119"/>
    </row>
    <row r="419" ht="15.75" customHeight="1">
      <c r="D419" s="119"/>
    </row>
    <row r="420" ht="15.75" customHeight="1">
      <c r="D420" s="119"/>
    </row>
    <row r="421" ht="15.75" customHeight="1">
      <c r="D421" s="119"/>
    </row>
    <row r="422" ht="15.75" customHeight="1">
      <c r="D422" s="119"/>
    </row>
    <row r="423" ht="15.75" customHeight="1">
      <c r="D423" s="119"/>
    </row>
    <row r="424" ht="15.75" customHeight="1">
      <c r="D424" s="119"/>
    </row>
    <row r="425" ht="15.75" customHeight="1">
      <c r="D425" s="119"/>
    </row>
    <row r="426" ht="15.75" customHeight="1">
      <c r="D426" s="119"/>
    </row>
    <row r="427" ht="15.75" customHeight="1">
      <c r="D427" s="119"/>
    </row>
    <row r="428" ht="15.75" customHeight="1">
      <c r="D428" s="119"/>
    </row>
    <row r="429" ht="15.75" customHeight="1">
      <c r="D429" s="119"/>
    </row>
    <row r="430" ht="15.75" customHeight="1">
      <c r="D430" s="119"/>
    </row>
    <row r="431" ht="15.75" customHeight="1">
      <c r="D431" s="119"/>
    </row>
    <row r="432" ht="15.75" customHeight="1">
      <c r="D432" s="119"/>
    </row>
    <row r="433" ht="15.75" customHeight="1">
      <c r="D433" s="119"/>
    </row>
    <row r="434" ht="15.75" customHeight="1">
      <c r="D434" s="119"/>
    </row>
    <row r="435" ht="15.75" customHeight="1">
      <c r="D435" s="119"/>
    </row>
    <row r="436" ht="15.75" customHeight="1">
      <c r="D436" s="119"/>
    </row>
    <row r="437" ht="15.75" customHeight="1">
      <c r="D437" s="119"/>
    </row>
    <row r="438" ht="15.75" customHeight="1">
      <c r="D438" s="119"/>
    </row>
    <row r="439" ht="15.75" customHeight="1">
      <c r="D439" s="119"/>
    </row>
    <row r="440" ht="15.75" customHeight="1">
      <c r="D440" s="119"/>
    </row>
    <row r="441" ht="15.75" customHeight="1">
      <c r="D441" s="119"/>
    </row>
    <row r="442" ht="15.75" customHeight="1">
      <c r="D442" s="119"/>
    </row>
    <row r="443" ht="15.75" customHeight="1">
      <c r="D443" s="119"/>
    </row>
    <row r="444" ht="15.75" customHeight="1">
      <c r="D444" s="119"/>
    </row>
    <row r="445" ht="15.75" customHeight="1">
      <c r="D445" s="119"/>
    </row>
    <row r="446" ht="15.75" customHeight="1">
      <c r="D446" s="119"/>
    </row>
    <row r="447" ht="15.75" customHeight="1">
      <c r="D447" s="119"/>
    </row>
    <row r="448" ht="15.75" customHeight="1">
      <c r="D448" s="119"/>
    </row>
    <row r="449" ht="15.75" customHeight="1">
      <c r="D449" s="119"/>
    </row>
    <row r="450" ht="15.75" customHeight="1">
      <c r="D450" s="119"/>
    </row>
    <row r="451" ht="15.75" customHeight="1">
      <c r="D451" s="119"/>
    </row>
    <row r="452" ht="15.75" customHeight="1">
      <c r="D452" s="119"/>
    </row>
    <row r="453" ht="15.75" customHeight="1">
      <c r="D453" s="119"/>
    </row>
    <row r="454" ht="15.75" customHeight="1">
      <c r="D454" s="119"/>
    </row>
    <row r="455" ht="15.75" customHeight="1">
      <c r="D455" s="119"/>
    </row>
    <row r="456" ht="15.75" customHeight="1">
      <c r="D456" s="119"/>
    </row>
    <row r="457" ht="15.75" customHeight="1">
      <c r="D457" s="119"/>
    </row>
    <row r="458" ht="15.75" customHeight="1">
      <c r="D458" s="119"/>
    </row>
    <row r="459" ht="15.75" customHeight="1">
      <c r="D459" s="119"/>
    </row>
    <row r="460" ht="15.75" customHeight="1">
      <c r="D460" s="119"/>
    </row>
    <row r="461" ht="15.75" customHeight="1">
      <c r="D461" s="119"/>
    </row>
    <row r="462" ht="15.75" customHeight="1">
      <c r="D462" s="119"/>
    </row>
    <row r="463" ht="15.75" customHeight="1">
      <c r="D463" s="119"/>
    </row>
    <row r="464" ht="15.75" customHeight="1">
      <c r="D464" s="119"/>
    </row>
    <row r="465" ht="15.75" customHeight="1">
      <c r="D465" s="119"/>
    </row>
    <row r="466" ht="15.75" customHeight="1">
      <c r="D466" s="119"/>
    </row>
    <row r="467" ht="15.75" customHeight="1">
      <c r="D467" s="119"/>
    </row>
    <row r="468" ht="15.75" customHeight="1">
      <c r="D468" s="119"/>
    </row>
    <row r="469" ht="15.75" customHeight="1">
      <c r="D469" s="119"/>
    </row>
    <row r="470" ht="15.75" customHeight="1">
      <c r="D470" s="119"/>
    </row>
    <row r="471" ht="15.75" customHeight="1">
      <c r="D471" s="119"/>
    </row>
    <row r="472" ht="15.75" customHeight="1">
      <c r="D472" s="119"/>
    </row>
    <row r="473" ht="15.75" customHeight="1">
      <c r="D473" s="119"/>
    </row>
    <row r="474" ht="15.75" customHeight="1">
      <c r="D474" s="119"/>
    </row>
    <row r="475" ht="15.75" customHeight="1">
      <c r="D475" s="119"/>
    </row>
    <row r="476" ht="15.75" customHeight="1">
      <c r="D476" s="119"/>
    </row>
    <row r="477" ht="15.75" customHeight="1">
      <c r="D477" s="119"/>
    </row>
    <row r="478" ht="15.75" customHeight="1">
      <c r="D478" s="119"/>
    </row>
    <row r="479" ht="15.75" customHeight="1">
      <c r="D479" s="119"/>
    </row>
    <row r="480" ht="15.75" customHeight="1">
      <c r="D480" s="119"/>
    </row>
    <row r="481" ht="15.75" customHeight="1">
      <c r="D481" s="119"/>
    </row>
    <row r="482" ht="15.75" customHeight="1">
      <c r="D482" s="119"/>
    </row>
    <row r="483" ht="15.75" customHeight="1">
      <c r="D483" s="119"/>
    </row>
    <row r="484" ht="15.75" customHeight="1">
      <c r="D484" s="119"/>
    </row>
    <row r="485" ht="15.75" customHeight="1">
      <c r="D485" s="119"/>
    </row>
    <row r="486" ht="15.75" customHeight="1">
      <c r="D486" s="119"/>
    </row>
    <row r="487" ht="15.75" customHeight="1">
      <c r="D487" s="119"/>
    </row>
    <row r="488" ht="15.75" customHeight="1">
      <c r="D488" s="119"/>
    </row>
    <row r="489" ht="15.75" customHeight="1">
      <c r="D489" s="119"/>
    </row>
    <row r="490" ht="15.75" customHeight="1">
      <c r="D490" s="119"/>
    </row>
    <row r="491" ht="15.75" customHeight="1">
      <c r="D491" s="119"/>
    </row>
    <row r="492" ht="15.75" customHeight="1">
      <c r="D492" s="119"/>
    </row>
    <row r="493" ht="15.75" customHeight="1">
      <c r="D493" s="119"/>
    </row>
    <row r="494" ht="15.75" customHeight="1">
      <c r="D494" s="119"/>
    </row>
    <row r="495" ht="15.75" customHeight="1">
      <c r="D495" s="119"/>
    </row>
    <row r="496" ht="15.75" customHeight="1">
      <c r="D496" s="119"/>
    </row>
    <row r="497" ht="15.75" customHeight="1">
      <c r="D497" s="119"/>
    </row>
    <row r="498" ht="15.75" customHeight="1">
      <c r="D498" s="119"/>
    </row>
    <row r="499" ht="15.75" customHeight="1">
      <c r="D499" s="119"/>
    </row>
    <row r="500" ht="15.75" customHeight="1">
      <c r="D500" s="119"/>
    </row>
    <row r="501" ht="15.75" customHeight="1">
      <c r="D501" s="119"/>
    </row>
    <row r="502" ht="15.75" customHeight="1">
      <c r="D502" s="119"/>
    </row>
    <row r="503" ht="15.75" customHeight="1">
      <c r="D503" s="119"/>
    </row>
    <row r="504" ht="15.75" customHeight="1">
      <c r="D504" s="119"/>
    </row>
    <row r="505" ht="15.75" customHeight="1">
      <c r="D505" s="119"/>
    </row>
    <row r="506" ht="15.75" customHeight="1">
      <c r="D506" s="119"/>
    </row>
    <row r="507" ht="15.75" customHeight="1">
      <c r="D507" s="119"/>
    </row>
    <row r="508" ht="15.75" customHeight="1">
      <c r="D508" s="119"/>
    </row>
    <row r="509" ht="15.75" customHeight="1">
      <c r="D509" s="119"/>
    </row>
    <row r="510" ht="15.75" customHeight="1">
      <c r="D510" s="119"/>
    </row>
    <row r="511" ht="15.75" customHeight="1">
      <c r="D511" s="119"/>
    </row>
    <row r="512" ht="15.75" customHeight="1">
      <c r="D512" s="119"/>
    </row>
    <row r="513" ht="15.75" customHeight="1">
      <c r="D513" s="119"/>
    </row>
    <row r="514" ht="15.75" customHeight="1">
      <c r="D514" s="119"/>
    </row>
    <row r="515" ht="15.75" customHeight="1">
      <c r="D515" s="119"/>
    </row>
    <row r="516" ht="15.75" customHeight="1">
      <c r="D516" s="119"/>
    </row>
    <row r="517" ht="15.75" customHeight="1">
      <c r="D517" s="119"/>
    </row>
    <row r="518" ht="15.75" customHeight="1">
      <c r="D518" s="119"/>
    </row>
    <row r="519" ht="15.75" customHeight="1">
      <c r="D519" s="119"/>
    </row>
    <row r="520" ht="15.75" customHeight="1">
      <c r="D520" s="119"/>
    </row>
    <row r="521" ht="15.75" customHeight="1">
      <c r="D521" s="119"/>
    </row>
    <row r="522" ht="15.75" customHeight="1">
      <c r="D522" s="119"/>
    </row>
    <row r="523" ht="15.75" customHeight="1">
      <c r="D523" s="119"/>
    </row>
    <row r="524" ht="15.75" customHeight="1">
      <c r="D524" s="119"/>
    </row>
    <row r="525" ht="15.75" customHeight="1">
      <c r="D525" s="119"/>
    </row>
    <row r="526" ht="15.75" customHeight="1">
      <c r="D526" s="119"/>
    </row>
    <row r="527" ht="15.75" customHeight="1">
      <c r="D527" s="119"/>
    </row>
    <row r="528" ht="15.75" customHeight="1">
      <c r="D528" s="119"/>
    </row>
    <row r="529" ht="15.75" customHeight="1">
      <c r="D529" s="119"/>
    </row>
    <row r="530" ht="15.75" customHeight="1">
      <c r="D530" s="119"/>
    </row>
    <row r="531" ht="15.75" customHeight="1">
      <c r="D531" s="119"/>
    </row>
    <row r="532" ht="15.75" customHeight="1">
      <c r="D532" s="119"/>
    </row>
    <row r="533" ht="15.75" customHeight="1">
      <c r="D533" s="119"/>
    </row>
    <row r="534" ht="15.75" customHeight="1">
      <c r="D534" s="119"/>
    </row>
    <row r="535" ht="15.75" customHeight="1">
      <c r="D535" s="119"/>
    </row>
    <row r="536" ht="15.75" customHeight="1">
      <c r="D536" s="119"/>
    </row>
    <row r="537" ht="15.75" customHeight="1">
      <c r="D537" s="119"/>
    </row>
    <row r="538" ht="15.75" customHeight="1">
      <c r="D538" s="119"/>
    </row>
    <row r="539" ht="15.75" customHeight="1">
      <c r="D539" s="119"/>
    </row>
    <row r="540" ht="15.75" customHeight="1">
      <c r="D540" s="119"/>
    </row>
    <row r="541" ht="15.75" customHeight="1">
      <c r="D541" s="119"/>
    </row>
    <row r="542" ht="15.75" customHeight="1">
      <c r="D542" s="119"/>
    </row>
    <row r="543" ht="15.75" customHeight="1">
      <c r="D543" s="119"/>
    </row>
    <row r="544" ht="15.75" customHeight="1">
      <c r="D544" s="119"/>
    </row>
    <row r="545" ht="15.75" customHeight="1">
      <c r="D545" s="119"/>
    </row>
    <row r="546" ht="15.75" customHeight="1">
      <c r="D546" s="119"/>
    </row>
    <row r="547" ht="15.75" customHeight="1">
      <c r="D547" s="119"/>
    </row>
    <row r="548" ht="15.75" customHeight="1">
      <c r="D548" s="119"/>
    </row>
    <row r="549" ht="15.75" customHeight="1">
      <c r="D549" s="119"/>
    </row>
    <row r="550" ht="15.75" customHeight="1">
      <c r="D550" s="119"/>
    </row>
    <row r="551" ht="15.75" customHeight="1">
      <c r="D551" s="119"/>
    </row>
    <row r="552" ht="15.75" customHeight="1">
      <c r="D552" s="119"/>
    </row>
    <row r="553" ht="15.75" customHeight="1">
      <c r="D553" s="119"/>
    </row>
    <row r="554" ht="15.75" customHeight="1">
      <c r="D554" s="119"/>
    </row>
    <row r="555" ht="15.75" customHeight="1">
      <c r="D555" s="119"/>
    </row>
    <row r="556" ht="15.75" customHeight="1">
      <c r="D556" s="119"/>
    </row>
    <row r="557" ht="15.75" customHeight="1">
      <c r="D557" s="119"/>
    </row>
    <row r="558" ht="15.75" customHeight="1">
      <c r="D558" s="119"/>
    </row>
    <row r="559" ht="15.75" customHeight="1">
      <c r="D559" s="119"/>
    </row>
    <row r="560" ht="15.75" customHeight="1">
      <c r="D560" s="119"/>
    </row>
    <row r="561" ht="15.75" customHeight="1">
      <c r="D561" s="119"/>
    </row>
    <row r="562" ht="15.75" customHeight="1">
      <c r="D562" s="119"/>
    </row>
    <row r="563" ht="15.75" customHeight="1">
      <c r="D563" s="119"/>
    </row>
    <row r="564" ht="15.75" customHeight="1">
      <c r="D564" s="119"/>
    </row>
    <row r="565" ht="15.75" customHeight="1">
      <c r="D565" s="119"/>
    </row>
    <row r="566" ht="15.75" customHeight="1">
      <c r="D566" s="119"/>
    </row>
    <row r="567" ht="15.75" customHeight="1">
      <c r="D567" s="119"/>
    </row>
    <row r="568" ht="15.75" customHeight="1">
      <c r="D568" s="119"/>
    </row>
    <row r="569" ht="15.75" customHeight="1">
      <c r="D569" s="119"/>
    </row>
    <row r="570" ht="15.75" customHeight="1">
      <c r="D570" s="119"/>
    </row>
    <row r="571" ht="15.75" customHeight="1">
      <c r="D571" s="119"/>
    </row>
    <row r="572" ht="15.75" customHeight="1">
      <c r="D572" s="119"/>
    </row>
    <row r="573" ht="15.75" customHeight="1">
      <c r="D573" s="119"/>
    </row>
    <row r="574" ht="15.75" customHeight="1">
      <c r="D574" s="119"/>
    </row>
    <row r="575" ht="15.75" customHeight="1">
      <c r="D575" s="119"/>
    </row>
    <row r="576" ht="15.75" customHeight="1">
      <c r="D576" s="119"/>
    </row>
    <row r="577" ht="15.75" customHeight="1">
      <c r="D577" s="119"/>
    </row>
    <row r="578" ht="15.75" customHeight="1">
      <c r="D578" s="119"/>
    </row>
    <row r="579" ht="15.75" customHeight="1">
      <c r="D579" s="119"/>
    </row>
    <row r="580" ht="15.75" customHeight="1">
      <c r="D580" s="119"/>
    </row>
    <row r="581" ht="15.75" customHeight="1">
      <c r="D581" s="119"/>
    </row>
    <row r="582" ht="15.75" customHeight="1">
      <c r="D582" s="119"/>
    </row>
    <row r="583" ht="15.75" customHeight="1">
      <c r="D583" s="119"/>
    </row>
    <row r="584" ht="15.75" customHeight="1">
      <c r="D584" s="119"/>
    </row>
    <row r="585" ht="15.75" customHeight="1">
      <c r="D585" s="119"/>
    </row>
    <row r="586" ht="15.75" customHeight="1">
      <c r="D586" s="119"/>
    </row>
    <row r="587" ht="15.75" customHeight="1">
      <c r="D587" s="119"/>
    </row>
    <row r="588" ht="15.75" customHeight="1">
      <c r="D588" s="119"/>
    </row>
    <row r="589" ht="15.75" customHeight="1">
      <c r="D589" s="119"/>
    </row>
    <row r="590" ht="15.75" customHeight="1">
      <c r="D590" s="119"/>
    </row>
    <row r="591" ht="15.75" customHeight="1">
      <c r="D591" s="119"/>
    </row>
    <row r="592" ht="15.75" customHeight="1">
      <c r="D592" s="119"/>
    </row>
    <row r="593" ht="15.75" customHeight="1">
      <c r="D593" s="119"/>
    </row>
    <row r="594" ht="15.75" customHeight="1">
      <c r="D594" s="119"/>
    </row>
    <row r="595" ht="15.75" customHeight="1">
      <c r="D595" s="119"/>
    </row>
    <row r="596" ht="15.75" customHeight="1">
      <c r="D596" s="119"/>
    </row>
    <row r="597" ht="15.75" customHeight="1">
      <c r="D597" s="119"/>
    </row>
    <row r="598" ht="15.75" customHeight="1">
      <c r="D598" s="119"/>
    </row>
    <row r="599" ht="15.75" customHeight="1">
      <c r="D599" s="119"/>
    </row>
    <row r="600" ht="15.75" customHeight="1">
      <c r="D600" s="119"/>
    </row>
    <row r="601" ht="15.75" customHeight="1">
      <c r="D601" s="119"/>
    </row>
    <row r="602" ht="15.75" customHeight="1">
      <c r="D602" s="119"/>
    </row>
    <row r="603" ht="15.75" customHeight="1">
      <c r="D603" s="119"/>
    </row>
    <row r="604" ht="15.75" customHeight="1">
      <c r="D604" s="119"/>
    </row>
    <row r="605" ht="15.75" customHeight="1">
      <c r="D605" s="119"/>
    </row>
    <row r="606" ht="15.75" customHeight="1">
      <c r="D606" s="119"/>
    </row>
    <row r="607" ht="15.75" customHeight="1">
      <c r="D607" s="119"/>
    </row>
    <row r="608" ht="15.75" customHeight="1">
      <c r="D608" s="119"/>
    </row>
    <row r="609" ht="15.75" customHeight="1">
      <c r="D609" s="119"/>
    </row>
    <row r="610" ht="15.75" customHeight="1">
      <c r="D610" s="119"/>
    </row>
    <row r="611" ht="15.75" customHeight="1">
      <c r="D611" s="119"/>
    </row>
    <row r="612" ht="15.75" customHeight="1">
      <c r="D612" s="119"/>
    </row>
    <row r="613" ht="15.75" customHeight="1">
      <c r="D613" s="119"/>
    </row>
    <row r="614" ht="15.75" customHeight="1">
      <c r="D614" s="119"/>
    </row>
    <row r="615" ht="15.75" customHeight="1">
      <c r="D615" s="119"/>
    </row>
    <row r="616" ht="15.75" customHeight="1">
      <c r="D616" s="119"/>
    </row>
    <row r="617" ht="15.75" customHeight="1">
      <c r="D617" s="119"/>
    </row>
    <row r="618" ht="15.75" customHeight="1">
      <c r="D618" s="119"/>
    </row>
    <row r="619" ht="15.75" customHeight="1">
      <c r="D619" s="119"/>
    </row>
    <row r="620" ht="15.75" customHeight="1">
      <c r="D620" s="119"/>
    </row>
    <row r="621" ht="15.75" customHeight="1">
      <c r="D621" s="119"/>
    </row>
    <row r="622" ht="15.75" customHeight="1">
      <c r="D622" s="119"/>
    </row>
    <row r="623" ht="15.75" customHeight="1">
      <c r="D623" s="119"/>
    </row>
    <row r="624" ht="15.75" customHeight="1">
      <c r="D624" s="119"/>
    </row>
    <row r="625" ht="15.75" customHeight="1">
      <c r="D625" s="119"/>
    </row>
    <row r="626" ht="15.75" customHeight="1">
      <c r="D626" s="119"/>
    </row>
    <row r="627" ht="15.75" customHeight="1">
      <c r="D627" s="119"/>
    </row>
    <row r="628" ht="15.75" customHeight="1">
      <c r="D628" s="119"/>
    </row>
    <row r="629" ht="15.75" customHeight="1">
      <c r="D629" s="119"/>
    </row>
    <row r="630" ht="15.75" customHeight="1">
      <c r="D630" s="119"/>
    </row>
    <row r="631" ht="15.75" customHeight="1">
      <c r="D631" s="119"/>
    </row>
    <row r="632" ht="15.75" customHeight="1">
      <c r="D632" s="119"/>
    </row>
    <row r="633" ht="15.75" customHeight="1">
      <c r="D633" s="119"/>
    </row>
    <row r="634" ht="15.75" customHeight="1">
      <c r="D634" s="119"/>
    </row>
    <row r="635" ht="15.75" customHeight="1">
      <c r="D635" s="119"/>
    </row>
    <row r="636" ht="15.75" customHeight="1">
      <c r="D636" s="119"/>
    </row>
    <row r="637" ht="15.75" customHeight="1">
      <c r="D637" s="119"/>
    </row>
    <row r="638" ht="15.75" customHeight="1">
      <c r="D638" s="119"/>
    </row>
    <row r="639" ht="15.75" customHeight="1">
      <c r="D639" s="119"/>
    </row>
    <row r="640" ht="15.75" customHeight="1">
      <c r="D640" s="119"/>
    </row>
    <row r="641" ht="15.75" customHeight="1">
      <c r="D641" s="119"/>
    </row>
    <row r="642" ht="15.75" customHeight="1">
      <c r="D642" s="119"/>
    </row>
    <row r="643" ht="15.75" customHeight="1">
      <c r="D643" s="119"/>
    </row>
    <row r="644" ht="15.75" customHeight="1">
      <c r="D644" s="119"/>
    </row>
    <row r="645" ht="15.75" customHeight="1">
      <c r="D645" s="119"/>
    </row>
    <row r="646" ht="15.75" customHeight="1">
      <c r="D646" s="119"/>
    </row>
    <row r="647" ht="15.75" customHeight="1">
      <c r="D647" s="119"/>
    </row>
    <row r="648" ht="15.75" customHeight="1">
      <c r="D648" s="119"/>
    </row>
    <row r="649" ht="15.75" customHeight="1">
      <c r="D649" s="119"/>
    </row>
    <row r="650" ht="15.75" customHeight="1">
      <c r="D650" s="119"/>
    </row>
    <row r="651" ht="15.75" customHeight="1">
      <c r="D651" s="119"/>
    </row>
    <row r="652" ht="15.75" customHeight="1">
      <c r="D652" s="119"/>
    </row>
    <row r="653" ht="15.75" customHeight="1">
      <c r="D653" s="119"/>
    </row>
    <row r="654" ht="15.75" customHeight="1">
      <c r="D654" s="119"/>
    </row>
    <row r="655" ht="15.75" customHeight="1">
      <c r="D655" s="119"/>
    </row>
    <row r="656" ht="15.75" customHeight="1">
      <c r="D656" s="119"/>
    </row>
    <row r="657" ht="15.75" customHeight="1">
      <c r="D657" s="119"/>
    </row>
    <row r="658" ht="15.75" customHeight="1">
      <c r="D658" s="119"/>
    </row>
    <row r="659" ht="15.75" customHeight="1">
      <c r="D659" s="119"/>
    </row>
    <row r="660" ht="15.75" customHeight="1">
      <c r="D660" s="119"/>
    </row>
    <row r="661" ht="15.75" customHeight="1">
      <c r="D661" s="119"/>
    </row>
    <row r="662" ht="15.75" customHeight="1">
      <c r="D662" s="119"/>
    </row>
    <row r="663" ht="15.75" customHeight="1">
      <c r="D663" s="119"/>
    </row>
    <row r="664" ht="15.75" customHeight="1">
      <c r="D664" s="119"/>
    </row>
    <row r="665" ht="15.75" customHeight="1">
      <c r="D665" s="119"/>
    </row>
    <row r="666" ht="15.75" customHeight="1">
      <c r="D666" s="119"/>
    </row>
    <row r="667" ht="15.75" customHeight="1">
      <c r="D667" s="119"/>
    </row>
    <row r="668" ht="15.75" customHeight="1">
      <c r="D668" s="119"/>
    </row>
    <row r="669" ht="15.75" customHeight="1">
      <c r="D669" s="119"/>
    </row>
    <row r="670" ht="15.75" customHeight="1">
      <c r="D670" s="119"/>
    </row>
    <row r="671" ht="15.75" customHeight="1">
      <c r="D671" s="119"/>
    </row>
    <row r="672" ht="15.75" customHeight="1">
      <c r="D672" s="119"/>
    </row>
    <row r="673" ht="15.75" customHeight="1">
      <c r="D673" s="119"/>
    </row>
    <row r="674" ht="15.75" customHeight="1">
      <c r="D674" s="119"/>
    </row>
    <row r="675" ht="15.75" customHeight="1">
      <c r="D675" s="119"/>
    </row>
    <row r="676" ht="15.75" customHeight="1">
      <c r="D676" s="119"/>
    </row>
    <row r="677" ht="15.75" customHeight="1">
      <c r="D677" s="119"/>
    </row>
    <row r="678" ht="15.75" customHeight="1">
      <c r="D678" s="119"/>
    </row>
    <row r="679" ht="15.75" customHeight="1">
      <c r="D679" s="119"/>
    </row>
    <row r="680" ht="15.75" customHeight="1">
      <c r="D680" s="119"/>
    </row>
    <row r="681" ht="15.75" customHeight="1">
      <c r="D681" s="119"/>
    </row>
    <row r="682" ht="15.75" customHeight="1">
      <c r="D682" s="119"/>
    </row>
    <row r="683" ht="15.75" customHeight="1">
      <c r="D683" s="119"/>
    </row>
    <row r="684" ht="15.75" customHeight="1">
      <c r="D684" s="119"/>
    </row>
    <row r="685" ht="15.75" customHeight="1">
      <c r="D685" s="119"/>
    </row>
    <row r="686" ht="15.75" customHeight="1">
      <c r="D686" s="119"/>
    </row>
    <row r="687" ht="15.75" customHeight="1">
      <c r="D687" s="119"/>
    </row>
    <row r="688" ht="15.75" customHeight="1">
      <c r="D688" s="119"/>
    </row>
    <row r="689" ht="15.75" customHeight="1">
      <c r="D689" s="119"/>
    </row>
    <row r="690" ht="15.75" customHeight="1">
      <c r="D690" s="119"/>
    </row>
    <row r="691" ht="15.75" customHeight="1">
      <c r="D691" s="119"/>
    </row>
    <row r="692" ht="15.75" customHeight="1">
      <c r="D692" s="119"/>
    </row>
    <row r="693" ht="15.75" customHeight="1">
      <c r="D693" s="119"/>
    </row>
    <row r="694" ht="15.75" customHeight="1">
      <c r="D694" s="119"/>
    </row>
    <row r="695" ht="15.75" customHeight="1">
      <c r="D695" s="119"/>
    </row>
    <row r="696" ht="15.75" customHeight="1">
      <c r="D696" s="119"/>
    </row>
    <row r="697" ht="15.75" customHeight="1">
      <c r="D697" s="119"/>
    </row>
    <row r="698" ht="15.75" customHeight="1">
      <c r="D698" s="119"/>
    </row>
    <row r="699" ht="15.75" customHeight="1">
      <c r="D699" s="119"/>
    </row>
    <row r="700" ht="15.75" customHeight="1">
      <c r="D700" s="119"/>
    </row>
    <row r="701" ht="15.75" customHeight="1">
      <c r="D701" s="119"/>
    </row>
    <row r="702" ht="15.75" customHeight="1">
      <c r="D702" s="119"/>
    </row>
    <row r="703" ht="15.75" customHeight="1">
      <c r="D703" s="119"/>
    </row>
    <row r="704" ht="15.75" customHeight="1">
      <c r="D704" s="119"/>
    </row>
    <row r="705" ht="15.75" customHeight="1">
      <c r="D705" s="119"/>
    </row>
    <row r="706" ht="15.75" customHeight="1">
      <c r="D706" s="119"/>
    </row>
    <row r="707" ht="15.75" customHeight="1">
      <c r="D707" s="119"/>
    </row>
    <row r="708" ht="15.75" customHeight="1">
      <c r="D708" s="119"/>
    </row>
    <row r="709" ht="15.75" customHeight="1">
      <c r="D709" s="119"/>
    </row>
    <row r="710" ht="15.75" customHeight="1">
      <c r="D710" s="119"/>
    </row>
    <row r="711" ht="15.75" customHeight="1">
      <c r="D711" s="119"/>
    </row>
    <row r="712" ht="15.75" customHeight="1">
      <c r="D712" s="119"/>
    </row>
    <row r="713" ht="15.75" customHeight="1">
      <c r="D713" s="119"/>
    </row>
    <row r="714" ht="15.75" customHeight="1">
      <c r="D714" s="119"/>
    </row>
    <row r="715" ht="15.75" customHeight="1">
      <c r="D715" s="119"/>
    </row>
    <row r="716" ht="15.75" customHeight="1">
      <c r="D716" s="119"/>
    </row>
    <row r="717" ht="15.75" customHeight="1">
      <c r="D717" s="119"/>
    </row>
    <row r="718" ht="15.75" customHeight="1">
      <c r="D718" s="119"/>
    </row>
    <row r="719" ht="15.75" customHeight="1">
      <c r="D719" s="119"/>
    </row>
    <row r="720" ht="15.75" customHeight="1">
      <c r="D720" s="119"/>
    </row>
    <row r="721" ht="15.75" customHeight="1">
      <c r="D721" s="119"/>
    </row>
    <row r="722" ht="15.75" customHeight="1">
      <c r="D722" s="119"/>
    </row>
    <row r="723" ht="15.75" customHeight="1">
      <c r="D723" s="119"/>
    </row>
    <row r="724" ht="15.75" customHeight="1">
      <c r="D724" s="119"/>
    </row>
    <row r="725" ht="15.75" customHeight="1">
      <c r="D725" s="119"/>
    </row>
    <row r="726" ht="15.75" customHeight="1">
      <c r="D726" s="119"/>
    </row>
    <row r="727" ht="15.75" customHeight="1">
      <c r="D727" s="119"/>
    </row>
    <row r="728" ht="15.75" customHeight="1">
      <c r="D728" s="119"/>
    </row>
    <row r="729" ht="15.75" customHeight="1">
      <c r="D729" s="119"/>
    </row>
    <row r="730" ht="15.75" customHeight="1">
      <c r="D730" s="119"/>
    </row>
    <row r="731" ht="15.75" customHeight="1">
      <c r="D731" s="119"/>
    </row>
    <row r="732" ht="15.75" customHeight="1">
      <c r="D732" s="119"/>
    </row>
    <row r="733" ht="15.75" customHeight="1">
      <c r="D733" s="119"/>
    </row>
    <row r="734" ht="15.75" customHeight="1">
      <c r="D734" s="119"/>
    </row>
    <row r="735" ht="15.75" customHeight="1">
      <c r="D735" s="119"/>
    </row>
    <row r="736" ht="15.75" customHeight="1">
      <c r="D736" s="119"/>
    </row>
    <row r="737" ht="15.75" customHeight="1">
      <c r="D737" s="119"/>
    </row>
    <row r="738" ht="15.75" customHeight="1">
      <c r="D738" s="119"/>
    </row>
    <row r="739" ht="15.75" customHeight="1">
      <c r="D739" s="119"/>
    </row>
    <row r="740" ht="15.75" customHeight="1">
      <c r="D740" s="119"/>
    </row>
    <row r="741" ht="15.75" customHeight="1">
      <c r="D741" s="119"/>
    </row>
    <row r="742" ht="15.75" customHeight="1">
      <c r="D742" s="119"/>
    </row>
    <row r="743" ht="15.75" customHeight="1">
      <c r="D743" s="119"/>
    </row>
    <row r="744" ht="15.75" customHeight="1">
      <c r="D744" s="119"/>
    </row>
    <row r="745" ht="15.75" customHeight="1">
      <c r="D745" s="119"/>
    </row>
    <row r="746" ht="15.75" customHeight="1">
      <c r="D746" s="119"/>
    </row>
    <row r="747" ht="15.75" customHeight="1">
      <c r="D747" s="119"/>
    </row>
    <row r="748" ht="15.75" customHeight="1">
      <c r="D748" s="119"/>
    </row>
    <row r="749" ht="15.75" customHeight="1">
      <c r="D749" s="119"/>
    </row>
    <row r="750" ht="15.75" customHeight="1">
      <c r="D750" s="119"/>
    </row>
    <row r="751" ht="15.75" customHeight="1">
      <c r="D751" s="119"/>
    </row>
    <row r="752" ht="15.75" customHeight="1">
      <c r="D752" s="119"/>
    </row>
    <row r="753" ht="15.75" customHeight="1">
      <c r="D753" s="119"/>
    </row>
    <row r="754" ht="15.75" customHeight="1">
      <c r="D754" s="119"/>
    </row>
    <row r="755" ht="15.75" customHeight="1">
      <c r="D755" s="119"/>
    </row>
    <row r="756" ht="15.75" customHeight="1">
      <c r="D756" s="119"/>
    </row>
    <row r="757" ht="15.75" customHeight="1">
      <c r="D757" s="119"/>
    </row>
    <row r="758" ht="15.75" customHeight="1">
      <c r="D758" s="119"/>
    </row>
    <row r="759" ht="15.75" customHeight="1">
      <c r="D759" s="119"/>
    </row>
    <row r="760" ht="15.75" customHeight="1">
      <c r="D760" s="119"/>
    </row>
    <row r="761" ht="15.75" customHeight="1">
      <c r="D761" s="119"/>
    </row>
    <row r="762" ht="15.75" customHeight="1">
      <c r="D762" s="119"/>
    </row>
    <row r="763" ht="15.75" customHeight="1">
      <c r="D763" s="119"/>
    </row>
    <row r="764" ht="15.75" customHeight="1">
      <c r="D764" s="119"/>
    </row>
    <row r="765" ht="15.75" customHeight="1">
      <c r="D765" s="119"/>
    </row>
    <row r="766" ht="15.75" customHeight="1">
      <c r="D766" s="119"/>
    </row>
    <row r="767" ht="15.75" customHeight="1">
      <c r="D767" s="119"/>
    </row>
    <row r="768" ht="15.75" customHeight="1">
      <c r="D768" s="119"/>
    </row>
    <row r="769" ht="15.75" customHeight="1">
      <c r="D769" s="119"/>
    </row>
    <row r="770" ht="15.75" customHeight="1">
      <c r="D770" s="119"/>
    </row>
    <row r="771" ht="15.75" customHeight="1">
      <c r="D771" s="119"/>
    </row>
    <row r="772" ht="15.75" customHeight="1">
      <c r="D772" s="119"/>
    </row>
    <row r="773" ht="15.75" customHeight="1">
      <c r="D773" s="119"/>
    </row>
    <row r="774" ht="15.75" customHeight="1">
      <c r="D774" s="119"/>
    </row>
    <row r="775" ht="15.75" customHeight="1">
      <c r="D775" s="119"/>
    </row>
    <row r="776" ht="15.75" customHeight="1">
      <c r="D776" s="119"/>
    </row>
    <row r="777" ht="15.75" customHeight="1">
      <c r="D777" s="119"/>
    </row>
    <row r="778" ht="15.75" customHeight="1">
      <c r="D778" s="119"/>
    </row>
    <row r="779" ht="15.75" customHeight="1">
      <c r="D779" s="119"/>
    </row>
    <row r="780" ht="15.75" customHeight="1">
      <c r="D780" s="119"/>
    </row>
    <row r="781" ht="15.75" customHeight="1">
      <c r="D781" s="119"/>
    </row>
    <row r="782" ht="15.75" customHeight="1">
      <c r="D782" s="119"/>
    </row>
    <row r="783" ht="15.75" customHeight="1">
      <c r="D783" s="119"/>
    </row>
    <row r="784" ht="15.75" customHeight="1">
      <c r="D784" s="119"/>
    </row>
    <row r="785" ht="15.75" customHeight="1">
      <c r="D785" s="119"/>
    </row>
    <row r="786" ht="15.75" customHeight="1">
      <c r="D786" s="119"/>
    </row>
    <row r="787" ht="15.75" customHeight="1">
      <c r="D787" s="119"/>
    </row>
    <row r="788" ht="15.75" customHeight="1">
      <c r="D788" s="119"/>
    </row>
    <row r="789" ht="15.75" customHeight="1">
      <c r="D789" s="119"/>
    </row>
    <row r="790" ht="15.75" customHeight="1">
      <c r="D790" s="119"/>
    </row>
    <row r="791" ht="15.75" customHeight="1">
      <c r="D791" s="119"/>
    </row>
    <row r="792" ht="15.75" customHeight="1">
      <c r="D792" s="119"/>
    </row>
    <row r="793" ht="15.75" customHeight="1">
      <c r="D793" s="119"/>
    </row>
    <row r="794" ht="15.75" customHeight="1">
      <c r="D794" s="119"/>
    </row>
    <row r="795" ht="15.75" customHeight="1">
      <c r="D795" s="119"/>
    </row>
    <row r="796" ht="15.75" customHeight="1">
      <c r="D796" s="119"/>
    </row>
    <row r="797" ht="15.75" customHeight="1">
      <c r="D797" s="119"/>
    </row>
    <row r="798" ht="15.75" customHeight="1">
      <c r="D798" s="119"/>
    </row>
    <row r="799" ht="15.75" customHeight="1">
      <c r="D799" s="119"/>
    </row>
    <row r="800" ht="15.75" customHeight="1">
      <c r="D800" s="119"/>
    </row>
    <row r="801" ht="15.75" customHeight="1">
      <c r="D801" s="119"/>
    </row>
    <row r="802" ht="15.75" customHeight="1">
      <c r="D802" s="119"/>
    </row>
    <row r="803" ht="15.75" customHeight="1">
      <c r="D803" s="119"/>
    </row>
    <row r="804" ht="15.75" customHeight="1">
      <c r="D804" s="119"/>
    </row>
    <row r="805" ht="15.75" customHeight="1">
      <c r="D805" s="119"/>
    </row>
    <row r="806" ht="15.75" customHeight="1">
      <c r="D806" s="119"/>
    </row>
    <row r="807" ht="15.75" customHeight="1">
      <c r="D807" s="119"/>
    </row>
    <row r="808" ht="15.75" customHeight="1">
      <c r="D808" s="119"/>
    </row>
    <row r="809" ht="15.75" customHeight="1">
      <c r="D809" s="119"/>
    </row>
    <row r="810" ht="15.75" customHeight="1">
      <c r="D810" s="119"/>
    </row>
    <row r="811" ht="15.75" customHeight="1">
      <c r="D811" s="119"/>
    </row>
    <row r="812" ht="15.75" customHeight="1">
      <c r="D812" s="119"/>
    </row>
    <row r="813" ht="15.75" customHeight="1">
      <c r="D813" s="119"/>
    </row>
    <row r="814" ht="15.75" customHeight="1">
      <c r="D814" s="119"/>
    </row>
    <row r="815" ht="15.75" customHeight="1">
      <c r="D815" s="119"/>
    </row>
    <row r="816" ht="15.75" customHeight="1">
      <c r="D816" s="119"/>
    </row>
    <row r="817" ht="15.75" customHeight="1">
      <c r="D817" s="119"/>
    </row>
    <row r="818" ht="15.75" customHeight="1">
      <c r="D818" s="119"/>
    </row>
    <row r="819" ht="15.75" customHeight="1">
      <c r="D819" s="119"/>
    </row>
    <row r="820" ht="15.75" customHeight="1">
      <c r="D820" s="119"/>
    </row>
    <row r="821" ht="15.75" customHeight="1">
      <c r="D821" s="119"/>
    </row>
    <row r="822" ht="15.75" customHeight="1">
      <c r="D822" s="119"/>
    </row>
    <row r="823" ht="15.75" customHeight="1">
      <c r="D823" s="119"/>
    </row>
    <row r="824" ht="15.75" customHeight="1">
      <c r="D824" s="119"/>
    </row>
    <row r="825" ht="15.75" customHeight="1">
      <c r="D825" s="119"/>
    </row>
    <row r="826" ht="15.75" customHeight="1">
      <c r="D826" s="119"/>
    </row>
    <row r="827" ht="15.75" customHeight="1">
      <c r="D827" s="119"/>
    </row>
    <row r="828" ht="15.75" customHeight="1">
      <c r="D828" s="119"/>
    </row>
    <row r="829" ht="15.75" customHeight="1">
      <c r="D829" s="119"/>
    </row>
    <row r="830" ht="15.75" customHeight="1">
      <c r="D830" s="119"/>
    </row>
    <row r="831" ht="15.75" customHeight="1">
      <c r="D831" s="119"/>
    </row>
    <row r="832" ht="15.75" customHeight="1">
      <c r="D832" s="119"/>
    </row>
    <row r="833" ht="15.75" customHeight="1">
      <c r="D833" s="119"/>
    </row>
    <row r="834" ht="15.75" customHeight="1">
      <c r="D834" s="119"/>
    </row>
    <row r="835" ht="15.75" customHeight="1">
      <c r="D835" s="119"/>
    </row>
    <row r="836" ht="15.75" customHeight="1">
      <c r="D836" s="119"/>
    </row>
    <row r="837" ht="15.75" customHeight="1">
      <c r="D837" s="119"/>
    </row>
    <row r="838" ht="15.75" customHeight="1">
      <c r="D838" s="119"/>
    </row>
    <row r="839" ht="15.75" customHeight="1">
      <c r="D839" s="119"/>
    </row>
    <row r="840" ht="15.75" customHeight="1">
      <c r="D840" s="119"/>
    </row>
    <row r="841" ht="15.75" customHeight="1">
      <c r="D841" s="119"/>
    </row>
    <row r="842" ht="15.75" customHeight="1">
      <c r="D842" s="119"/>
    </row>
    <row r="843" ht="15.75" customHeight="1">
      <c r="D843" s="119"/>
    </row>
    <row r="844" ht="15.75" customHeight="1">
      <c r="D844" s="119"/>
    </row>
    <row r="845" ht="15.75" customHeight="1">
      <c r="D845" s="119"/>
    </row>
    <row r="846" ht="15.75" customHeight="1">
      <c r="D846" s="119"/>
    </row>
    <row r="847" ht="15.75" customHeight="1">
      <c r="D847" s="119"/>
    </row>
    <row r="848" ht="15.75" customHeight="1">
      <c r="D848" s="119"/>
    </row>
    <row r="849" ht="15.75" customHeight="1">
      <c r="D849" s="119"/>
    </row>
    <row r="850" ht="15.75" customHeight="1">
      <c r="D850" s="119"/>
    </row>
    <row r="851" ht="15.75" customHeight="1">
      <c r="D851" s="119"/>
    </row>
    <row r="852" ht="15.75" customHeight="1">
      <c r="D852" s="119"/>
    </row>
    <row r="853" ht="15.75" customHeight="1">
      <c r="D853" s="119"/>
    </row>
    <row r="854" ht="15.75" customHeight="1">
      <c r="D854" s="119"/>
    </row>
    <row r="855" ht="15.75" customHeight="1">
      <c r="D855" s="119"/>
    </row>
    <row r="856" ht="15.75" customHeight="1">
      <c r="D856" s="119"/>
    </row>
    <row r="857" ht="15.75" customHeight="1">
      <c r="D857" s="119"/>
    </row>
    <row r="858" ht="15.75" customHeight="1">
      <c r="D858" s="119"/>
    </row>
    <row r="859" ht="15.75" customHeight="1">
      <c r="D859" s="119"/>
    </row>
    <row r="860" ht="15.75" customHeight="1">
      <c r="D860" s="119"/>
    </row>
    <row r="861" ht="15.75" customHeight="1">
      <c r="D861" s="119"/>
    </row>
    <row r="862" ht="15.75" customHeight="1">
      <c r="D862" s="119"/>
    </row>
    <row r="863" ht="15.75" customHeight="1">
      <c r="D863" s="119"/>
    </row>
    <row r="864" ht="15.75" customHeight="1">
      <c r="D864" s="119"/>
    </row>
    <row r="865" ht="15.75" customHeight="1">
      <c r="D865" s="119"/>
    </row>
    <row r="866" ht="15.75" customHeight="1">
      <c r="D866" s="119"/>
    </row>
    <row r="867" ht="15.75" customHeight="1">
      <c r="D867" s="119"/>
    </row>
    <row r="868" ht="15.75" customHeight="1">
      <c r="D868" s="119"/>
    </row>
    <row r="869" ht="15.75" customHeight="1">
      <c r="D869" s="119"/>
    </row>
    <row r="870" ht="15.75" customHeight="1">
      <c r="D870" s="119"/>
    </row>
    <row r="871" ht="15.75" customHeight="1">
      <c r="D871" s="119"/>
    </row>
    <row r="872" ht="15.75" customHeight="1">
      <c r="D872" s="119"/>
    </row>
    <row r="873" ht="15.75" customHeight="1">
      <c r="D873" s="119"/>
    </row>
    <row r="874" ht="15.75" customHeight="1">
      <c r="D874" s="119"/>
    </row>
    <row r="875" ht="15.75" customHeight="1">
      <c r="D875" s="119"/>
    </row>
    <row r="876" ht="15.75" customHeight="1">
      <c r="D876" s="119"/>
    </row>
    <row r="877" ht="15.75" customHeight="1">
      <c r="D877" s="119"/>
    </row>
    <row r="878" ht="15.75" customHeight="1">
      <c r="D878" s="119"/>
    </row>
    <row r="879" ht="15.75" customHeight="1">
      <c r="D879" s="119"/>
    </row>
    <row r="880" ht="15.75" customHeight="1">
      <c r="D880" s="119"/>
    </row>
    <row r="881" ht="15.75" customHeight="1">
      <c r="D881" s="119"/>
    </row>
    <row r="882" ht="15.75" customHeight="1">
      <c r="D882" s="119"/>
    </row>
    <row r="883" ht="15.75" customHeight="1">
      <c r="D883" s="119"/>
    </row>
    <row r="884" ht="15.75" customHeight="1">
      <c r="D884" s="119"/>
    </row>
    <row r="885" ht="15.75" customHeight="1">
      <c r="D885" s="119"/>
    </row>
    <row r="886" ht="15.75" customHeight="1">
      <c r="D886" s="119"/>
    </row>
    <row r="887" ht="15.75" customHeight="1">
      <c r="D887" s="119"/>
    </row>
    <row r="888" ht="15.75" customHeight="1">
      <c r="D888" s="119"/>
    </row>
    <row r="889" ht="15.75" customHeight="1">
      <c r="D889" s="119"/>
    </row>
    <row r="890" ht="15.75" customHeight="1">
      <c r="D890" s="119"/>
    </row>
    <row r="891" ht="15.75" customHeight="1">
      <c r="D891" s="119"/>
    </row>
    <row r="892" ht="15.75" customHeight="1">
      <c r="D892" s="119"/>
    </row>
    <row r="893" ht="15.75" customHeight="1">
      <c r="D893" s="119"/>
    </row>
    <row r="894" ht="15.75" customHeight="1">
      <c r="D894" s="119"/>
    </row>
    <row r="895" ht="15.75" customHeight="1">
      <c r="D895" s="119"/>
    </row>
    <row r="896" ht="15.75" customHeight="1">
      <c r="D896" s="119"/>
    </row>
    <row r="897" ht="15.75" customHeight="1">
      <c r="D897" s="119"/>
    </row>
    <row r="898" ht="15.75" customHeight="1">
      <c r="D898" s="119"/>
    </row>
    <row r="899" ht="15.75" customHeight="1">
      <c r="D899" s="119"/>
    </row>
    <row r="900" ht="15.75" customHeight="1">
      <c r="D900" s="119"/>
    </row>
    <row r="901" ht="15.75" customHeight="1">
      <c r="D901" s="119"/>
    </row>
    <row r="902" ht="15.75" customHeight="1">
      <c r="D902" s="119"/>
    </row>
    <row r="903" ht="15.75" customHeight="1">
      <c r="D903" s="119"/>
    </row>
    <row r="904" ht="15.75" customHeight="1">
      <c r="D904" s="119"/>
    </row>
    <row r="905" ht="15.75" customHeight="1">
      <c r="D905" s="119"/>
    </row>
    <row r="906" ht="15.75" customHeight="1">
      <c r="D906" s="119"/>
    </row>
    <row r="907" ht="15.75" customHeight="1">
      <c r="D907" s="119"/>
    </row>
    <row r="908" ht="15.75" customHeight="1">
      <c r="D908" s="119"/>
    </row>
    <row r="909" ht="15.75" customHeight="1">
      <c r="D909" s="119"/>
    </row>
    <row r="910" ht="15.75" customHeight="1">
      <c r="D910" s="119"/>
    </row>
    <row r="911" ht="15.75" customHeight="1">
      <c r="D911" s="119"/>
    </row>
    <row r="912" ht="15.75" customHeight="1">
      <c r="D912" s="119"/>
    </row>
    <row r="913" ht="15.75" customHeight="1">
      <c r="D913" s="119"/>
    </row>
    <row r="914" ht="15.75" customHeight="1">
      <c r="D914" s="119"/>
    </row>
    <row r="915" ht="15.75" customHeight="1">
      <c r="D915" s="119"/>
    </row>
    <row r="916" ht="15.75" customHeight="1">
      <c r="D916" s="119"/>
    </row>
    <row r="917" ht="15.75" customHeight="1">
      <c r="D917" s="119"/>
    </row>
    <row r="918" ht="15.75" customHeight="1">
      <c r="D918" s="119"/>
    </row>
    <row r="919" ht="15.75" customHeight="1">
      <c r="D919" s="119"/>
    </row>
    <row r="920" ht="15.75" customHeight="1">
      <c r="D920" s="119"/>
    </row>
    <row r="921" ht="15.75" customHeight="1">
      <c r="D921" s="119"/>
    </row>
    <row r="922" ht="15.75" customHeight="1">
      <c r="D922" s="119"/>
    </row>
    <row r="923" ht="15.75" customHeight="1">
      <c r="D923" s="119"/>
    </row>
    <row r="924" ht="15.75" customHeight="1">
      <c r="D924" s="119"/>
    </row>
    <row r="925" ht="15.75" customHeight="1">
      <c r="D925" s="119"/>
    </row>
    <row r="926" ht="15.75" customHeight="1">
      <c r="D926" s="119"/>
    </row>
    <row r="927" ht="15.75" customHeight="1">
      <c r="D927" s="119"/>
    </row>
    <row r="928" ht="15.75" customHeight="1">
      <c r="D928" s="119"/>
    </row>
    <row r="929" ht="15.75" customHeight="1">
      <c r="D929" s="119"/>
    </row>
    <row r="930" ht="15.75" customHeight="1">
      <c r="D930" s="119"/>
    </row>
    <row r="931" ht="15.75" customHeight="1">
      <c r="D931" s="119"/>
    </row>
    <row r="932" ht="15.75" customHeight="1">
      <c r="D932" s="119"/>
    </row>
    <row r="933" ht="15.75" customHeight="1">
      <c r="D933" s="119"/>
    </row>
    <row r="934" ht="15.75" customHeight="1">
      <c r="D934" s="119"/>
    </row>
    <row r="935" ht="15.75" customHeight="1">
      <c r="D935" s="119"/>
    </row>
    <row r="936" ht="15.75" customHeight="1">
      <c r="D936" s="119"/>
    </row>
    <row r="937" ht="15.75" customHeight="1">
      <c r="D937" s="119"/>
    </row>
    <row r="938" ht="15.75" customHeight="1">
      <c r="D938" s="119"/>
    </row>
    <row r="939" ht="15.75" customHeight="1">
      <c r="D939" s="119"/>
    </row>
    <row r="940" ht="15.75" customHeight="1">
      <c r="D940" s="119"/>
    </row>
    <row r="941" ht="15.75" customHeight="1">
      <c r="D941" s="119"/>
    </row>
    <row r="942" ht="15.75" customHeight="1">
      <c r="D942" s="119"/>
    </row>
    <row r="943" ht="15.75" customHeight="1">
      <c r="D943" s="119"/>
    </row>
    <row r="944" ht="15.75" customHeight="1">
      <c r="D944" s="119"/>
    </row>
    <row r="945" ht="15.75" customHeight="1">
      <c r="D945" s="119"/>
    </row>
    <row r="946" ht="15.75" customHeight="1">
      <c r="D946" s="119"/>
    </row>
    <row r="947" ht="15.75" customHeight="1">
      <c r="D947" s="119"/>
    </row>
    <row r="948" ht="15.75" customHeight="1">
      <c r="D948" s="119"/>
    </row>
    <row r="949" ht="15.75" customHeight="1">
      <c r="D949" s="119"/>
    </row>
    <row r="950" ht="15.75" customHeight="1">
      <c r="D950" s="119"/>
    </row>
    <row r="951" ht="15.75" customHeight="1">
      <c r="D951" s="119"/>
    </row>
    <row r="952" ht="15.75" customHeight="1">
      <c r="D952" s="119"/>
    </row>
    <row r="953" ht="15.75" customHeight="1">
      <c r="D953" s="119"/>
    </row>
    <row r="954" ht="15.75" customHeight="1">
      <c r="D954" s="119"/>
    </row>
    <row r="955" ht="15.75" customHeight="1">
      <c r="D955" s="119"/>
    </row>
    <row r="956" ht="15.75" customHeight="1">
      <c r="D956" s="119"/>
    </row>
    <row r="957" ht="15.75" customHeight="1">
      <c r="D957" s="119"/>
    </row>
    <row r="958" ht="15.75" customHeight="1">
      <c r="D958" s="119"/>
    </row>
    <row r="959" ht="15.75" customHeight="1">
      <c r="D959" s="119"/>
    </row>
    <row r="960" ht="15.75" customHeight="1">
      <c r="D960" s="119"/>
    </row>
    <row r="961" ht="15.75" customHeight="1">
      <c r="D961" s="119"/>
    </row>
    <row r="962" ht="15.75" customHeight="1">
      <c r="D962" s="119"/>
    </row>
    <row r="963" ht="15.75" customHeight="1">
      <c r="D963" s="119"/>
    </row>
    <row r="964" ht="15.75" customHeight="1">
      <c r="D964" s="119"/>
    </row>
    <row r="965" ht="15.75" customHeight="1">
      <c r="D965" s="119"/>
    </row>
    <row r="966" ht="15.75" customHeight="1">
      <c r="D966" s="119"/>
    </row>
    <row r="967" ht="15.75" customHeight="1">
      <c r="D967" s="119"/>
    </row>
    <row r="968" ht="15.75" customHeight="1">
      <c r="D968" s="119"/>
    </row>
    <row r="969" ht="15.75" customHeight="1">
      <c r="D969" s="119"/>
    </row>
    <row r="970" ht="15.75" customHeight="1">
      <c r="D970" s="119"/>
    </row>
    <row r="971" ht="15.75" customHeight="1">
      <c r="D971" s="119"/>
    </row>
    <row r="972" ht="15.75" customHeight="1">
      <c r="D972" s="119"/>
    </row>
    <row r="973" ht="15.75" customHeight="1">
      <c r="D973" s="119"/>
    </row>
    <row r="974" ht="15.75" customHeight="1">
      <c r="D974" s="119"/>
    </row>
    <row r="975" ht="15.75" customHeight="1">
      <c r="D975" s="119"/>
    </row>
  </sheetData>
  <dataValidations>
    <dataValidation type="custom" allowBlank="1" showDropDown="1" sqref="E4:E32">
      <formula1>OR(NOT(ISERROR(DATEVALUE(E4))), AND(ISNUMBER(E4), LEFT(CELL("format", E4))="D"))</formula1>
    </dataValidation>
    <dataValidation type="list" allowBlank="1" showErrorMessage="1" sqref="B4:B32 F4:F32">
      <formula1>#REF!</formula1>
    </dataValidation>
    <dataValidation type="list" allowBlank="1" showErrorMessage="1" sqref="I4:I32">
      <formula1>#REF!</formula1>
    </dataValidation>
  </dataValidations>
  <printOptions/>
  <pageMargins bottom="0.75" footer="0.0" header="0.0" left="0.7" right="0.7" top="0.75"/>
  <pageSetup orientation="landscape"/>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8.86"/>
    <col customWidth="1" min="3" max="3" width="35.29"/>
    <col customWidth="1" min="4" max="4" width="93.29"/>
    <col customWidth="1" min="5" max="26" width="10.71"/>
  </cols>
  <sheetData>
    <row r="2">
      <c r="B2" s="79" t="s">
        <v>226</v>
      </c>
    </row>
    <row r="3">
      <c r="B3" s="160" t="s">
        <v>227</v>
      </c>
      <c r="C3" s="160" t="s">
        <v>56</v>
      </c>
      <c r="D3" s="160" t="s">
        <v>228</v>
      </c>
    </row>
    <row r="4">
      <c r="B4" s="112" t="s">
        <v>184</v>
      </c>
      <c r="C4" s="161">
        <v>45581.0</v>
      </c>
      <c r="D4" s="162" t="s">
        <v>229</v>
      </c>
    </row>
    <row r="5">
      <c r="B5" s="112" t="s">
        <v>192</v>
      </c>
      <c r="C5" s="161">
        <v>45581.0</v>
      </c>
      <c r="D5" s="162" t="s">
        <v>230</v>
      </c>
    </row>
    <row r="6">
      <c r="B6" s="112" t="s">
        <v>231</v>
      </c>
      <c r="C6" s="161">
        <v>45581.0</v>
      </c>
      <c r="D6" s="163"/>
    </row>
    <row r="7">
      <c r="B7" s="112" t="s">
        <v>214</v>
      </c>
      <c r="C7" s="161">
        <v>45581.0</v>
      </c>
      <c r="D7" s="162" t="s">
        <v>232</v>
      </c>
    </row>
    <row r="8">
      <c r="B8" s="112" t="s">
        <v>222</v>
      </c>
      <c r="C8" s="161">
        <v>45581.0</v>
      </c>
      <c r="D8" s="162" t="s">
        <v>233</v>
      </c>
    </row>
    <row r="9">
      <c r="B9" s="112" t="s">
        <v>234</v>
      </c>
      <c r="C9" s="161">
        <v>45581.0</v>
      </c>
      <c r="D9" s="164" t="s">
        <v>235</v>
      </c>
    </row>
    <row r="10">
      <c r="B10" s="112" t="s">
        <v>236</v>
      </c>
      <c r="C10" s="161">
        <v>45581.0</v>
      </c>
      <c r="D10" s="163"/>
    </row>
    <row r="11">
      <c r="B11" s="112" t="s">
        <v>237</v>
      </c>
      <c r="C11" s="161">
        <v>45581.0</v>
      </c>
      <c r="D11" s="1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B4:B11">
      <formula1>'BASE-LINES'!$C$6:$C$13</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0.71"/>
    <col customWidth="1" min="2" max="2" width="38.0"/>
    <col customWidth="1" min="3" max="26" width="10.71"/>
  </cols>
  <sheetData>
    <row r="3">
      <c r="B3" s="38" t="s">
        <v>238</v>
      </c>
    </row>
    <row r="4">
      <c r="B4" s="38" t="s">
        <v>21</v>
      </c>
    </row>
    <row r="5">
      <c r="B5" s="38" t="s">
        <v>29</v>
      </c>
    </row>
    <row r="6">
      <c r="B6" s="38"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2" width="10.71"/>
    <col customWidth="1" min="3" max="3" width="25.71"/>
    <col customWidth="1" min="4" max="4" width="40.29"/>
    <col customWidth="1" min="5" max="5" width="38.14"/>
    <col customWidth="1" min="6" max="6" width="50.43"/>
    <col customWidth="1" min="7" max="7" width="52.14"/>
    <col customWidth="1" min="8" max="8" width="28.57"/>
    <col customWidth="1" min="9" max="9" width="28.71"/>
    <col customWidth="1" min="10" max="10" width="25.86"/>
    <col customWidth="1" min="11" max="26" width="10.71"/>
  </cols>
  <sheetData>
    <row r="4">
      <c r="D4" s="165" t="s">
        <v>239</v>
      </c>
      <c r="E4" s="166"/>
      <c r="F4" s="166"/>
      <c r="G4" s="166"/>
      <c r="H4" s="166"/>
      <c r="I4" s="166"/>
      <c r="J4" s="167"/>
    </row>
    <row r="5">
      <c r="C5" s="160" t="s">
        <v>240</v>
      </c>
      <c r="D5" s="168" t="s">
        <v>241</v>
      </c>
      <c r="E5" s="168" t="s">
        <v>242</v>
      </c>
      <c r="F5" s="169" t="s">
        <v>243</v>
      </c>
      <c r="G5" s="166"/>
      <c r="H5" s="166"/>
      <c r="I5" s="166"/>
      <c r="J5" s="168" t="s">
        <v>244</v>
      </c>
    </row>
    <row r="6">
      <c r="C6" s="170" t="s">
        <v>184</v>
      </c>
      <c r="D6" s="38" t="s">
        <v>19</v>
      </c>
      <c r="E6" s="38" t="s">
        <v>156</v>
      </c>
      <c r="F6" s="171" t="s">
        <v>214</v>
      </c>
      <c r="G6" s="171" t="s">
        <v>222</v>
      </c>
      <c r="H6" s="171" t="s">
        <v>234</v>
      </c>
      <c r="I6" s="171" t="s">
        <v>236</v>
      </c>
      <c r="J6" s="38"/>
    </row>
    <row r="7">
      <c r="C7" s="170" t="s">
        <v>192</v>
      </c>
      <c r="D7" s="38" t="s">
        <v>23</v>
      </c>
      <c r="E7" s="38" t="s">
        <v>27</v>
      </c>
      <c r="F7" s="172" t="s">
        <v>171</v>
      </c>
      <c r="G7" s="172" t="s">
        <v>177</v>
      </c>
      <c r="H7" s="112" t="s">
        <v>245</v>
      </c>
      <c r="I7" s="38"/>
      <c r="J7" s="38"/>
    </row>
    <row r="8">
      <c r="C8" s="170" t="s">
        <v>231</v>
      </c>
      <c r="D8" s="38" t="s">
        <v>24</v>
      </c>
      <c r="E8" s="38" t="s">
        <v>157</v>
      </c>
      <c r="F8" s="172" t="s">
        <v>172</v>
      </c>
      <c r="G8" s="172" t="s">
        <v>178</v>
      </c>
      <c r="H8" s="38"/>
      <c r="I8" s="38"/>
      <c r="J8" s="38"/>
    </row>
    <row r="9">
      <c r="C9" s="173" t="s">
        <v>214</v>
      </c>
      <c r="D9" s="38" t="s">
        <v>159</v>
      </c>
      <c r="E9" s="38" t="s">
        <v>160</v>
      </c>
      <c r="F9" s="172" t="s">
        <v>173</v>
      </c>
      <c r="G9" s="172" t="s">
        <v>179</v>
      </c>
      <c r="H9" s="38"/>
      <c r="I9" s="38"/>
      <c r="J9" s="38"/>
    </row>
    <row r="10">
      <c r="C10" s="173" t="s">
        <v>222</v>
      </c>
      <c r="D10" s="38" t="s">
        <v>158</v>
      </c>
      <c r="E10" s="38" t="s">
        <v>161</v>
      </c>
      <c r="F10" s="172" t="s">
        <v>174</v>
      </c>
      <c r="G10" s="172" t="s">
        <v>180</v>
      </c>
      <c r="H10" s="38"/>
      <c r="I10" s="38"/>
      <c r="J10" s="38"/>
    </row>
    <row r="11">
      <c r="C11" s="173" t="s">
        <v>234</v>
      </c>
      <c r="D11" s="38" t="s">
        <v>162</v>
      </c>
      <c r="E11" s="38" t="s">
        <v>163</v>
      </c>
      <c r="F11" s="172" t="s">
        <v>175</v>
      </c>
      <c r="G11" s="172" t="s">
        <v>246</v>
      </c>
      <c r="H11" s="38"/>
      <c r="I11" s="38"/>
      <c r="J11" s="38"/>
    </row>
    <row r="12">
      <c r="C12" s="173" t="s">
        <v>236</v>
      </c>
      <c r="D12" s="38" t="s">
        <v>167</v>
      </c>
      <c r="E12" s="38" t="s">
        <v>164</v>
      </c>
      <c r="F12" s="172" t="s">
        <v>176</v>
      </c>
      <c r="G12" s="172" t="s">
        <v>247</v>
      </c>
      <c r="H12" s="38"/>
      <c r="I12" s="38"/>
      <c r="J12" s="38"/>
    </row>
    <row r="13">
      <c r="C13" s="174" t="s">
        <v>237</v>
      </c>
      <c r="D13" s="38" t="s">
        <v>168</v>
      </c>
      <c r="E13" s="38" t="s">
        <v>165</v>
      </c>
      <c r="F13" s="38"/>
      <c r="G13" s="38"/>
      <c r="H13" s="38"/>
      <c r="I13" s="38"/>
      <c r="J13" s="38"/>
    </row>
    <row r="14">
      <c r="C14" s="38"/>
      <c r="D14" s="38" t="s">
        <v>169</v>
      </c>
      <c r="E14" s="38" t="s">
        <v>166</v>
      </c>
      <c r="F14" s="38"/>
      <c r="G14" s="38"/>
      <c r="H14" s="38"/>
      <c r="I14" s="38"/>
      <c r="J14" s="38"/>
    </row>
    <row r="15">
      <c r="C15" s="38"/>
      <c r="D15" s="38" t="s">
        <v>170</v>
      </c>
      <c r="E15" s="38"/>
      <c r="F15" s="38"/>
      <c r="G15" s="38"/>
      <c r="H15" s="38"/>
      <c r="I15" s="38"/>
      <c r="J15" s="3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D4:J4"/>
    <mergeCell ref="F5:I5"/>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0.71"/>
    <col customWidth="1" min="2" max="2" width="18.0"/>
    <col customWidth="1" min="3" max="3" width="32.29"/>
    <col customWidth="1" min="4" max="4" width="61.0"/>
    <col customWidth="1" min="5" max="26" width="10.71"/>
  </cols>
  <sheetData>
    <row r="3">
      <c r="B3" s="160" t="s">
        <v>54</v>
      </c>
      <c r="C3" s="38" t="s">
        <v>53</v>
      </c>
      <c r="D3" s="38" t="s">
        <v>248</v>
      </c>
    </row>
    <row r="4">
      <c r="B4" s="38">
        <v>1.0</v>
      </c>
      <c r="C4" s="38" t="s">
        <v>249</v>
      </c>
      <c r="D4" s="38" t="s">
        <v>19</v>
      </c>
    </row>
    <row r="5">
      <c r="B5" s="38">
        <v>2.0</v>
      </c>
      <c r="C5" s="38" t="s">
        <v>250</v>
      </c>
      <c r="D5" s="38" t="s">
        <v>23</v>
      </c>
    </row>
    <row r="6">
      <c r="B6" s="38">
        <v>3.0</v>
      </c>
      <c r="C6" s="38" t="s">
        <v>251</v>
      </c>
      <c r="D6" s="38" t="s">
        <v>24</v>
      </c>
    </row>
    <row r="7">
      <c r="B7" s="38">
        <v>4.0</v>
      </c>
      <c r="C7" s="38" t="s">
        <v>252</v>
      </c>
      <c r="D7" s="38" t="s">
        <v>156</v>
      </c>
    </row>
    <row r="8">
      <c r="B8" s="38">
        <v>5.0</v>
      </c>
      <c r="C8" s="38" t="s">
        <v>253</v>
      </c>
      <c r="D8" s="38" t="s">
        <v>27</v>
      </c>
    </row>
    <row r="9">
      <c r="B9" s="38">
        <v>6.0</v>
      </c>
      <c r="C9" s="38" t="s">
        <v>254</v>
      </c>
      <c r="D9" s="38" t="s">
        <v>157</v>
      </c>
    </row>
    <row r="10">
      <c r="B10" s="38">
        <v>7.0</v>
      </c>
      <c r="C10" s="38" t="s">
        <v>255</v>
      </c>
      <c r="D10" s="38" t="s">
        <v>159</v>
      </c>
    </row>
    <row r="11">
      <c r="B11" s="38">
        <v>7.0</v>
      </c>
      <c r="C11" s="38" t="s">
        <v>256</v>
      </c>
      <c r="D11" s="38" t="s">
        <v>158</v>
      </c>
    </row>
    <row r="12">
      <c r="B12" s="38">
        <v>8.0</v>
      </c>
      <c r="C12" s="38" t="s">
        <v>257</v>
      </c>
      <c r="D12" s="38" t="s">
        <v>160</v>
      </c>
    </row>
    <row r="13">
      <c r="B13" s="38">
        <v>9.0</v>
      </c>
      <c r="C13" s="38" t="s">
        <v>258</v>
      </c>
      <c r="D13" s="38" t="s">
        <v>161</v>
      </c>
    </row>
    <row r="14">
      <c r="B14" s="38">
        <v>9.0</v>
      </c>
      <c r="C14" s="38" t="s">
        <v>259</v>
      </c>
      <c r="D14" s="38" t="s">
        <v>162</v>
      </c>
    </row>
    <row r="15">
      <c r="B15" s="38">
        <v>10.0</v>
      </c>
      <c r="C15" s="38" t="s">
        <v>260</v>
      </c>
      <c r="D15" s="38" t="s">
        <v>163</v>
      </c>
    </row>
    <row r="16">
      <c r="B16" s="38">
        <v>11.0</v>
      </c>
      <c r="C16" s="38" t="s">
        <v>261</v>
      </c>
      <c r="D16" s="38" t="s">
        <v>164</v>
      </c>
    </row>
    <row r="17">
      <c r="B17" s="38">
        <v>12.0</v>
      </c>
      <c r="C17" s="38" t="s">
        <v>262</v>
      </c>
      <c r="D17" s="38" t="s">
        <v>165</v>
      </c>
    </row>
    <row r="18">
      <c r="B18" s="38">
        <v>13.0</v>
      </c>
      <c r="C18" s="38" t="s">
        <v>263</v>
      </c>
      <c r="D18" s="38" t="s">
        <v>166</v>
      </c>
    </row>
    <row r="19">
      <c r="B19" s="38">
        <v>14.0</v>
      </c>
      <c r="C19" s="38" t="s">
        <v>264</v>
      </c>
      <c r="D19" s="38" t="s">
        <v>167</v>
      </c>
    </row>
    <row r="20">
      <c r="B20" s="38">
        <v>15.0</v>
      </c>
      <c r="C20" s="38" t="s">
        <v>265</v>
      </c>
      <c r="D20" s="38" t="s">
        <v>168</v>
      </c>
    </row>
    <row r="21" ht="15.75" customHeight="1">
      <c r="B21" s="38">
        <v>16.0</v>
      </c>
      <c r="C21" s="38" t="s">
        <v>266</v>
      </c>
      <c r="D21" s="38" t="s">
        <v>169</v>
      </c>
    </row>
    <row r="22" ht="15.75" customHeight="1">
      <c r="B22" s="38">
        <v>17.0</v>
      </c>
      <c r="C22" s="38" t="s">
        <v>267</v>
      </c>
      <c r="D22" s="38" t="s">
        <v>170</v>
      </c>
    </row>
    <row r="23" ht="15.75" customHeight="1">
      <c r="B23" s="38">
        <v>18.0</v>
      </c>
      <c r="C23" s="38" t="s">
        <v>268</v>
      </c>
      <c r="D23" s="172" t="s">
        <v>171</v>
      </c>
    </row>
    <row r="24" ht="15.75" customHeight="1">
      <c r="B24" s="38">
        <v>19.0</v>
      </c>
      <c r="C24" s="38" t="s">
        <v>269</v>
      </c>
      <c r="D24" s="175" t="s">
        <v>172</v>
      </c>
    </row>
    <row r="25" ht="15.75" customHeight="1">
      <c r="B25" s="38">
        <v>20.0</v>
      </c>
      <c r="C25" s="38" t="s">
        <v>270</v>
      </c>
      <c r="D25" s="172" t="s">
        <v>173</v>
      </c>
    </row>
    <row r="26" ht="15.75" customHeight="1">
      <c r="B26" s="38">
        <v>21.0</v>
      </c>
      <c r="C26" s="38" t="s">
        <v>271</v>
      </c>
      <c r="D26" s="175" t="s">
        <v>174</v>
      </c>
    </row>
    <row r="27" ht="15.75" customHeight="1">
      <c r="B27" s="38">
        <v>22.0</v>
      </c>
      <c r="C27" s="38" t="s">
        <v>39</v>
      </c>
      <c r="D27" s="172" t="s">
        <v>175</v>
      </c>
    </row>
    <row r="28" ht="15.75" customHeight="1">
      <c r="B28" s="38">
        <v>23.0</v>
      </c>
      <c r="C28" s="38" t="s">
        <v>272</v>
      </c>
      <c r="D28" s="175" t="s">
        <v>176</v>
      </c>
    </row>
    <row r="29" ht="15.75" customHeight="1">
      <c r="B29" s="38">
        <v>24.0</v>
      </c>
      <c r="C29" s="38" t="s">
        <v>273</v>
      </c>
      <c r="D29" s="172" t="s">
        <v>177</v>
      </c>
    </row>
    <row r="30" ht="15.75" customHeight="1">
      <c r="B30" s="38">
        <v>25.0</v>
      </c>
      <c r="C30" s="38" t="s">
        <v>274</v>
      </c>
      <c r="D30" s="175" t="s">
        <v>178</v>
      </c>
    </row>
    <row r="31" ht="15.75" customHeight="1">
      <c r="B31" s="38">
        <v>26.0</v>
      </c>
      <c r="C31" s="38" t="s">
        <v>275</v>
      </c>
      <c r="D31" s="172" t="s">
        <v>179</v>
      </c>
    </row>
    <row r="32" ht="15.75" customHeight="1">
      <c r="B32" s="38">
        <v>27.0</v>
      </c>
      <c r="C32" s="38" t="s">
        <v>276</v>
      </c>
      <c r="D32" s="175" t="s">
        <v>180</v>
      </c>
    </row>
    <row r="33" ht="15.75" customHeight="1">
      <c r="B33" s="38">
        <v>28.0</v>
      </c>
      <c r="C33" s="38" t="s">
        <v>277</v>
      </c>
      <c r="D33" s="172" t="s">
        <v>246</v>
      </c>
    </row>
    <row r="34" ht="15.75" customHeight="1">
      <c r="B34" s="38">
        <v>29.0</v>
      </c>
      <c r="C34" s="38" t="s">
        <v>278</v>
      </c>
      <c r="D34" s="175" t="s">
        <v>247</v>
      </c>
    </row>
    <row r="35" ht="15.75" customHeight="1">
      <c r="B35" s="112">
        <v>30.0</v>
      </c>
      <c r="C35" s="112" t="s">
        <v>279</v>
      </c>
      <c r="D35" s="176" t="s">
        <v>245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2" width="10.71"/>
    <col customWidth="1" min="3" max="3" width="36.57"/>
    <col customWidth="1" min="4" max="26" width="10.71"/>
  </cols>
  <sheetData>
    <row r="3">
      <c r="C3" s="79" t="s">
        <v>280</v>
      </c>
    </row>
    <row r="4">
      <c r="C4" s="160" t="s">
        <v>281</v>
      </c>
    </row>
    <row r="5">
      <c r="C5" s="38" t="s">
        <v>282</v>
      </c>
    </row>
    <row r="6">
      <c r="C6" s="38" t="s">
        <v>283</v>
      </c>
    </row>
    <row r="7">
      <c r="C7" s="38" t="s">
        <v>64</v>
      </c>
    </row>
    <row r="8">
      <c r="C8" s="38" t="s">
        <v>284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2.43"/>
    <col customWidth="1" min="3" max="3" width="22.86"/>
    <col customWidth="1" min="4" max="6" width="16.86"/>
    <col customWidth="1" min="7" max="8" width="14.29"/>
    <col customWidth="1" min="9" max="9" width="9.14"/>
    <col customWidth="1" min="10" max="10" width="39.14"/>
    <col customWidth="1" min="11" max="11" width="10.86"/>
    <col customWidth="1" min="12" max="12" width="9.14"/>
    <col customWidth="1" min="13" max="13" width="8.43"/>
    <col customWidth="1" min="14" max="14" width="10.0"/>
    <col customWidth="1" min="15" max="15" width="11.86"/>
    <col customWidth="1" min="16" max="16" width="12.14"/>
    <col customWidth="1" min="17" max="26" width="9.14"/>
  </cols>
  <sheetData>
    <row r="1" ht="36.0" customHeight="1">
      <c r="A1" s="177" t="s">
        <v>285</v>
      </c>
      <c r="B1" s="177" t="s">
        <v>286</v>
      </c>
      <c r="C1" s="178" t="s">
        <v>287</v>
      </c>
      <c r="D1" s="178" t="s">
        <v>288</v>
      </c>
      <c r="E1" s="178" t="s">
        <v>289</v>
      </c>
      <c r="F1" s="177" t="s">
        <v>290</v>
      </c>
      <c r="G1" s="178" t="s">
        <v>291</v>
      </c>
      <c r="H1" s="178" t="s">
        <v>292</v>
      </c>
      <c r="I1" s="178"/>
      <c r="J1" s="179" t="s">
        <v>293</v>
      </c>
      <c r="K1" s="179" t="s">
        <v>90</v>
      </c>
      <c r="L1" s="178"/>
      <c r="M1" s="179" t="s">
        <v>294</v>
      </c>
      <c r="N1" s="179" t="s">
        <v>295</v>
      </c>
      <c r="O1" s="179" t="s">
        <v>296</v>
      </c>
      <c r="P1" s="179" t="s">
        <v>297</v>
      </c>
      <c r="Q1" s="178"/>
      <c r="R1" s="178"/>
      <c r="S1" s="178"/>
      <c r="T1" s="178"/>
      <c r="U1" s="178"/>
      <c r="V1" s="178"/>
      <c r="W1" s="178"/>
      <c r="X1" s="178"/>
      <c r="Y1" s="178"/>
      <c r="Z1" s="178"/>
    </row>
    <row r="2">
      <c r="A2" s="1" t="s">
        <v>298</v>
      </c>
      <c r="B2" s="1" t="s">
        <v>299</v>
      </c>
      <c r="C2" s="79" t="s">
        <v>300</v>
      </c>
      <c r="D2" s="79" t="s">
        <v>301</v>
      </c>
      <c r="E2" s="79" t="s">
        <v>301</v>
      </c>
      <c r="F2" s="1" t="s">
        <v>298</v>
      </c>
      <c r="G2" s="79" t="s">
        <v>302</v>
      </c>
      <c r="H2" s="79" t="s">
        <v>303</v>
      </c>
      <c r="J2" s="96" t="s">
        <v>304</v>
      </c>
      <c r="K2" s="96">
        <v>108.0</v>
      </c>
      <c r="M2" s="96" t="s">
        <v>75</v>
      </c>
      <c r="N2" s="96" t="s">
        <v>37</v>
      </c>
      <c r="O2" s="96">
        <v>1.0</v>
      </c>
      <c r="P2" s="96">
        <v>29.0</v>
      </c>
    </row>
    <row r="3">
      <c r="A3" s="1" t="s">
        <v>305</v>
      </c>
      <c r="B3" s="1" t="s">
        <v>306</v>
      </c>
      <c r="C3" s="79" t="s">
        <v>305</v>
      </c>
      <c r="D3" s="79" t="s">
        <v>307</v>
      </c>
      <c r="E3" s="79" t="s">
        <v>307</v>
      </c>
      <c r="F3" s="1" t="s">
        <v>305</v>
      </c>
      <c r="G3" s="79" t="s">
        <v>308</v>
      </c>
      <c r="H3" s="79" t="s">
        <v>309</v>
      </c>
      <c r="J3" s="96" t="s">
        <v>310</v>
      </c>
      <c r="K3" s="96" t="s">
        <v>311</v>
      </c>
      <c r="M3" s="96" t="s">
        <v>75</v>
      </c>
      <c r="N3" s="96" t="s">
        <v>39</v>
      </c>
      <c r="O3" s="96">
        <v>345.245910644531</v>
      </c>
      <c r="P3" s="96">
        <v>7183.130859375</v>
      </c>
    </row>
    <row r="4">
      <c r="A4" s="1" t="s">
        <v>312</v>
      </c>
      <c r="B4" s="1" t="s">
        <v>313</v>
      </c>
      <c r="C4" s="79" t="s">
        <v>312</v>
      </c>
      <c r="D4" s="79" t="s">
        <v>314</v>
      </c>
      <c r="E4" s="79" t="s">
        <v>314</v>
      </c>
      <c r="F4" s="1" t="s">
        <v>312</v>
      </c>
      <c r="G4" s="79">
        <v>0.0</v>
      </c>
      <c r="H4" s="79" t="s">
        <v>315</v>
      </c>
      <c r="J4" s="96" t="s">
        <v>316</v>
      </c>
      <c r="K4" s="96"/>
      <c r="M4" s="96" t="s">
        <v>75</v>
      </c>
      <c r="N4" s="96" t="s">
        <v>40</v>
      </c>
      <c r="O4" s="96">
        <v>1989.2001953125</v>
      </c>
      <c r="P4" s="96">
        <v>8009.4619140625</v>
      </c>
    </row>
    <row r="5">
      <c r="A5" s="79">
        <v>1.0</v>
      </c>
      <c r="B5" s="1" t="s">
        <v>317</v>
      </c>
      <c r="C5" s="79" t="s">
        <v>298</v>
      </c>
      <c r="D5" s="79" t="s">
        <v>318</v>
      </c>
      <c r="E5" s="79" t="s">
        <v>318</v>
      </c>
      <c r="F5" s="79">
        <v>1.0</v>
      </c>
      <c r="G5" s="79">
        <v>1.0</v>
      </c>
      <c r="H5" s="79" t="s">
        <v>319</v>
      </c>
      <c r="J5" s="96" t="s">
        <v>320</v>
      </c>
      <c r="K5" s="88" t="s">
        <v>321</v>
      </c>
    </row>
    <row r="6">
      <c r="A6" s="79">
        <v>0.0</v>
      </c>
      <c r="B6" s="1" t="s">
        <v>322</v>
      </c>
      <c r="C6" s="79">
        <v>1.0</v>
      </c>
      <c r="D6" s="79" t="s">
        <v>61</v>
      </c>
      <c r="E6" s="79" t="s">
        <v>61</v>
      </c>
      <c r="F6" s="79">
        <v>0.0</v>
      </c>
      <c r="H6" s="79" t="s">
        <v>323</v>
      </c>
      <c r="J6" s="96" t="s">
        <v>324</v>
      </c>
      <c r="K6" s="96">
        <v>1.0</v>
      </c>
      <c r="R6" s="79" t="s">
        <v>325</v>
      </c>
    </row>
    <row r="7">
      <c r="A7" s="79">
        <v>2.0</v>
      </c>
      <c r="B7" s="79">
        <v>1.0</v>
      </c>
      <c r="C7" s="79">
        <v>0.0</v>
      </c>
      <c r="D7" s="79" t="s">
        <v>326</v>
      </c>
      <c r="E7" s="79" t="s">
        <v>326</v>
      </c>
      <c r="F7" s="79">
        <v>2.0</v>
      </c>
      <c r="H7" s="79" t="s">
        <v>62</v>
      </c>
      <c r="J7" s="96" t="s">
        <v>327</v>
      </c>
      <c r="K7" s="96" t="s">
        <v>328</v>
      </c>
    </row>
    <row r="8">
      <c r="B8" s="79">
        <v>2.0</v>
      </c>
      <c r="C8" s="79">
        <v>2.0</v>
      </c>
      <c r="D8" s="79" t="s">
        <v>329</v>
      </c>
      <c r="E8" s="79" t="s">
        <v>329</v>
      </c>
      <c r="H8" s="79" t="s">
        <v>330</v>
      </c>
    </row>
    <row r="9">
      <c r="B9" s="79">
        <v>3.0</v>
      </c>
      <c r="C9" s="79">
        <v>4.0</v>
      </c>
      <c r="D9" s="79" t="s">
        <v>331</v>
      </c>
      <c r="E9" s="79" t="s">
        <v>331</v>
      </c>
      <c r="H9" s="79" t="s">
        <v>332</v>
      </c>
    </row>
    <row r="10">
      <c r="B10" s="79">
        <v>4.0</v>
      </c>
      <c r="D10" s="79" t="s">
        <v>333</v>
      </c>
      <c r="E10" s="79" t="s">
        <v>333</v>
      </c>
      <c r="H10" s="79" t="s">
        <v>334</v>
      </c>
    </row>
    <row r="11">
      <c r="B11" s="79">
        <v>5.0</v>
      </c>
      <c r="D11" s="79" t="s">
        <v>12</v>
      </c>
      <c r="E11" s="79">
        <v>1.0</v>
      </c>
      <c r="H11" s="79" t="s">
        <v>335</v>
      </c>
    </row>
    <row r="12">
      <c r="D12" s="79" t="s">
        <v>336</v>
      </c>
      <c r="E12" s="79">
        <v>2.0</v>
      </c>
      <c r="H12" s="79">
        <v>0.0</v>
      </c>
    </row>
    <row r="13">
      <c r="D13" s="79">
        <v>1.0</v>
      </c>
      <c r="E13" s="79">
        <v>3.0</v>
      </c>
      <c r="H13" s="79">
        <v>1.0</v>
      </c>
    </row>
    <row r="14">
      <c r="A14" s="1"/>
      <c r="B14" s="1"/>
      <c r="D14" s="79">
        <v>2.0</v>
      </c>
      <c r="E14" s="79">
        <v>4.0</v>
      </c>
      <c r="H14" s="79">
        <v>2.0</v>
      </c>
    </row>
    <row r="15">
      <c r="A15" s="1"/>
      <c r="B15" s="1"/>
      <c r="D15" s="79">
        <v>3.0</v>
      </c>
      <c r="E15" s="79">
        <v>5.0</v>
      </c>
      <c r="H15" s="79">
        <v>3.0</v>
      </c>
    </row>
    <row r="16">
      <c r="A16" s="1"/>
      <c r="B16" s="1"/>
      <c r="D16" s="79">
        <v>4.0</v>
      </c>
      <c r="E16" s="79">
        <v>6.0</v>
      </c>
      <c r="H16" s="79">
        <v>4.0</v>
      </c>
    </row>
    <row r="17">
      <c r="A17" s="1"/>
      <c r="B17" s="1"/>
      <c r="D17" s="79">
        <v>5.0</v>
      </c>
      <c r="E17" s="79">
        <v>7.0</v>
      </c>
      <c r="H17" s="79">
        <v>5.0</v>
      </c>
    </row>
    <row r="18">
      <c r="A18" s="1"/>
      <c r="B18" s="1"/>
      <c r="D18" s="79">
        <v>6.0</v>
      </c>
      <c r="E18" s="79">
        <v>8.0</v>
      </c>
      <c r="H18" s="79">
        <v>6.0</v>
      </c>
    </row>
    <row r="19">
      <c r="A19" s="1"/>
      <c r="B19" s="1"/>
      <c r="D19" s="79">
        <v>7.0</v>
      </c>
      <c r="E19" s="79">
        <v>9.0</v>
      </c>
      <c r="H19" s="79">
        <v>7.0</v>
      </c>
    </row>
    <row r="20">
      <c r="A20" s="1"/>
      <c r="B20" s="1"/>
      <c r="D20" s="79">
        <v>8.0</v>
      </c>
      <c r="H20" s="79">
        <v>8.0</v>
      </c>
    </row>
    <row r="21" ht="15.75" customHeight="1">
      <c r="A21" s="1"/>
      <c r="B21" s="1"/>
      <c r="D21" s="79">
        <v>9.0</v>
      </c>
      <c r="H21" s="79">
        <v>9.0</v>
      </c>
    </row>
    <row r="22" ht="15.75" customHeight="1">
      <c r="A22" s="1"/>
      <c r="B22" s="1"/>
      <c r="D22" s="79">
        <v>10.0</v>
      </c>
    </row>
    <row r="23" ht="15.75" customHeight="1">
      <c r="A23" s="1"/>
      <c r="B23" s="1"/>
      <c r="D23" s="79">
        <v>11.0</v>
      </c>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0.75" footer="0.0" header="0.0" left="0.7" right="0.7" top="0.75"/>
  <pageSetup orientation="portrait"/>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2008-01-30T00:41:58Z</dcterms:created>
  <dc:creator>MARIO GARCÍA HIDALGO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ContentTypeId">
    <vt:lpwstr>0x0101008BA6050CDCE2A54B91E090899548107E</vt:lpwstr>
  </property>
  <property fmtid="{D5CDD505-2E9C-101B-9397-08002B2CF9AE}" pid="6" name="Solution ID">
    <vt:lpwstr>{15727DE6-F92D-4E46-ACB4-0E2C58B31A18}</vt:lpwstr>
  </property>
</Properties>
</file>