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odelos deterministicos\ejercicios\"/>
    </mc:Choice>
  </mc:AlternateContent>
  <bookViews>
    <workbookView minimized="1" xWindow="0" yWindow="0" windowWidth="21600" windowHeight="9510" firstSheet="7" activeTab="7"/>
  </bookViews>
  <sheets>
    <sheet name="simplex maximizar" sheetId="1" r:id="rId1"/>
    <sheet name="simplex miminizar" sheetId="2" r:id="rId2"/>
    <sheet name="2faces maximizar" sheetId="3" r:id="rId3"/>
    <sheet name="2faces miminizar" sheetId="4" r:id="rId4"/>
    <sheet name="solver" sheetId="5" r:id="rId5"/>
    <sheet name="Informe de respuestas 1" sheetId="6" r:id="rId6"/>
    <sheet name="Informe de sensibilidad 1" sheetId="7" r:id="rId7"/>
    <sheet name="Informe de límites 1" sheetId="8" r:id="rId8"/>
    <sheet name="Informe de límites 2" sheetId="12" state="hidden" r:id="rId9"/>
    <sheet name="Informe de respuestas 2" sheetId="13" r:id="rId10"/>
    <sheet name="Informe de confidencialidad 1" sheetId="14" r:id="rId11"/>
    <sheet name="Informe de límites 3" sheetId="15" r:id="rId12"/>
    <sheet name="Hoja1" sheetId="9" r:id="rId13"/>
  </sheets>
  <definedNames>
    <definedName name="solver_adj" localSheetId="12" hidden="1">Hoja1!$B$3:$C$3</definedName>
    <definedName name="solver_adj" localSheetId="4" hidden="1">solver!$B$3,solver!$C$3</definedName>
    <definedName name="solver_cvg" localSheetId="12" hidden="1">0.0001</definedName>
    <definedName name="solver_cvg" localSheetId="4" hidden="1">0.0001</definedName>
    <definedName name="solver_drv" localSheetId="12" hidden="1">1</definedName>
    <definedName name="solver_drv" localSheetId="4" hidden="1">2</definedName>
    <definedName name="solver_eng" localSheetId="12" hidden="1">2</definedName>
    <definedName name="solver_eng" localSheetId="4" hidden="1">2</definedName>
    <definedName name="solver_est" localSheetId="12" hidden="1">1</definedName>
    <definedName name="solver_est" localSheetId="4" hidden="1">1</definedName>
    <definedName name="solver_itr" localSheetId="12" hidden="1">2147483647</definedName>
    <definedName name="solver_itr" localSheetId="4" hidden="1">2147483647</definedName>
    <definedName name="solver_lhs1" localSheetId="12" hidden="1">Hoja1!$D$5:$D$7</definedName>
    <definedName name="solver_lhs1" localSheetId="4" hidden="1">solver!$D$5:$D$7</definedName>
    <definedName name="solver_mip" localSheetId="12" hidden="1">2147483647</definedName>
    <definedName name="solver_mip" localSheetId="4" hidden="1">2147483647</definedName>
    <definedName name="solver_mni" localSheetId="12" hidden="1">30</definedName>
    <definedName name="solver_mni" localSheetId="4" hidden="1">30</definedName>
    <definedName name="solver_mrt" localSheetId="12" hidden="1">0.075</definedName>
    <definedName name="solver_mrt" localSheetId="4" hidden="1">0.075</definedName>
    <definedName name="solver_msl" localSheetId="12" hidden="1">2</definedName>
    <definedName name="solver_msl" localSheetId="4" hidden="1">2</definedName>
    <definedName name="solver_neg" localSheetId="12" hidden="1">1</definedName>
    <definedName name="solver_neg" localSheetId="4" hidden="1">1</definedName>
    <definedName name="solver_nod" localSheetId="12" hidden="1">2147483647</definedName>
    <definedName name="solver_nod" localSheetId="4" hidden="1">2147483647</definedName>
    <definedName name="solver_num" localSheetId="12" hidden="1">1</definedName>
    <definedName name="solver_num" localSheetId="4" hidden="1">1</definedName>
    <definedName name="solver_nwt" localSheetId="12" hidden="1">1</definedName>
    <definedName name="solver_nwt" localSheetId="4" hidden="1">1</definedName>
    <definedName name="solver_opt" localSheetId="12" hidden="1">Hoja1!$D$3</definedName>
    <definedName name="solver_opt" localSheetId="4" hidden="1">solver!$D$3</definedName>
    <definedName name="solver_pre" localSheetId="12" hidden="1">0.000001</definedName>
    <definedName name="solver_pre" localSheetId="4" hidden="1">0.000001</definedName>
    <definedName name="solver_rbv" localSheetId="12" hidden="1">1</definedName>
    <definedName name="solver_rbv" localSheetId="4" hidden="1">2</definedName>
    <definedName name="solver_rel1" localSheetId="12" hidden="1">1</definedName>
    <definedName name="solver_rel1" localSheetId="4" hidden="1">1</definedName>
    <definedName name="solver_rhs1" localSheetId="12" hidden="1">Hoja1!$F$5:$F$7</definedName>
    <definedName name="solver_rhs1" localSheetId="4" hidden="1">solver!$F$5:$F$7</definedName>
    <definedName name="solver_rlx" localSheetId="12" hidden="1">2</definedName>
    <definedName name="solver_rlx" localSheetId="4" hidden="1">2</definedName>
    <definedName name="solver_rsd" localSheetId="12" hidden="1">0</definedName>
    <definedName name="solver_rsd" localSheetId="4" hidden="1">0</definedName>
    <definedName name="solver_scl" localSheetId="12" hidden="1">1</definedName>
    <definedName name="solver_scl" localSheetId="4" hidden="1">2</definedName>
    <definedName name="solver_sho" localSheetId="12" hidden="1">2</definedName>
    <definedName name="solver_sho" localSheetId="7" hidden="1">2</definedName>
    <definedName name="solver_sho" localSheetId="8" hidden="1">2</definedName>
    <definedName name="solver_sho" localSheetId="11" hidden="1">2</definedName>
    <definedName name="solver_sho" localSheetId="4" hidden="1">2</definedName>
    <definedName name="solver_ssz" localSheetId="12" hidden="1">100</definedName>
    <definedName name="solver_ssz" localSheetId="4" hidden="1">100</definedName>
    <definedName name="solver_tim" localSheetId="12" hidden="1">2147483647</definedName>
    <definedName name="solver_tim" localSheetId="4" hidden="1">2147483647</definedName>
    <definedName name="solver_tol" localSheetId="12" hidden="1">0.01</definedName>
    <definedName name="solver_tol" localSheetId="4" hidden="1">0.01</definedName>
    <definedName name="solver_typ" localSheetId="12" hidden="1">1</definedName>
    <definedName name="solver_typ" localSheetId="4" hidden="1">1</definedName>
    <definedName name="solver_val" localSheetId="12" hidden="1">0</definedName>
    <definedName name="solver_val" localSheetId="4" hidden="1">0</definedName>
    <definedName name="solver_ver" localSheetId="12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7" i="9" l="1"/>
  <c r="D6" i="9"/>
  <c r="D3" i="9"/>
  <c r="D5" i="5" l="1"/>
  <c r="D7" i="5" l="1"/>
  <c r="D6" i="5"/>
  <c r="D3" i="5"/>
  <c r="J45" i="2" l="1"/>
  <c r="K45" i="2"/>
  <c r="L45" i="2"/>
  <c r="N45" i="2"/>
  <c r="O45" i="2"/>
  <c r="P45" i="2"/>
  <c r="Q45" i="2"/>
  <c r="R45" i="2"/>
  <c r="M45" i="2"/>
  <c r="K46" i="2"/>
  <c r="L46" i="2"/>
  <c r="M46" i="2"/>
  <c r="N46" i="2"/>
  <c r="O46" i="2"/>
  <c r="P46" i="2"/>
  <c r="Q46" i="2"/>
  <c r="R46" i="2"/>
  <c r="J46" i="2"/>
  <c r="J47" i="2"/>
  <c r="K47" i="2"/>
  <c r="L47" i="2"/>
  <c r="N47" i="2"/>
  <c r="O47" i="2"/>
  <c r="P47" i="2"/>
  <c r="Q47" i="2"/>
  <c r="R47" i="2"/>
  <c r="M47" i="2"/>
  <c r="J48" i="2"/>
  <c r="K48" i="2"/>
  <c r="L48" i="2"/>
  <c r="N48" i="2"/>
  <c r="O48" i="2"/>
  <c r="P48" i="2"/>
  <c r="Q48" i="2"/>
  <c r="R48" i="2"/>
  <c r="M48" i="2"/>
  <c r="M31" i="2"/>
  <c r="K49" i="2"/>
  <c r="L49" i="2"/>
  <c r="M49" i="2"/>
  <c r="N49" i="2"/>
  <c r="O49" i="2"/>
  <c r="P49" i="2"/>
  <c r="Q49" i="2"/>
  <c r="R49" i="2"/>
  <c r="J49" i="2"/>
  <c r="J39" i="2"/>
  <c r="J40" i="2" s="1"/>
  <c r="J38" i="2"/>
  <c r="R28" i="2"/>
  <c r="M29" i="2"/>
  <c r="N29" i="2"/>
  <c r="O29" i="2"/>
  <c r="P29" i="2"/>
  <c r="Q29" i="2"/>
  <c r="R29" i="2"/>
  <c r="N31" i="2"/>
  <c r="O31" i="2"/>
  <c r="P31" i="2"/>
  <c r="Q31" i="2"/>
  <c r="R31" i="2"/>
  <c r="J31" i="2"/>
  <c r="K31" i="2"/>
  <c r="L31" i="2"/>
  <c r="J29" i="2"/>
  <c r="K29" i="2"/>
  <c r="L29" i="2"/>
  <c r="K14" i="2"/>
  <c r="L28" i="2"/>
  <c r="M28" i="2"/>
  <c r="N28" i="2"/>
  <c r="O28" i="2"/>
  <c r="P28" i="2"/>
  <c r="Q28" i="2"/>
  <c r="J28" i="2"/>
  <c r="K28" i="2"/>
  <c r="L12" i="2"/>
  <c r="K30" i="2"/>
  <c r="L30" i="2"/>
  <c r="M30" i="2"/>
  <c r="N30" i="2"/>
  <c r="O30" i="2"/>
  <c r="P30" i="2"/>
  <c r="Q30" i="2"/>
  <c r="R30" i="2"/>
  <c r="J30" i="2"/>
  <c r="J13" i="2"/>
  <c r="V22" i="2"/>
  <c r="U22" i="2"/>
  <c r="T7" i="2"/>
  <c r="K16" i="2"/>
  <c r="L16" i="2"/>
  <c r="M16" i="2"/>
  <c r="N16" i="2"/>
  <c r="O16" i="2"/>
  <c r="P16" i="2"/>
  <c r="Q16" i="2"/>
  <c r="R16" i="2"/>
  <c r="J16" i="2"/>
  <c r="K15" i="2"/>
  <c r="L15" i="2"/>
  <c r="M15" i="2"/>
  <c r="N15" i="2"/>
  <c r="O15" i="2"/>
  <c r="P15" i="2"/>
  <c r="Q15" i="2"/>
  <c r="R15" i="2"/>
  <c r="J15" i="2"/>
  <c r="L14" i="2"/>
  <c r="M14" i="2"/>
  <c r="N14" i="2"/>
  <c r="O14" i="2"/>
  <c r="P14" i="2"/>
  <c r="Q14" i="2"/>
  <c r="R14" i="2"/>
  <c r="J14" i="2"/>
  <c r="R12" i="2"/>
  <c r="K12" i="2"/>
  <c r="M12" i="2"/>
  <c r="N12" i="2"/>
  <c r="O12" i="2"/>
  <c r="P12" i="2"/>
  <c r="Q12" i="2"/>
  <c r="J12" i="2"/>
  <c r="K13" i="2"/>
  <c r="L13" i="2"/>
  <c r="M13" i="2"/>
  <c r="N13" i="2"/>
  <c r="O13" i="2"/>
  <c r="P13" i="2"/>
  <c r="Q13" i="2"/>
  <c r="R13" i="2"/>
  <c r="U7" i="2"/>
  <c r="V7" i="2"/>
  <c r="P48" i="1"/>
  <c r="P49" i="1"/>
  <c r="P47" i="1"/>
  <c r="H44" i="1"/>
  <c r="I44" i="1"/>
  <c r="J44" i="1"/>
  <c r="K44" i="1"/>
  <c r="L44" i="1"/>
  <c r="G44" i="1"/>
  <c r="H43" i="1"/>
  <c r="I43" i="1"/>
  <c r="J43" i="1"/>
  <c r="K43" i="1"/>
  <c r="L43" i="1"/>
  <c r="G43" i="1"/>
  <c r="H45" i="1"/>
  <c r="I45" i="1"/>
  <c r="J45" i="1"/>
  <c r="K45" i="1"/>
  <c r="L45" i="1"/>
  <c r="G45" i="1"/>
  <c r="I39" i="1"/>
  <c r="J39" i="1"/>
  <c r="K39" i="1"/>
  <c r="L39" i="1"/>
  <c r="G39" i="1"/>
  <c r="H39" i="1"/>
  <c r="H38" i="1"/>
  <c r="I38" i="1"/>
  <c r="J38" i="1"/>
  <c r="K38" i="1"/>
  <c r="L38" i="1"/>
  <c r="G38" i="1"/>
  <c r="H37" i="1"/>
  <c r="I37" i="1"/>
  <c r="J37" i="1"/>
  <c r="K37" i="1"/>
  <c r="L37" i="1"/>
  <c r="G37" i="1"/>
  <c r="M32" i="1"/>
  <c r="M31" i="1"/>
  <c r="H32" i="1"/>
  <c r="I32" i="1"/>
  <c r="J32" i="1"/>
  <c r="K32" i="1"/>
  <c r="L32" i="1"/>
  <c r="G32" i="1"/>
  <c r="H31" i="1"/>
  <c r="I31" i="1"/>
  <c r="J31" i="1"/>
  <c r="K31" i="1"/>
  <c r="L31" i="1"/>
  <c r="G31" i="1"/>
  <c r="H30" i="1"/>
  <c r="I30" i="1"/>
  <c r="J30" i="1"/>
  <c r="K30" i="1"/>
  <c r="L30" i="1"/>
  <c r="G30" i="1"/>
  <c r="H25" i="1"/>
  <c r="I25" i="1"/>
  <c r="J25" i="1"/>
  <c r="K25" i="1"/>
  <c r="L25" i="1"/>
  <c r="G25" i="1"/>
  <c r="H26" i="1"/>
  <c r="I26" i="1"/>
  <c r="J26" i="1"/>
  <c r="K26" i="1"/>
  <c r="L26" i="1"/>
  <c r="G24" i="1"/>
  <c r="G26" i="1"/>
  <c r="H24" i="1"/>
  <c r="I24" i="1"/>
  <c r="J24" i="1"/>
  <c r="K24" i="1"/>
  <c r="L24" i="1"/>
  <c r="H18" i="1"/>
  <c r="I18" i="1"/>
  <c r="J18" i="1"/>
  <c r="K18" i="1"/>
  <c r="L18" i="1"/>
  <c r="G18" i="1"/>
  <c r="M11" i="1"/>
  <c r="M12" i="1"/>
</calcChain>
</file>

<file path=xl/sharedStrings.xml><?xml version="1.0" encoding="utf-8"?>
<sst xmlns="http://schemas.openxmlformats.org/spreadsheetml/2006/main" count="494" uniqueCount="141">
  <si>
    <t>z= 50x1 +80 x2  Max</t>
  </si>
  <si>
    <t>s.a</t>
  </si>
  <si>
    <t>x1</t>
  </si>
  <si>
    <t>x1 +2x2 &lt;= 120</t>
  </si>
  <si>
    <t>x1 +x2 &lt;= 90</t>
  </si>
  <si>
    <t>x1,x2 &gt;=0</t>
  </si>
  <si>
    <t>&lt; menor</t>
  </si>
  <si>
    <t>&gt; mayor</t>
  </si>
  <si>
    <t>z-50x1-80     =0</t>
  </si>
  <si>
    <t>x1+2x2+s1 =120</t>
  </si>
  <si>
    <t>x1 +x2 +s2 = 90</t>
  </si>
  <si>
    <t>z</t>
  </si>
  <si>
    <t>x2</t>
  </si>
  <si>
    <t>s1</t>
  </si>
  <si>
    <t>s2</t>
  </si>
  <si>
    <t>r</t>
  </si>
  <si>
    <t>l.d</t>
  </si>
  <si>
    <t xml:space="preserve">reglom pibote </t>
  </si>
  <si>
    <t xml:space="preserve">renglon  pibote </t>
  </si>
  <si>
    <t>2 = a elmento pibote</t>
  </si>
  <si>
    <t xml:space="preserve">toca convertirlo en 1 </t>
  </si>
  <si>
    <t xml:space="preserve">filas </t>
  </si>
  <si>
    <t>r1</t>
  </si>
  <si>
    <t>r2</t>
  </si>
  <si>
    <t>r3</t>
  </si>
  <si>
    <t>hay que hacerlo 0</t>
  </si>
  <si>
    <t>80r2+r1</t>
  </si>
  <si>
    <t>"-1R2+R3</t>
  </si>
  <si>
    <t>renglon pibote</t>
  </si>
  <si>
    <t xml:space="preserve">0,5= elemento pibote </t>
  </si>
  <si>
    <t>toca vonvertirlo en 1</t>
  </si>
  <si>
    <t>10r3+r1</t>
  </si>
  <si>
    <t>"-0,5r3+r2</t>
  </si>
  <si>
    <t>respuesta</t>
  </si>
  <si>
    <t>varibles</t>
  </si>
  <si>
    <t>x1,x2,x3</t>
  </si>
  <si>
    <t>Zmin = 8x1+10x2+11x3</t>
  </si>
  <si>
    <t>sa</t>
  </si>
  <si>
    <t>x1+x2+x3&gt;= 10000</t>
  </si>
  <si>
    <t>x1&lt; 3000</t>
  </si>
  <si>
    <t>x2&gt;=1500</t>
  </si>
  <si>
    <t>x3&gt;=2000</t>
  </si>
  <si>
    <t>z -8x1-10x2-11x3=0</t>
  </si>
  <si>
    <t>"-x1-x2-x3+s1=-1000</t>
  </si>
  <si>
    <t>x1+s2=3000</t>
  </si>
  <si>
    <t>"-X2+ s3=-1500</t>
  </si>
  <si>
    <t>"-x3+s4=-2000</t>
  </si>
  <si>
    <t>x3</t>
  </si>
  <si>
    <t>s3</t>
  </si>
  <si>
    <t>s4</t>
  </si>
  <si>
    <t>ld</t>
  </si>
  <si>
    <t>para la pila pibote entontras ld la mayor negativa</t>
  </si>
  <si>
    <t xml:space="preserve">en la fila Z la dividemos por la pila pivote </t>
  </si>
  <si>
    <t xml:space="preserve">el pibote falso (8)*fila x1 + fila Z normal </t>
  </si>
  <si>
    <t>el pìbote falso (-1)* fila x1+fila s2 normal</t>
  </si>
  <si>
    <t>max Z= 4x1-8x2+x3</t>
  </si>
  <si>
    <t>Coef F.O</t>
  </si>
  <si>
    <t>F:O</t>
  </si>
  <si>
    <t>Sol Inic</t>
  </si>
  <si>
    <t>L.I</t>
  </si>
  <si>
    <t>L.D</t>
  </si>
  <si>
    <t>Carp meta</t>
  </si>
  <si>
    <t>mi</t>
  </si>
  <si>
    <t>Carp mad</t>
  </si>
  <si>
    <t>Fab Vidrio y Ens</t>
  </si>
  <si>
    <t>Microsoft Excel 16.0 Informe de respuestas</t>
  </si>
  <si>
    <t>Hoja de cálculo: [ejercicios para parcial.xlsx]solver</t>
  </si>
  <si>
    <t>Informe creado: 20/03/2018 22:13:27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</si>
  <si>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</si>
  <si>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</si>
  <si>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</si>
  <si>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</si>
  <si>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2 Subproblemas: 0</t>
  </si>
  <si>
    <t>Opciones de Solver</t>
  </si>
  <si>
    <t>Tiempo máximo Ilimitado,  Iteraciones Ilimitado, Precision 0,000001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</si>
  <si>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</si>
  <si>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</si>
  <si>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</si>
  <si>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</si>
  <si>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</si>
  <si>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</si>
  <si>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</si>
  <si>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</si>
  <si>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</si>
  <si>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</si>
  <si>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</si>
  <si>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</si>
  <si>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</si>
  <si>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$D$3</t>
  </si>
  <si>
    <t>Sol Inic F:O</t>
  </si>
  <si>
    <t>$B$3</t>
  </si>
  <si>
    <t>Sol Inic x1</t>
  </si>
  <si>
    <t>Continuar</t>
  </si>
  <si>
    <t>$C$3</t>
  </si>
  <si>
    <t>Sol Inic x2</t>
  </si>
  <si>
    <t>$D$5</t>
  </si>
  <si>
    <t>Carp meta L.I</t>
  </si>
  <si>
    <t>$D$5&lt;=$F$5</t>
  </si>
  <si>
    <t>No vinculante</t>
  </si>
  <si>
    <t>$D$6</t>
  </si>
  <si>
    <t>Carp mad L.I</t>
  </si>
  <si>
    <t>$D$6&lt;=$F$6</t>
  </si>
  <si>
    <t>Vinculante</t>
  </si>
  <si>
    <t>$D$7</t>
  </si>
  <si>
    <t>Fab Vidrio y Ens L.I</t>
  </si>
  <si>
    <t>$D$7&lt;=$F$7</t>
  </si>
  <si>
    <t>Microsoft Excel 16.0 Informe de sensibilidad</t>
  </si>
  <si>
    <t>Informe creado: 20/03/2018 22:13:28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</si>
  <si>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</si>
  <si>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</si>
  <si>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</si>
  <si>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</si>
  <si>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</si>
  <si>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</si>
  <si>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</si>
  <si>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</si>
  <si>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</si>
  <si>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</si>
  <si>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</si>
  <si>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</si>
  <si>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</si>
  <si>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</si>
  <si>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</si>
  <si>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</si>
  <si>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</si>
  <si>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</si>
  <si>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</si>
  <si>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x1+x2+x3=7</t>
  </si>
  <si>
    <t>2x1-5x2+x3&gt;=10</t>
  </si>
  <si>
    <t>x1,x2,x3&gt;=0</t>
  </si>
  <si>
    <t>x1+x2+x3+a1  =7</t>
  </si>
  <si>
    <t>2x1-5x2+x3 -h2+a2=10</t>
  </si>
  <si>
    <t>Microsoft Excel 15.0 Informe de respuestas</t>
  </si>
  <si>
    <t>Hoja de cálculo: [ejercicios para parcial.xlsx]Hoja1</t>
  </si>
  <si>
    <t>Informe creado: 20/09/2018 2:22:12 p. m.</t>
  </si>
  <si>
    <t>Tiempo máximo Ilimitado,  Iteraciones Ilimitado, Precision 0,000001, Usar escala automática</t>
  </si>
  <si>
    <t>Microsoft Excel 15.0 Informe de confidencialidad</t>
  </si>
  <si>
    <t>Microsoft Excel 15.0 Informe de límites</t>
  </si>
  <si>
    <t>Informe creado: 20/09/2018 2:26:21 p. m.</t>
  </si>
  <si>
    <t>Tiempo de la solución: 0,015 segundos.</t>
  </si>
  <si>
    <t>$D$5:$D$7 &lt;= $F$5:$F$7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</si>
</sst>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0" xfId="0" applyFill="1" applyBorder="1"/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0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1" xfId="0" applyFill="1" applyBorder="1"/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0" xfId="0" applyFont="1"/>
    <xf numFmtId="0" fontId="0" fillId="0" borderId="27" xfId="0" applyFill="1" applyBorder="1" applyAlignment="1"/>
    <xf numFmtId="0" fontId="3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0" fontId="0" fillId="0" borderId="27" xfId="0" applyNumberFormat="1" applyFill="1" applyBorder="1" applyAlignment="1"/>
    <xf numFmtId="0" fontId="0" fillId="0" borderId="28" xfId="0" applyNumberFormat="1" applyFill="1" applyBorder="1" applyAlignment="1"/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>
      <selection activeCell="B59" sqref="B59"/>
    </sheetView>
  </sheetViews>
  <sheetFormatPr baseColWidth="10" defaultRowHeight="15" x14ac:dyDescent="0.25"/>
  <sheetData>
    <row r="1" spans="2:16" ht="15.75" thickBot="1" x14ac:dyDescent="0.3"/>
    <row r="2" spans="2:16" x14ac:dyDescent="0.25">
      <c r="B2" s="61" t="s">
        <v>0</v>
      </c>
      <c r="C2" s="62"/>
      <c r="F2" s="20" t="s">
        <v>21</v>
      </c>
      <c r="G2" s="16" t="s">
        <v>11</v>
      </c>
      <c r="H2" s="5" t="s">
        <v>2</v>
      </c>
      <c r="I2" s="5" t="s">
        <v>12</v>
      </c>
      <c r="J2" s="5" t="s">
        <v>13</v>
      </c>
      <c r="K2" s="5" t="s">
        <v>14</v>
      </c>
      <c r="L2" s="5" t="s">
        <v>16</v>
      </c>
      <c r="M2" s="6" t="s">
        <v>15</v>
      </c>
    </row>
    <row r="3" spans="2:16" x14ac:dyDescent="0.25">
      <c r="B3" s="1" t="s">
        <v>1</v>
      </c>
      <c r="C3" s="2"/>
      <c r="E3" t="s">
        <v>6</v>
      </c>
      <c r="F3" s="25" t="s">
        <v>22</v>
      </c>
      <c r="G3" s="17">
        <v>1</v>
      </c>
      <c r="H3" s="3">
        <v>-50</v>
      </c>
      <c r="I3" s="3">
        <v>-80</v>
      </c>
      <c r="J3" s="3">
        <v>0</v>
      </c>
      <c r="K3" s="3">
        <v>0</v>
      </c>
      <c r="L3" s="3">
        <v>0</v>
      </c>
      <c r="M3" s="8"/>
    </row>
    <row r="4" spans="2:16" x14ac:dyDescent="0.25">
      <c r="B4" s="63" t="s">
        <v>3</v>
      </c>
      <c r="C4" s="64"/>
      <c r="E4" t="s">
        <v>7</v>
      </c>
      <c r="F4" s="25" t="s">
        <v>23</v>
      </c>
      <c r="G4" s="17">
        <v>0</v>
      </c>
      <c r="H4" s="3">
        <v>1</v>
      </c>
      <c r="I4" s="3">
        <v>2</v>
      </c>
      <c r="J4" s="3">
        <v>1</v>
      </c>
      <c r="K4" s="3">
        <v>0</v>
      </c>
      <c r="L4" s="3">
        <v>120</v>
      </c>
      <c r="M4" s="8"/>
    </row>
    <row r="5" spans="2:16" ht="15.75" thickBot="1" x14ac:dyDescent="0.3">
      <c r="B5" s="63" t="s">
        <v>4</v>
      </c>
      <c r="C5" s="64"/>
      <c r="F5" s="26" t="s">
        <v>24</v>
      </c>
      <c r="G5" s="18">
        <v>0</v>
      </c>
      <c r="H5" s="10">
        <v>1</v>
      </c>
      <c r="I5" s="10">
        <v>1</v>
      </c>
      <c r="J5" s="10">
        <v>0</v>
      </c>
      <c r="K5" s="10">
        <v>1</v>
      </c>
      <c r="L5" s="10">
        <v>90</v>
      </c>
      <c r="M5" s="11"/>
    </row>
    <row r="6" spans="2:16" ht="15.75" thickBot="1" x14ac:dyDescent="0.3">
      <c r="B6" s="65" t="s">
        <v>5</v>
      </c>
      <c r="C6" s="66"/>
    </row>
    <row r="7" spans="2:16" x14ac:dyDescent="0.25">
      <c r="B7" s="12"/>
      <c r="C7" s="12"/>
      <c r="G7" t="s">
        <v>17</v>
      </c>
    </row>
    <row r="8" spans="2:16" ht="15.75" thickBot="1" x14ac:dyDescent="0.3"/>
    <row r="9" spans="2:16" x14ac:dyDescent="0.25">
      <c r="F9" s="20" t="s">
        <v>21</v>
      </c>
      <c r="G9" s="4" t="s">
        <v>11</v>
      </c>
      <c r="H9" s="5" t="s">
        <v>2</v>
      </c>
      <c r="I9" s="5" t="s">
        <v>12</v>
      </c>
      <c r="J9" s="5" t="s">
        <v>13</v>
      </c>
      <c r="K9" s="5" t="s">
        <v>14</v>
      </c>
      <c r="L9" s="5" t="s">
        <v>16</v>
      </c>
      <c r="M9" s="6" t="s">
        <v>15</v>
      </c>
    </row>
    <row r="10" spans="2:16" x14ac:dyDescent="0.25">
      <c r="B10" s="67" t="s">
        <v>8</v>
      </c>
      <c r="C10" s="67"/>
      <c r="F10" s="23" t="s">
        <v>22</v>
      </c>
      <c r="G10" s="7">
        <v>1</v>
      </c>
      <c r="H10" s="3">
        <v>-50</v>
      </c>
      <c r="I10" s="13">
        <v>-80</v>
      </c>
      <c r="J10" s="3">
        <v>0</v>
      </c>
      <c r="K10" s="3">
        <v>0</v>
      </c>
      <c r="L10" s="3">
        <v>0</v>
      </c>
      <c r="M10" s="8"/>
    </row>
    <row r="11" spans="2:16" x14ac:dyDescent="0.25">
      <c r="B11" s="60" t="s">
        <v>9</v>
      </c>
      <c r="C11" s="60"/>
      <c r="F11" s="23" t="s">
        <v>23</v>
      </c>
      <c r="G11" s="7">
        <v>0</v>
      </c>
      <c r="H11" s="3">
        <v>1</v>
      </c>
      <c r="I11" s="14">
        <v>2</v>
      </c>
      <c r="J11" s="3">
        <v>1</v>
      </c>
      <c r="K11" s="3">
        <v>0</v>
      </c>
      <c r="L11" s="3">
        <v>120</v>
      </c>
      <c r="M11" s="8">
        <f>L11/I11</f>
        <v>60</v>
      </c>
      <c r="N11" t="s">
        <v>18</v>
      </c>
      <c r="P11" t="s">
        <v>19</v>
      </c>
    </row>
    <row r="12" spans="2:16" ht="15.75" thickBot="1" x14ac:dyDescent="0.3">
      <c r="B12" s="60" t="s">
        <v>10</v>
      </c>
      <c r="C12" s="60"/>
      <c r="F12" s="24" t="s">
        <v>24</v>
      </c>
      <c r="G12" s="9">
        <v>0</v>
      </c>
      <c r="H12" s="10">
        <v>1</v>
      </c>
      <c r="I12" s="10">
        <v>1</v>
      </c>
      <c r="J12" s="10">
        <v>0</v>
      </c>
      <c r="K12" s="10">
        <v>1</v>
      </c>
      <c r="L12" s="10">
        <v>90</v>
      </c>
      <c r="M12" s="8">
        <f>L12/I12</f>
        <v>90</v>
      </c>
      <c r="P12" t="s">
        <v>20</v>
      </c>
    </row>
    <row r="15" spans="2:16" ht="15.75" thickBot="1" x14ac:dyDescent="0.3"/>
    <row r="16" spans="2:16" x14ac:dyDescent="0.25">
      <c r="F16" s="20" t="s">
        <v>21</v>
      </c>
      <c r="G16" s="4" t="s">
        <v>11</v>
      </c>
      <c r="H16" s="5" t="s">
        <v>2</v>
      </c>
      <c r="I16" s="5" t="s">
        <v>12</v>
      </c>
      <c r="J16" s="5" t="s">
        <v>13</v>
      </c>
      <c r="K16" s="5" t="s">
        <v>14</v>
      </c>
      <c r="L16" s="5" t="s">
        <v>16</v>
      </c>
      <c r="M16" s="6" t="s">
        <v>15</v>
      </c>
    </row>
    <row r="17" spans="6:16" x14ac:dyDescent="0.25">
      <c r="F17" s="21" t="s">
        <v>22</v>
      </c>
      <c r="G17" s="7">
        <v>1</v>
      </c>
      <c r="H17" s="3">
        <v>-50</v>
      </c>
      <c r="I17" s="31">
        <v>-80</v>
      </c>
      <c r="J17" s="3"/>
      <c r="K17" s="3"/>
      <c r="L17" s="3">
        <v>0</v>
      </c>
      <c r="M17" s="8"/>
      <c r="O17" t="s">
        <v>26</v>
      </c>
      <c r="P17" t="s">
        <v>25</v>
      </c>
    </row>
    <row r="18" spans="6:16" x14ac:dyDescent="0.25">
      <c r="F18" s="27" t="s">
        <v>23</v>
      </c>
      <c r="G18" s="7">
        <f t="shared" ref="G18:L18" si="0">0.5*G11</f>
        <v>0</v>
      </c>
      <c r="H18" s="7">
        <f t="shared" si="0"/>
        <v>0.5</v>
      </c>
      <c r="I18" s="28">
        <f t="shared" si="0"/>
        <v>1</v>
      </c>
      <c r="J18" s="7">
        <f t="shared" si="0"/>
        <v>0.5</v>
      </c>
      <c r="K18" s="7">
        <f t="shared" si="0"/>
        <v>0</v>
      </c>
      <c r="L18" s="7">
        <f t="shared" si="0"/>
        <v>60</v>
      </c>
      <c r="M18" s="8"/>
    </row>
    <row r="19" spans="6:16" ht="15.75" thickBot="1" x14ac:dyDescent="0.3">
      <c r="F19" s="22" t="s">
        <v>24</v>
      </c>
      <c r="G19" s="9">
        <v>0</v>
      </c>
      <c r="H19" s="10">
        <v>1</v>
      </c>
      <c r="I19" s="30">
        <v>1</v>
      </c>
      <c r="J19" s="10">
        <v>0</v>
      </c>
      <c r="K19" s="10">
        <v>1</v>
      </c>
      <c r="L19" s="10">
        <v>90</v>
      </c>
      <c r="M19" s="8"/>
      <c r="O19" t="s">
        <v>27</v>
      </c>
      <c r="P19" t="s">
        <v>25</v>
      </c>
    </row>
    <row r="22" spans="6:16" ht="15.75" thickBot="1" x14ac:dyDescent="0.3"/>
    <row r="23" spans="6:16" x14ac:dyDescent="0.25">
      <c r="F23" s="20" t="s">
        <v>21</v>
      </c>
      <c r="G23" s="4" t="s">
        <v>11</v>
      </c>
      <c r="H23" s="5" t="s">
        <v>2</v>
      </c>
      <c r="I23" s="5" t="s">
        <v>12</v>
      </c>
      <c r="J23" s="5" t="s">
        <v>13</v>
      </c>
      <c r="K23" s="5" t="s">
        <v>14</v>
      </c>
      <c r="L23" s="5" t="s">
        <v>16</v>
      </c>
      <c r="M23" s="6" t="s">
        <v>15</v>
      </c>
    </row>
    <row r="24" spans="6:16" x14ac:dyDescent="0.25">
      <c r="F24" s="32" t="s">
        <v>22</v>
      </c>
      <c r="G24" s="33">
        <f>80*G18+G17</f>
        <v>1</v>
      </c>
      <c r="H24" s="33">
        <f t="shared" ref="H24:L24" si="1">80*H18+H17</f>
        <v>-10</v>
      </c>
      <c r="I24" s="33">
        <f t="shared" si="1"/>
        <v>0</v>
      </c>
      <c r="J24" s="33">
        <f t="shared" si="1"/>
        <v>40</v>
      </c>
      <c r="K24" s="33">
        <f t="shared" si="1"/>
        <v>0</v>
      </c>
      <c r="L24" s="33">
        <f t="shared" si="1"/>
        <v>4800</v>
      </c>
      <c r="M24" s="34"/>
    </row>
    <row r="25" spans="6:16" x14ac:dyDescent="0.25">
      <c r="F25" s="32" t="s">
        <v>23</v>
      </c>
      <c r="G25" s="33">
        <f>G18</f>
        <v>0</v>
      </c>
      <c r="H25" s="33">
        <f t="shared" ref="H25:L25" si="2">H18</f>
        <v>0.5</v>
      </c>
      <c r="I25" s="33">
        <f t="shared" si="2"/>
        <v>1</v>
      </c>
      <c r="J25" s="33">
        <f t="shared" si="2"/>
        <v>0.5</v>
      </c>
      <c r="K25" s="33">
        <f t="shared" si="2"/>
        <v>0</v>
      </c>
      <c r="L25" s="33">
        <f t="shared" si="2"/>
        <v>60</v>
      </c>
      <c r="M25" s="34"/>
    </row>
    <row r="26" spans="6:16" ht="15.75" thickBot="1" x14ac:dyDescent="0.3">
      <c r="F26" s="35" t="s">
        <v>24</v>
      </c>
      <c r="G26" s="36">
        <f>-1*G18+G19</f>
        <v>0</v>
      </c>
      <c r="H26" s="36">
        <f t="shared" ref="H26:L26" si="3">-1*H18+H19</f>
        <v>0.5</v>
      </c>
      <c r="I26" s="36">
        <f t="shared" si="3"/>
        <v>0</v>
      </c>
      <c r="J26" s="36">
        <f t="shared" si="3"/>
        <v>-0.5</v>
      </c>
      <c r="K26" s="36">
        <f t="shared" si="3"/>
        <v>1</v>
      </c>
      <c r="L26" s="36">
        <f t="shared" si="3"/>
        <v>30</v>
      </c>
      <c r="M26" s="34"/>
    </row>
    <row r="28" spans="6:16" ht="15.75" thickBot="1" x14ac:dyDescent="0.3"/>
    <row r="29" spans="6:16" x14ac:dyDescent="0.25">
      <c r="F29" s="20" t="s">
        <v>21</v>
      </c>
      <c r="G29" s="4" t="s">
        <v>11</v>
      </c>
      <c r="H29" s="5" t="s">
        <v>2</v>
      </c>
      <c r="I29" s="5" t="s">
        <v>12</v>
      </c>
      <c r="J29" s="5" t="s">
        <v>13</v>
      </c>
      <c r="K29" s="5" t="s">
        <v>14</v>
      </c>
      <c r="L29" s="5" t="s">
        <v>16</v>
      </c>
      <c r="M29" s="6" t="s">
        <v>15</v>
      </c>
    </row>
    <row r="30" spans="6:16" x14ac:dyDescent="0.25">
      <c r="F30" s="32" t="s">
        <v>22</v>
      </c>
      <c r="G30" s="33">
        <f>G24</f>
        <v>1</v>
      </c>
      <c r="H30" s="38">
        <f t="shared" ref="H30:L30" si="4">H24</f>
        <v>-10</v>
      </c>
      <c r="I30" s="33">
        <f t="shared" si="4"/>
        <v>0</v>
      </c>
      <c r="J30" s="33">
        <f t="shared" si="4"/>
        <v>40</v>
      </c>
      <c r="K30" s="33">
        <f t="shared" si="4"/>
        <v>0</v>
      </c>
      <c r="L30" s="33">
        <f t="shared" si="4"/>
        <v>4800</v>
      </c>
      <c r="M30" s="34"/>
    </row>
    <row r="31" spans="6:16" x14ac:dyDescent="0.25">
      <c r="F31" s="32" t="s">
        <v>23</v>
      </c>
      <c r="G31" s="33">
        <f>G25</f>
        <v>0</v>
      </c>
      <c r="H31" s="33">
        <f t="shared" ref="H31:L31" si="5">H25</f>
        <v>0.5</v>
      </c>
      <c r="I31" s="33">
        <f t="shared" si="5"/>
        <v>1</v>
      </c>
      <c r="J31" s="33">
        <f t="shared" si="5"/>
        <v>0.5</v>
      </c>
      <c r="K31" s="33">
        <f t="shared" si="5"/>
        <v>0</v>
      </c>
      <c r="L31" s="33">
        <f t="shared" si="5"/>
        <v>60</v>
      </c>
      <c r="M31" s="34">
        <f>L31/H31</f>
        <v>120</v>
      </c>
    </row>
    <row r="32" spans="6:16" ht="15.75" thickBot="1" x14ac:dyDescent="0.3">
      <c r="F32" s="35" t="s">
        <v>24</v>
      </c>
      <c r="G32" s="36">
        <f>G26</f>
        <v>0</v>
      </c>
      <c r="H32" s="39">
        <f t="shared" ref="H32:L32" si="6">H26</f>
        <v>0.5</v>
      </c>
      <c r="I32" s="36">
        <f t="shared" si="6"/>
        <v>0</v>
      </c>
      <c r="J32" s="36">
        <f t="shared" si="6"/>
        <v>-0.5</v>
      </c>
      <c r="K32" s="36">
        <f t="shared" si="6"/>
        <v>1</v>
      </c>
      <c r="L32" s="36">
        <f t="shared" si="6"/>
        <v>30</v>
      </c>
      <c r="M32" s="34">
        <f>L32/H32</f>
        <v>60</v>
      </c>
      <c r="N32" t="s">
        <v>28</v>
      </c>
      <c r="P32" t="s">
        <v>29</v>
      </c>
    </row>
    <row r="33" spans="6:16" x14ac:dyDescent="0.25">
      <c r="P33" t="s">
        <v>30</v>
      </c>
    </row>
    <row r="35" spans="6:16" ht="15.75" thickBot="1" x14ac:dyDescent="0.3"/>
    <row r="36" spans="6:16" x14ac:dyDescent="0.25">
      <c r="F36" s="20" t="s">
        <v>21</v>
      </c>
      <c r="G36" s="4" t="s">
        <v>11</v>
      </c>
      <c r="H36" s="5" t="s">
        <v>2</v>
      </c>
      <c r="I36" s="5" t="s">
        <v>12</v>
      </c>
      <c r="J36" s="5" t="s">
        <v>13</v>
      </c>
      <c r="K36" s="5" t="s">
        <v>14</v>
      </c>
      <c r="L36" s="5" t="s">
        <v>16</v>
      </c>
      <c r="M36" s="6" t="s">
        <v>15</v>
      </c>
    </row>
    <row r="37" spans="6:16" x14ac:dyDescent="0.25">
      <c r="F37" s="32" t="s">
        <v>22</v>
      </c>
      <c r="G37" s="33">
        <f>G30</f>
        <v>1</v>
      </c>
      <c r="H37" s="33">
        <f t="shared" ref="H37:L37" si="7">H30</f>
        <v>-10</v>
      </c>
      <c r="I37" s="33">
        <f t="shared" si="7"/>
        <v>0</v>
      </c>
      <c r="J37" s="33">
        <f t="shared" si="7"/>
        <v>40</v>
      </c>
      <c r="K37" s="33">
        <f t="shared" si="7"/>
        <v>0</v>
      </c>
      <c r="L37" s="33">
        <f t="shared" si="7"/>
        <v>4800</v>
      </c>
      <c r="M37" s="34"/>
      <c r="O37" t="s">
        <v>31</v>
      </c>
    </row>
    <row r="38" spans="6:16" x14ac:dyDescent="0.25">
      <c r="F38" s="32" t="s">
        <v>23</v>
      </c>
      <c r="G38" s="33">
        <f>G31</f>
        <v>0</v>
      </c>
      <c r="H38" s="33">
        <f t="shared" ref="H38:L38" si="8">H31</f>
        <v>0.5</v>
      </c>
      <c r="I38" s="33">
        <f t="shared" si="8"/>
        <v>1</v>
      </c>
      <c r="J38" s="33">
        <f t="shared" si="8"/>
        <v>0.5</v>
      </c>
      <c r="K38" s="33">
        <f t="shared" si="8"/>
        <v>0</v>
      </c>
      <c r="L38" s="33">
        <f t="shared" si="8"/>
        <v>60</v>
      </c>
      <c r="M38" s="33"/>
      <c r="O38" t="s">
        <v>32</v>
      </c>
    </row>
    <row r="39" spans="6:16" ht="15.75" thickBot="1" x14ac:dyDescent="0.3">
      <c r="F39" s="40" t="s">
        <v>24</v>
      </c>
      <c r="G39" s="36">
        <f>2*G32</f>
        <v>0</v>
      </c>
      <c r="H39" s="39">
        <f>2*H32</f>
        <v>1</v>
      </c>
      <c r="I39" s="36">
        <f t="shared" ref="I39:L39" si="9">2*I32</f>
        <v>0</v>
      </c>
      <c r="J39" s="36">
        <f t="shared" si="9"/>
        <v>-1</v>
      </c>
      <c r="K39" s="36">
        <f t="shared" si="9"/>
        <v>2</v>
      </c>
      <c r="L39" s="36">
        <f t="shared" si="9"/>
        <v>60</v>
      </c>
      <c r="M39" s="34"/>
    </row>
    <row r="41" spans="6:16" ht="15.75" thickBot="1" x14ac:dyDescent="0.3"/>
    <row r="42" spans="6:16" x14ac:dyDescent="0.25">
      <c r="F42" s="20" t="s">
        <v>21</v>
      </c>
      <c r="G42" s="4" t="s">
        <v>11</v>
      </c>
      <c r="H42" s="5" t="s">
        <v>2</v>
      </c>
      <c r="I42" s="5" t="s">
        <v>12</v>
      </c>
      <c r="J42" s="5" t="s">
        <v>13</v>
      </c>
      <c r="K42" s="5" t="s">
        <v>14</v>
      </c>
      <c r="L42" s="5" t="s">
        <v>16</v>
      </c>
      <c r="M42" s="6" t="s">
        <v>15</v>
      </c>
    </row>
    <row r="43" spans="6:16" x14ac:dyDescent="0.25">
      <c r="F43" s="41" t="s">
        <v>22</v>
      </c>
      <c r="G43" s="19">
        <f>10*G39+G37</f>
        <v>1</v>
      </c>
      <c r="H43" s="19">
        <f t="shared" ref="H43:L43" si="10">10*H39+H37</f>
        <v>0</v>
      </c>
      <c r="I43" s="19">
        <f t="shared" si="10"/>
        <v>0</v>
      </c>
      <c r="J43" s="19">
        <f t="shared" si="10"/>
        <v>30</v>
      </c>
      <c r="K43" s="19">
        <f t="shared" si="10"/>
        <v>20</v>
      </c>
      <c r="L43" s="19">
        <f t="shared" si="10"/>
        <v>5400</v>
      </c>
      <c r="M43" s="19"/>
    </row>
    <row r="44" spans="6:16" x14ac:dyDescent="0.25">
      <c r="F44" s="41" t="s">
        <v>23</v>
      </c>
      <c r="G44" s="19">
        <f>-0.5*G39+G38</f>
        <v>0</v>
      </c>
      <c r="H44" s="19">
        <f t="shared" ref="H44:L44" si="11">-0.5*H39+H38</f>
        <v>0</v>
      </c>
      <c r="I44" s="19">
        <f t="shared" si="11"/>
        <v>1</v>
      </c>
      <c r="J44" s="19">
        <f t="shared" si="11"/>
        <v>1</v>
      </c>
      <c r="K44" s="19">
        <f t="shared" si="11"/>
        <v>-1</v>
      </c>
      <c r="L44" s="19">
        <f t="shared" si="11"/>
        <v>30</v>
      </c>
      <c r="M44" s="19"/>
    </row>
    <row r="45" spans="6:16" ht="15.75" thickBot="1" x14ac:dyDescent="0.3">
      <c r="F45" s="42" t="s">
        <v>24</v>
      </c>
      <c r="G45" s="19">
        <f>G39</f>
        <v>0</v>
      </c>
      <c r="H45" s="19">
        <f t="shared" ref="H45:L45" si="12">H39</f>
        <v>1</v>
      </c>
      <c r="I45" s="19">
        <f t="shared" si="12"/>
        <v>0</v>
      </c>
      <c r="J45" s="19">
        <f t="shared" si="12"/>
        <v>-1</v>
      </c>
      <c r="K45" s="19">
        <f t="shared" si="12"/>
        <v>2</v>
      </c>
      <c r="L45" s="19">
        <f t="shared" si="12"/>
        <v>60</v>
      </c>
      <c r="M45" s="19"/>
    </row>
    <row r="46" spans="6:16" x14ac:dyDescent="0.25">
      <c r="O46" t="s">
        <v>33</v>
      </c>
    </row>
    <row r="47" spans="6:16" x14ac:dyDescent="0.25">
      <c r="O47" t="s">
        <v>11</v>
      </c>
      <c r="P47">
        <f>L43</f>
        <v>5400</v>
      </c>
    </row>
    <row r="48" spans="6:16" x14ac:dyDescent="0.25">
      <c r="O48" t="s">
        <v>2</v>
      </c>
      <c r="P48">
        <f t="shared" ref="P48:P49" si="13">L44</f>
        <v>30</v>
      </c>
    </row>
    <row r="49" spans="15:16" x14ac:dyDescent="0.25">
      <c r="O49" t="s">
        <v>12</v>
      </c>
      <c r="P49">
        <f t="shared" si="13"/>
        <v>60</v>
      </c>
    </row>
  </sheetData>
  <mergeCells count="7">
    <mergeCell ref="B12:C12"/>
    <mergeCell ref="B2:C2"/>
    <mergeCell ref="B4:C4"/>
    <mergeCell ref="B5:C5"/>
    <mergeCell ref="B6:C6"/>
    <mergeCell ref="B10:C10"/>
    <mergeCell ref="B11:C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7.42578125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50" t="s">
        <v>132</v>
      </c>
    </row>
    <row r="2" spans="1:5" x14ac:dyDescent="0.25">
      <c r="A2" s="50" t="s">
        <v>133</v>
      </c>
    </row>
    <row r="3" spans="1:5" x14ac:dyDescent="0.25">
      <c r="A3" s="50" t="s">
        <v>138</v>
      </c>
    </row>
    <row r="4" spans="1:5" x14ac:dyDescent="0.25">
      <c r="A4" s="50" t="s">
        <v>68</v>
      </c>
    </row>
    <row r="5" spans="1:5" x14ac:dyDescent="0.25">
      <c r="A5" s="50" t="s">
        <v>69</v>
      </c>
    </row>
    <row r="6" spans="1:5" hidden="1" outlineLevel="1" x14ac:dyDescent="0.25">
      <c r="A6" s="50"/>
      <c r="B6" t="s">
        <v>70</v>
      </c>
    </row>
    <row r="7" spans="1:5" hidden="1" outlineLevel="1" x14ac:dyDescent="0.25">
      <c r="A7" s="50"/>
      <c r="B7" t="s">
        <v>139</v>
      </c>
    </row>
    <row r="8" spans="1:5" hidden="1" outlineLevel="1" x14ac:dyDescent="0.25">
      <c r="A8" s="50"/>
      <c r="B8" t="s">
        <v>72</v>
      </c>
    </row>
    <row r="9" spans="1:5" collapsed="1" x14ac:dyDescent="0.25">
      <c r="A9" s="50" t="s">
        <v>73</v>
      </c>
    </row>
    <row r="10" spans="1:5" hidden="1" outlineLevel="1" x14ac:dyDescent="0.25">
      <c r="B10" t="s">
        <v>135</v>
      </c>
    </row>
    <row r="11" spans="1:5" hidden="1" outlineLevel="1" x14ac:dyDescent="0.25">
      <c r="B11" t="s">
        <v>75</v>
      </c>
    </row>
    <row r="12" spans="1:5" collapsed="1" x14ac:dyDescent="0.25"/>
    <row r="14" spans="1:5" ht="15.75" thickBot="1" x14ac:dyDescent="0.3">
      <c r="A14" t="s">
        <v>76</v>
      </c>
    </row>
    <row r="15" spans="1:5" ht="15.75" thickBot="1" x14ac:dyDescent="0.3">
      <c r="B15" s="68" t="s">
        <v>77</v>
      </c>
      <c r="C15" s="68" t="s">
        <v>78</v>
      </c>
      <c r="D15" s="68" t="s">
        <v>79</v>
      </c>
      <c r="E15" s="68" t="s">
        <v>80</v>
      </c>
    </row>
    <row r="16" spans="1:5" ht="15.75" thickBot="1" x14ac:dyDescent="0.3">
      <c r="B16" s="51" t="s">
        <v>88</v>
      </c>
      <c r="C16" s="51" t="s">
        <v>89</v>
      </c>
      <c r="D16" s="54">
        <v>8000</v>
      </c>
      <c r="E16" s="54">
        <v>36000</v>
      </c>
    </row>
    <row r="19" spans="1:7" ht="15.75" thickBot="1" x14ac:dyDescent="0.3">
      <c r="A19" t="s">
        <v>81</v>
      </c>
    </row>
    <row r="20" spans="1:7" ht="15.75" thickBot="1" x14ac:dyDescent="0.3">
      <c r="B20" s="68" t="s">
        <v>77</v>
      </c>
      <c r="C20" s="68" t="s">
        <v>78</v>
      </c>
      <c r="D20" s="68" t="s">
        <v>79</v>
      </c>
      <c r="E20" s="68" t="s">
        <v>80</v>
      </c>
      <c r="F20" s="68" t="s">
        <v>82</v>
      </c>
    </row>
    <row r="21" spans="1:7" x14ac:dyDescent="0.25">
      <c r="B21" s="53" t="s">
        <v>90</v>
      </c>
      <c r="C21" s="53" t="s">
        <v>91</v>
      </c>
      <c r="D21" s="55">
        <v>1</v>
      </c>
      <c r="E21" s="55">
        <v>2</v>
      </c>
      <c r="F21" s="53" t="s">
        <v>92</v>
      </c>
    </row>
    <row r="22" spans="1:7" ht="15.75" thickBot="1" x14ac:dyDescent="0.3">
      <c r="B22" s="51" t="s">
        <v>93</v>
      </c>
      <c r="C22" s="51" t="s">
        <v>94</v>
      </c>
      <c r="D22" s="54">
        <v>1</v>
      </c>
      <c r="E22" s="54">
        <v>6</v>
      </c>
      <c r="F22" s="51" t="s">
        <v>92</v>
      </c>
    </row>
    <row r="25" spans="1:7" ht="15.75" thickBot="1" x14ac:dyDescent="0.3">
      <c r="A25" t="s">
        <v>83</v>
      </c>
    </row>
    <row r="26" spans="1:7" ht="15.75" thickBot="1" x14ac:dyDescent="0.3">
      <c r="B26" s="68" t="s">
        <v>77</v>
      </c>
      <c r="C26" s="68" t="s">
        <v>78</v>
      </c>
      <c r="D26" s="68" t="s">
        <v>84</v>
      </c>
      <c r="E26" s="68" t="s">
        <v>85</v>
      </c>
      <c r="F26" s="68" t="s">
        <v>86</v>
      </c>
      <c r="G26" s="68" t="s">
        <v>87</v>
      </c>
    </row>
    <row r="27" spans="1:7" x14ac:dyDescent="0.25">
      <c r="B27" s="74" t="s">
        <v>140</v>
      </c>
      <c r="C27" s="73"/>
      <c r="D27" s="73"/>
      <c r="E27" s="73"/>
      <c r="F27" s="73"/>
      <c r="G27" s="73"/>
    </row>
    <row r="28" spans="1:7" hidden="1" outlineLevel="1" x14ac:dyDescent="0.25">
      <c r="B28" s="53" t="s">
        <v>95</v>
      </c>
      <c r="C28" s="53" t="s">
        <v>96</v>
      </c>
      <c r="D28" s="55">
        <v>2</v>
      </c>
      <c r="E28" s="53" t="s">
        <v>97</v>
      </c>
      <c r="F28" s="53" t="s">
        <v>98</v>
      </c>
      <c r="G28" s="53">
        <v>2</v>
      </c>
    </row>
    <row r="29" spans="1:7" hidden="1" outlineLevel="1" x14ac:dyDescent="0.25">
      <c r="B29" s="53" t="s">
        <v>99</v>
      </c>
      <c r="C29" s="53" t="s">
        <v>100</v>
      </c>
      <c r="D29" s="55">
        <v>12</v>
      </c>
      <c r="E29" s="53" t="s">
        <v>101</v>
      </c>
      <c r="F29" s="53" t="s">
        <v>102</v>
      </c>
      <c r="G29" s="53">
        <v>0</v>
      </c>
    </row>
    <row r="30" spans="1:7" ht="15.75" hidden="1" outlineLevel="1" thickBot="1" x14ac:dyDescent="0.3">
      <c r="B30" s="51" t="s">
        <v>103</v>
      </c>
      <c r="C30" s="51" t="s">
        <v>104</v>
      </c>
      <c r="D30" s="54">
        <v>18</v>
      </c>
      <c r="E30" s="51" t="s">
        <v>105</v>
      </c>
      <c r="F30" s="51" t="s">
        <v>102</v>
      </c>
      <c r="G30" s="51">
        <v>0</v>
      </c>
    </row>
    <row r="31" spans="1:7" collapsed="1" x14ac:dyDescent="0.25">
      <c r="B31" s="69"/>
      <c r="C31" s="69"/>
      <c r="D31" s="70"/>
      <c r="E31" s="69"/>
      <c r="F31" s="69"/>
      <c r="G31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7.4257812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50" t="s">
        <v>136</v>
      </c>
    </row>
    <row r="2" spans="1:8" x14ac:dyDescent="0.25">
      <c r="A2" s="50" t="s">
        <v>133</v>
      </c>
    </row>
    <row r="3" spans="1:8" x14ac:dyDescent="0.25">
      <c r="A3" s="50" t="s">
        <v>138</v>
      </c>
    </row>
    <row r="6" spans="1:8" ht="15.75" thickBot="1" x14ac:dyDescent="0.3">
      <c r="A6" t="s">
        <v>81</v>
      </c>
    </row>
    <row r="7" spans="1:8" x14ac:dyDescent="0.25">
      <c r="B7" s="71"/>
      <c r="C7" s="71"/>
      <c r="D7" s="71" t="s">
        <v>108</v>
      </c>
      <c r="E7" s="71" t="s">
        <v>110</v>
      </c>
      <c r="F7" s="71" t="s">
        <v>112</v>
      </c>
      <c r="G7" s="71" t="s">
        <v>114</v>
      </c>
      <c r="H7" s="71" t="s">
        <v>114</v>
      </c>
    </row>
    <row r="8" spans="1:8" ht="15.75" thickBot="1" x14ac:dyDescent="0.3">
      <c r="B8" s="72" t="s">
        <v>77</v>
      </c>
      <c r="C8" s="72" t="s">
        <v>78</v>
      </c>
      <c r="D8" s="72" t="s">
        <v>109</v>
      </c>
      <c r="E8" s="72" t="s">
        <v>111</v>
      </c>
      <c r="F8" s="72" t="s">
        <v>113</v>
      </c>
      <c r="G8" s="72" t="s">
        <v>115</v>
      </c>
      <c r="H8" s="72" t="s">
        <v>116</v>
      </c>
    </row>
    <row r="9" spans="1:8" x14ac:dyDescent="0.25">
      <c r="B9" s="53" t="s">
        <v>90</v>
      </c>
      <c r="C9" s="53" t="s">
        <v>91</v>
      </c>
      <c r="D9" s="53">
        <v>2</v>
      </c>
      <c r="E9" s="53">
        <v>0</v>
      </c>
      <c r="F9" s="53">
        <v>3000</v>
      </c>
      <c r="G9" s="53">
        <v>4500</v>
      </c>
      <c r="H9" s="53">
        <v>3000</v>
      </c>
    </row>
    <row r="10" spans="1:8" ht="15.75" thickBot="1" x14ac:dyDescent="0.3">
      <c r="B10" s="51" t="s">
        <v>93</v>
      </c>
      <c r="C10" s="51" t="s">
        <v>94</v>
      </c>
      <c r="D10" s="51">
        <v>6</v>
      </c>
      <c r="E10" s="51">
        <v>0</v>
      </c>
      <c r="F10" s="51">
        <v>5000</v>
      </c>
      <c r="G10" s="51">
        <v>1E+30</v>
      </c>
      <c r="H10" s="51">
        <v>3000</v>
      </c>
    </row>
    <row r="12" spans="1:8" ht="15.75" thickBot="1" x14ac:dyDescent="0.3">
      <c r="A12" t="s">
        <v>83</v>
      </c>
    </row>
    <row r="13" spans="1:8" x14ac:dyDescent="0.25">
      <c r="B13" s="71"/>
      <c r="C13" s="71"/>
      <c r="D13" s="71" t="s">
        <v>108</v>
      </c>
      <c r="E13" s="71" t="s">
        <v>117</v>
      </c>
      <c r="F13" s="71" t="s">
        <v>119</v>
      </c>
      <c r="G13" s="71" t="s">
        <v>114</v>
      </c>
      <c r="H13" s="71" t="s">
        <v>114</v>
      </c>
    </row>
    <row r="14" spans="1:8" ht="15.75" thickBot="1" x14ac:dyDescent="0.3">
      <c r="B14" s="72" t="s">
        <v>77</v>
      </c>
      <c r="C14" s="72" t="s">
        <v>78</v>
      </c>
      <c r="D14" s="72" t="s">
        <v>109</v>
      </c>
      <c r="E14" s="72" t="s">
        <v>118</v>
      </c>
      <c r="F14" s="72" t="s">
        <v>120</v>
      </c>
      <c r="G14" s="72" t="s">
        <v>115</v>
      </c>
      <c r="H14" s="72" t="s">
        <v>116</v>
      </c>
    </row>
    <row r="15" spans="1:8" x14ac:dyDescent="0.25">
      <c r="B15" s="74" t="s">
        <v>140</v>
      </c>
      <c r="C15" s="73"/>
      <c r="D15" s="73"/>
      <c r="E15" s="73"/>
      <c r="F15" s="73"/>
      <c r="G15" s="73"/>
      <c r="H15" s="73"/>
    </row>
    <row r="16" spans="1:8" hidden="1" outlineLevel="1" x14ac:dyDescent="0.25">
      <c r="B16" s="53" t="s">
        <v>95</v>
      </c>
      <c r="C16" s="53" t="s">
        <v>96</v>
      </c>
      <c r="D16" s="53">
        <v>2</v>
      </c>
      <c r="E16" s="53">
        <v>0</v>
      </c>
      <c r="F16" s="53">
        <v>4</v>
      </c>
      <c r="G16" s="53">
        <v>1E+30</v>
      </c>
      <c r="H16" s="53">
        <v>2</v>
      </c>
    </row>
    <row r="17" spans="2:8" hidden="1" outlineLevel="1" x14ac:dyDescent="0.25">
      <c r="B17" s="53" t="s">
        <v>99</v>
      </c>
      <c r="C17" s="53" t="s">
        <v>100</v>
      </c>
      <c r="D17" s="53">
        <v>12</v>
      </c>
      <c r="E17" s="53">
        <v>1500</v>
      </c>
      <c r="F17" s="53">
        <v>12</v>
      </c>
      <c r="G17" s="53">
        <v>6</v>
      </c>
      <c r="H17" s="53">
        <v>6</v>
      </c>
    </row>
    <row r="18" spans="2:8" ht="15.75" hidden="1" outlineLevel="1" thickBot="1" x14ac:dyDescent="0.3">
      <c r="B18" s="51" t="s">
        <v>103</v>
      </c>
      <c r="C18" s="51" t="s">
        <v>104</v>
      </c>
      <c r="D18" s="51">
        <v>18</v>
      </c>
      <c r="E18" s="51">
        <v>1000</v>
      </c>
      <c r="F18" s="51">
        <v>18</v>
      </c>
      <c r="G18" s="51">
        <v>6</v>
      </c>
      <c r="H18" s="51">
        <v>6</v>
      </c>
    </row>
    <row r="19" spans="2:8" collapsed="1" x14ac:dyDescent="0.25">
      <c r="B19" s="69"/>
      <c r="C19" s="69"/>
      <c r="D19" s="69"/>
      <c r="E19" s="69"/>
      <c r="F19" s="69"/>
      <c r="G19" s="69"/>
      <c r="H19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50" t="s">
        <v>137</v>
      </c>
    </row>
    <row r="2" spans="1:10" x14ac:dyDescent="0.25">
      <c r="A2" s="50" t="s">
        <v>133</v>
      </c>
    </row>
    <row r="3" spans="1:10" x14ac:dyDescent="0.25">
      <c r="A3" s="50" t="s">
        <v>138</v>
      </c>
    </row>
    <row r="5" spans="1:10" ht="15.75" thickBot="1" x14ac:dyDescent="0.3"/>
    <row r="6" spans="1:10" x14ac:dyDescent="0.25">
      <c r="B6" s="71"/>
      <c r="C6" s="71" t="s">
        <v>112</v>
      </c>
      <c r="D6" s="71"/>
    </row>
    <row r="7" spans="1:10" ht="15.75" thickBot="1" x14ac:dyDescent="0.3">
      <c r="B7" s="72" t="s">
        <v>77</v>
      </c>
      <c r="C7" s="72" t="s">
        <v>78</v>
      </c>
      <c r="D7" s="72" t="s">
        <v>109</v>
      </c>
    </row>
    <row r="8" spans="1:10" ht="15.75" thickBot="1" x14ac:dyDescent="0.3">
      <c r="B8" s="51" t="s">
        <v>88</v>
      </c>
      <c r="C8" s="51" t="s">
        <v>89</v>
      </c>
      <c r="D8" s="54">
        <v>36000</v>
      </c>
    </row>
    <row r="10" spans="1:10" ht="15.75" thickBot="1" x14ac:dyDescent="0.3"/>
    <row r="11" spans="1:10" x14ac:dyDescent="0.25">
      <c r="B11" s="71"/>
      <c r="C11" s="71" t="s">
        <v>122</v>
      </c>
      <c r="D11" s="71"/>
      <c r="F11" s="71" t="s">
        <v>123</v>
      </c>
      <c r="G11" s="71" t="s">
        <v>112</v>
      </c>
      <c r="I11" s="71" t="s">
        <v>126</v>
      </c>
      <c r="J11" s="71" t="s">
        <v>112</v>
      </c>
    </row>
    <row r="12" spans="1:10" ht="15.75" thickBot="1" x14ac:dyDescent="0.3">
      <c r="B12" s="72" t="s">
        <v>77</v>
      </c>
      <c r="C12" s="72" t="s">
        <v>78</v>
      </c>
      <c r="D12" s="72" t="s">
        <v>109</v>
      </c>
      <c r="F12" s="72" t="s">
        <v>124</v>
      </c>
      <c r="G12" s="72" t="s">
        <v>125</v>
      </c>
      <c r="I12" s="72" t="s">
        <v>124</v>
      </c>
      <c r="J12" s="72" t="s">
        <v>125</v>
      </c>
    </row>
    <row r="13" spans="1:10" x14ac:dyDescent="0.25">
      <c r="B13" s="53" t="s">
        <v>90</v>
      </c>
      <c r="C13" s="53" t="s">
        <v>91</v>
      </c>
      <c r="D13" s="55">
        <v>2</v>
      </c>
      <c r="F13" s="55">
        <v>0</v>
      </c>
      <c r="G13" s="55">
        <v>30000</v>
      </c>
      <c r="I13" s="55">
        <v>2</v>
      </c>
      <c r="J13" s="55">
        <v>36000</v>
      </c>
    </row>
    <row r="14" spans="1:10" ht="15.75" thickBot="1" x14ac:dyDescent="0.3">
      <c r="B14" s="51" t="s">
        <v>93</v>
      </c>
      <c r="C14" s="51" t="s">
        <v>94</v>
      </c>
      <c r="D14" s="54">
        <v>6</v>
      </c>
      <c r="F14" s="54">
        <v>0</v>
      </c>
      <c r="G14" s="54">
        <v>6000</v>
      </c>
      <c r="I14" s="54">
        <v>6</v>
      </c>
      <c r="J14" s="54">
        <v>36000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.25"/>
  <cols>
    <col min="2" max="3" width="5" bestFit="1" customWidth="1"/>
    <col min="4" max="4" width="6" bestFit="1" customWidth="1"/>
    <col min="6" max="6" width="3.7109375" bestFit="1" customWidth="1"/>
  </cols>
  <sheetData>
    <row r="1" spans="1:6" x14ac:dyDescent="0.25">
      <c r="B1" t="s">
        <v>2</v>
      </c>
      <c r="C1" t="s">
        <v>12</v>
      </c>
    </row>
    <row r="2" spans="1:6" x14ac:dyDescent="0.25">
      <c r="A2" t="s">
        <v>56</v>
      </c>
      <c r="B2">
        <v>3000</v>
      </c>
      <c r="C2">
        <v>5000</v>
      </c>
      <c r="D2" t="s">
        <v>57</v>
      </c>
    </row>
    <row r="3" spans="1:6" x14ac:dyDescent="0.25">
      <c r="A3" t="s">
        <v>58</v>
      </c>
      <c r="B3">
        <v>2</v>
      </c>
      <c r="C3">
        <v>6</v>
      </c>
      <c r="D3">
        <f>SUMPRODUCT(B2:C2,B3:C3)</f>
        <v>36000</v>
      </c>
    </row>
    <row r="4" spans="1:6" x14ac:dyDescent="0.25">
      <c r="D4" t="s">
        <v>59</v>
      </c>
      <c r="F4" t="s">
        <v>60</v>
      </c>
    </row>
    <row r="5" spans="1:6" x14ac:dyDescent="0.25">
      <c r="A5" t="s">
        <v>61</v>
      </c>
      <c r="B5">
        <v>1</v>
      </c>
      <c r="C5">
        <v>0</v>
      </c>
      <c r="D5">
        <f>SUMPRODUCT($B$3:$C$3,B5:C5)</f>
        <v>2</v>
      </c>
      <c r="E5" t="s">
        <v>62</v>
      </c>
      <c r="F5">
        <v>4</v>
      </c>
    </row>
    <row r="6" spans="1:6" x14ac:dyDescent="0.25">
      <c r="A6" t="s">
        <v>63</v>
      </c>
      <c r="B6">
        <v>0</v>
      </c>
      <c r="C6">
        <v>2</v>
      </c>
      <c r="D6">
        <f t="shared" ref="D6:D7" si="0">SUMPRODUCT($B$3:$C$3,B6:C6)</f>
        <v>12</v>
      </c>
      <c r="E6" t="s">
        <v>62</v>
      </c>
      <c r="F6">
        <v>12</v>
      </c>
    </row>
    <row r="7" spans="1:6" x14ac:dyDescent="0.25">
      <c r="A7" t="s">
        <v>64</v>
      </c>
      <c r="B7">
        <v>3</v>
      </c>
      <c r="C7">
        <v>2</v>
      </c>
      <c r="D7">
        <f t="shared" si="0"/>
        <v>18</v>
      </c>
      <c r="E7" t="s">
        <v>62</v>
      </c>
      <c r="F7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9"/>
  <sheetViews>
    <sheetView topLeftCell="H1" workbookViewId="0">
      <selection activeCell="T45" sqref="T45"/>
    </sheetView>
  </sheetViews>
  <sheetFormatPr baseColWidth="10" defaultRowHeight="15" x14ac:dyDescent="0.25"/>
  <sheetData>
    <row r="1" spans="2:22" ht="15.75" thickBot="1" x14ac:dyDescent="0.3"/>
    <row r="2" spans="2:22" ht="15.75" thickBot="1" x14ac:dyDescent="0.3">
      <c r="B2" s="61" t="s">
        <v>34</v>
      </c>
      <c r="C2" s="62"/>
      <c r="I2" s="4"/>
      <c r="J2" s="5" t="s">
        <v>11</v>
      </c>
      <c r="K2" s="5" t="s">
        <v>2</v>
      </c>
      <c r="L2" s="5" t="s">
        <v>12</v>
      </c>
      <c r="M2" s="5" t="s">
        <v>47</v>
      </c>
      <c r="N2" s="5" t="s">
        <v>13</v>
      </c>
      <c r="O2" s="5" t="s">
        <v>14</v>
      </c>
      <c r="P2" s="5" t="s">
        <v>48</v>
      </c>
      <c r="Q2" s="5" t="s">
        <v>49</v>
      </c>
      <c r="R2" s="6" t="s">
        <v>50</v>
      </c>
    </row>
    <row r="3" spans="2:22" x14ac:dyDescent="0.25">
      <c r="B3" s="63" t="s">
        <v>35</v>
      </c>
      <c r="C3" s="64"/>
      <c r="E3" s="61" t="s">
        <v>42</v>
      </c>
      <c r="F3" s="62"/>
      <c r="G3" s="12"/>
      <c r="H3" s="12"/>
      <c r="I3" s="7" t="s">
        <v>11</v>
      </c>
      <c r="J3" s="3">
        <v>-1</v>
      </c>
      <c r="K3" s="13">
        <v>-8</v>
      </c>
      <c r="L3" s="3">
        <v>-10</v>
      </c>
      <c r="M3" s="3">
        <v>-11</v>
      </c>
      <c r="N3" s="3">
        <v>0</v>
      </c>
      <c r="O3" s="3">
        <v>0</v>
      </c>
      <c r="P3" s="3">
        <v>0</v>
      </c>
      <c r="Q3" s="3">
        <v>0</v>
      </c>
      <c r="R3" s="8">
        <v>0</v>
      </c>
    </row>
    <row r="4" spans="2:22" x14ac:dyDescent="0.25">
      <c r="B4" s="63" t="s">
        <v>36</v>
      </c>
      <c r="C4" s="64"/>
      <c r="E4" s="43" t="s">
        <v>37</v>
      </c>
      <c r="F4" s="44"/>
      <c r="G4" s="45"/>
      <c r="H4" s="45"/>
      <c r="I4" s="7" t="s">
        <v>13</v>
      </c>
      <c r="J4" s="3">
        <v>0</v>
      </c>
      <c r="K4" s="14">
        <v>-1</v>
      </c>
      <c r="L4" s="3">
        <v>-1</v>
      </c>
      <c r="M4" s="3">
        <v>-1</v>
      </c>
      <c r="N4" s="3">
        <v>1</v>
      </c>
      <c r="O4" s="3">
        <v>0</v>
      </c>
      <c r="P4" s="3">
        <v>0</v>
      </c>
      <c r="Q4" s="3">
        <v>0</v>
      </c>
      <c r="R4" s="46">
        <v>-10000</v>
      </c>
      <c r="T4" t="s">
        <v>51</v>
      </c>
    </row>
    <row r="5" spans="2:22" x14ac:dyDescent="0.25">
      <c r="B5" s="43" t="s">
        <v>37</v>
      </c>
      <c r="C5" s="44"/>
      <c r="E5" s="63" t="s">
        <v>43</v>
      </c>
      <c r="F5" s="64"/>
      <c r="G5" s="12"/>
      <c r="H5" s="12"/>
      <c r="I5" s="7" t="s">
        <v>14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8">
        <v>3000</v>
      </c>
    </row>
    <row r="6" spans="2:22" x14ac:dyDescent="0.25">
      <c r="B6" s="63" t="s">
        <v>38</v>
      </c>
      <c r="C6" s="64"/>
      <c r="E6" s="63" t="s">
        <v>44</v>
      </c>
      <c r="F6" s="64"/>
      <c r="G6" s="12"/>
      <c r="H6" s="12"/>
      <c r="I6" s="7" t="s">
        <v>48</v>
      </c>
      <c r="J6" s="3">
        <v>0</v>
      </c>
      <c r="K6" s="3">
        <v>0</v>
      </c>
      <c r="L6" s="3">
        <v>-1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8">
        <v>-1500</v>
      </c>
      <c r="T6" t="s">
        <v>52</v>
      </c>
    </row>
    <row r="7" spans="2:22" ht="15.75" thickBot="1" x14ac:dyDescent="0.3">
      <c r="B7" s="63" t="s">
        <v>39</v>
      </c>
      <c r="C7" s="64"/>
      <c r="E7" s="63" t="s">
        <v>45</v>
      </c>
      <c r="F7" s="64"/>
      <c r="G7" s="12"/>
      <c r="H7" s="12"/>
      <c r="I7" s="9" t="s">
        <v>49</v>
      </c>
      <c r="J7" s="10">
        <v>0</v>
      </c>
      <c r="K7" s="10">
        <v>0</v>
      </c>
      <c r="L7" s="10">
        <v>0</v>
      </c>
      <c r="M7" s="10">
        <v>-1</v>
      </c>
      <c r="N7" s="10">
        <v>0</v>
      </c>
      <c r="O7" s="10">
        <v>0</v>
      </c>
      <c r="P7" s="10">
        <v>0</v>
      </c>
      <c r="Q7" s="10">
        <v>1</v>
      </c>
      <c r="R7" s="11">
        <v>-2000</v>
      </c>
      <c r="T7">
        <f>K3/K4</f>
        <v>8</v>
      </c>
      <c r="U7">
        <f t="shared" ref="U7:V7" si="0">L3/L4</f>
        <v>10</v>
      </c>
      <c r="V7">
        <f t="shared" si="0"/>
        <v>11</v>
      </c>
    </row>
    <row r="8" spans="2:22" ht="15.75" thickBot="1" x14ac:dyDescent="0.3">
      <c r="B8" s="63" t="s">
        <v>40</v>
      </c>
      <c r="C8" s="64"/>
      <c r="E8" s="65" t="s">
        <v>46</v>
      </c>
      <c r="F8" s="66"/>
      <c r="G8" s="12"/>
      <c r="H8" s="12"/>
    </row>
    <row r="9" spans="2:22" ht="15.75" thickBot="1" x14ac:dyDescent="0.3">
      <c r="B9" s="65" t="s">
        <v>41</v>
      </c>
      <c r="C9" s="66"/>
    </row>
    <row r="10" spans="2:22" ht="15.75" thickBot="1" x14ac:dyDescent="0.3"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2:22" x14ac:dyDescent="0.25">
      <c r="I11" s="4"/>
      <c r="J11" s="5" t="s">
        <v>11</v>
      </c>
      <c r="K11" s="5" t="s">
        <v>2</v>
      </c>
      <c r="L11" s="5" t="s">
        <v>12</v>
      </c>
      <c r="M11" s="5" t="s">
        <v>47</v>
      </c>
      <c r="N11" s="5" t="s">
        <v>13</v>
      </c>
      <c r="O11" s="5" t="s">
        <v>14</v>
      </c>
      <c r="P11" s="5" t="s">
        <v>48</v>
      </c>
      <c r="Q11" s="5" t="s">
        <v>49</v>
      </c>
      <c r="R11" s="6" t="s">
        <v>50</v>
      </c>
    </row>
    <row r="12" spans="2:22" x14ac:dyDescent="0.25">
      <c r="I12" s="7" t="s">
        <v>11</v>
      </c>
      <c r="J12" s="3">
        <f>8*J13+J3</f>
        <v>-1</v>
      </c>
      <c r="K12" s="3">
        <f t="shared" ref="K12:Q12" si="1">8*K13+K3</f>
        <v>0</v>
      </c>
      <c r="L12" s="3">
        <f>8*L13+L3</f>
        <v>-2</v>
      </c>
      <c r="M12" s="3">
        <f t="shared" si="1"/>
        <v>-3</v>
      </c>
      <c r="N12" s="3">
        <f t="shared" si="1"/>
        <v>-8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>8*R13+R3</f>
        <v>80000</v>
      </c>
      <c r="T12" t="s">
        <v>53</v>
      </c>
    </row>
    <row r="13" spans="2:22" x14ac:dyDescent="0.25">
      <c r="I13" s="38" t="s">
        <v>2</v>
      </c>
      <c r="J13" s="3">
        <f>-1*J4</f>
        <v>0</v>
      </c>
      <c r="K13" s="3">
        <f t="shared" ref="K13:R13" si="2">-1*K4</f>
        <v>1</v>
      </c>
      <c r="L13" s="3">
        <f t="shared" si="2"/>
        <v>1</v>
      </c>
      <c r="M13" s="3">
        <f t="shared" si="2"/>
        <v>1</v>
      </c>
      <c r="N13" s="3">
        <f t="shared" si="2"/>
        <v>-1</v>
      </c>
      <c r="O13" s="3">
        <f t="shared" si="2"/>
        <v>0</v>
      </c>
      <c r="P13" s="3">
        <f t="shared" si="2"/>
        <v>0</v>
      </c>
      <c r="Q13" s="3">
        <f t="shared" si="2"/>
        <v>0</v>
      </c>
      <c r="R13" s="3">
        <f t="shared" si="2"/>
        <v>10000</v>
      </c>
    </row>
    <row r="14" spans="2:22" x14ac:dyDescent="0.25">
      <c r="I14" s="7" t="s">
        <v>14</v>
      </c>
      <c r="J14" s="3">
        <f>-1*J13+J5</f>
        <v>0</v>
      </c>
      <c r="K14" s="3">
        <f>-1*K13+K5</f>
        <v>0</v>
      </c>
      <c r="L14" s="3">
        <f t="shared" ref="L14:R14" si="3">-1*L13+L5</f>
        <v>-1</v>
      </c>
      <c r="M14" s="3">
        <f t="shared" si="3"/>
        <v>-1</v>
      </c>
      <c r="N14" s="3">
        <f t="shared" si="3"/>
        <v>1</v>
      </c>
      <c r="O14" s="3">
        <f t="shared" si="3"/>
        <v>1</v>
      </c>
      <c r="P14" s="3">
        <f t="shared" si="3"/>
        <v>0</v>
      </c>
      <c r="Q14" s="3">
        <f t="shared" si="3"/>
        <v>0</v>
      </c>
      <c r="R14" s="3">
        <f t="shared" si="3"/>
        <v>-7000</v>
      </c>
      <c r="T14" t="s">
        <v>54</v>
      </c>
    </row>
    <row r="15" spans="2:22" x14ac:dyDescent="0.25">
      <c r="I15" s="7" t="s">
        <v>48</v>
      </c>
      <c r="J15" s="3">
        <f>J6</f>
        <v>0</v>
      </c>
      <c r="K15" s="3">
        <f t="shared" ref="K15:R15" si="4">K6</f>
        <v>0</v>
      </c>
      <c r="L15" s="3">
        <f t="shared" si="4"/>
        <v>-1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1</v>
      </c>
      <c r="Q15" s="3">
        <f t="shared" si="4"/>
        <v>0</v>
      </c>
      <c r="R15" s="3">
        <f t="shared" si="4"/>
        <v>-1500</v>
      </c>
    </row>
    <row r="16" spans="2:22" ht="15.75" thickBot="1" x14ac:dyDescent="0.3">
      <c r="I16" s="9" t="s">
        <v>49</v>
      </c>
      <c r="J16" s="10">
        <f>J7</f>
        <v>0</v>
      </c>
      <c r="K16" s="10">
        <f t="shared" ref="K16:R16" si="5">K7</f>
        <v>0</v>
      </c>
      <c r="L16" s="10">
        <f t="shared" si="5"/>
        <v>0</v>
      </c>
      <c r="M16" s="10">
        <f t="shared" si="5"/>
        <v>-1</v>
      </c>
      <c r="N16" s="10">
        <f t="shared" si="5"/>
        <v>0</v>
      </c>
      <c r="O16" s="10">
        <f t="shared" si="5"/>
        <v>0</v>
      </c>
      <c r="P16" s="10">
        <f t="shared" si="5"/>
        <v>0</v>
      </c>
      <c r="Q16" s="10">
        <f t="shared" si="5"/>
        <v>1</v>
      </c>
      <c r="R16" s="10">
        <f t="shared" si="5"/>
        <v>-2000</v>
      </c>
    </row>
    <row r="18" spans="9:22" ht="15.75" thickBot="1" x14ac:dyDescent="0.3"/>
    <row r="19" spans="9:22" x14ac:dyDescent="0.25">
      <c r="I19" s="4"/>
      <c r="J19" s="5" t="s">
        <v>11</v>
      </c>
      <c r="K19" s="5" t="s">
        <v>2</v>
      </c>
      <c r="L19" s="5" t="s">
        <v>12</v>
      </c>
      <c r="M19" s="5" t="s">
        <v>47</v>
      </c>
      <c r="N19" s="5" t="s">
        <v>13</v>
      </c>
      <c r="O19" s="5" t="s">
        <v>14</v>
      </c>
      <c r="P19" s="5" t="s">
        <v>48</v>
      </c>
      <c r="Q19" s="5" t="s">
        <v>49</v>
      </c>
      <c r="R19" s="6" t="s">
        <v>50</v>
      </c>
      <c r="T19" t="s">
        <v>51</v>
      </c>
    </row>
    <row r="20" spans="9:22" x14ac:dyDescent="0.25">
      <c r="I20" s="7" t="s">
        <v>11</v>
      </c>
      <c r="J20" s="3">
        <v>-1</v>
      </c>
      <c r="K20" s="3">
        <v>0</v>
      </c>
      <c r="L20" s="13">
        <v>-2</v>
      </c>
      <c r="M20" s="3">
        <v>-3</v>
      </c>
      <c r="N20" s="3">
        <v>-8</v>
      </c>
      <c r="O20" s="3">
        <v>0</v>
      </c>
      <c r="P20" s="3">
        <v>0</v>
      </c>
      <c r="Q20" s="3">
        <v>0</v>
      </c>
      <c r="R20" s="3">
        <v>80000</v>
      </c>
    </row>
    <row r="21" spans="9:22" x14ac:dyDescent="0.25">
      <c r="I21" s="33" t="s">
        <v>2</v>
      </c>
      <c r="J21" s="3">
        <v>0</v>
      </c>
      <c r="K21" s="3">
        <v>1</v>
      </c>
      <c r="L21" s="3">
        <v>1</v>
      </c>
      <c r="M21" s="3">
        <v>1</v>
      </c>
      <c r="N21" s="3">
        <v>-1</v>
      </c>
      <c r="O21" s="3">
        <v>0</v>
      </c>
      <c r="P21" s="3">
        <v>0</v>
      </c>
      <c r="Q21" s="3">
        <v>0</v>
      </c>
      <c r="R21" s="3">
        <v>10000</v>
      </c>
      <c r="T21" t="s">
        <v>52</v>
      </c>
    </row>
    <row r="22" spans="9:22" x14ac:dyDescent="0.25">
      <c r="I22" s="7" t="s">
        <v>14</v>
      </c>
      <c r="J22" s="3">
        <v>0</v>
      </c>
      <c r="K22" s="3">
        <v>0</v>
      </c>
      <c r="L22" s="14">
        <v>-1</v>
      </c>
      <c r="M22" s="3">
        <v>-1</v>
      </c>
      <c r="N22" s="3">
        <v>1</v>
      </c>
      <c r="O22" s="3">
        <v>1</v>
      </c>
      <c r="P22" s="3">
        <v>0</v>
      </c>
      <c r="Q22" s="3">
        <v>0</v>
      </c>
      <c r="R22" s="13">
        <v>-7000</v>
      </c>
      <c r="U22">
        <f>L20/L22</f>
        <v>2</v>
      </c>
      <c r="V22">
        <f>M20/M22</f>
        <v>3</v>
      </c>
    </row>
    <row r="23" spans="9:22" x14ac:dyDescent="0.25">
      <c r="I23" s="7" t="s">
        <v>48</v>
      </c>
      <c r="J23" s="3">
        <v>0</v>
      </c>
      <c r="K23" s="3">
        <v>0</v>
      </c>
      <c r="L23" s="3">
        <v>-1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-1500</v>
      </c>
    </row>
    <row r="24" spans="9:22" ht="15.75" thickBot="1" x14ac:dyDescent="0.3">
      <c r="I24" s="9" t="s">
        <v>49</v>
      </c>
      <c r="J24" s="10">
        <v>0</v>
      </c>
      <c r="K24" s="10">
        <v>0</v>
      </c>
      <c r="L24" s="10">
        <v>0</v>
      </c>
      <c r="M24" s="10">
        <v>-1</v>
      </c>
      <c r="N24" s="10">
        <v>0</v>
      </c>
      <c r="O24" s="10">
        <v>0</v>
      </c>
      <c r="P24" s="10">
        <v>0</v>
      </c>
      <c r="Q24" s="10">
        <v>1</v>
      </c>
      <c r="R24" s="10">
        <v>-2000</v>
      </c>
    </row>
    <row r="26" spans="9:22" ht="15.75" thickBot="1" x14ac:dyDescent="0.3"/>
    <row r="27" spans="9:22" x14ac:dyDescent="0.25">
      <c r="I27" s="4"/>
      <c r="J27" s="5" t="s">
        <v>11</v>
      </c>
      <c r="K27" s="5" t="s">
        <v>2</v>
      </c>
      <c r="L27" s="5" t="s">
        <v>12</v>
      </c>
      <c r="M27" s="5" t="s">
        <v>47</v>
      </c>
      <c r="N27" s="5" t="s">
        <v>13</v>
      </c>
      <c r="O27" s="5" t="s">
        <v>14</v>
      </c>
      <c r="P27" s="5" t="s">
        <v>48</v>
      </c>
      <c r="Q27" s="5" t="s">
        <v>49</v>
      </c>
      <c r="R27" s="6" t="s">
        <v>50</v>
      </c>
    </row>
    <row r="28" spans="9:22" x14ac:dyDescent="0.25">
      <c r="I28" s="7" t="s">
        <v>11</v>
      </c>
      <c r="J28" s="15">
        <f t="shared" ref="J28:K28" si="6">2*J30+J20</f>
        <v>-1</v>
      </c>
      <c r="K28" s="15">
        <f t="shared" si="6"/>
        <v>0</v>
      </c>
      <c r="L28" s="15">
        <f>2*L30+L20</f>
        <v>0</v>
      </c>
      <c r="M28" s="15">
        <f t="shared" ref="M28:Q28" si="7">2*M30+M20</f>
        <v>-1</v>
      </c>
      <c r="N28" s="15">
        <f t="shared" si="7"/>
        <v>-10</v>
      </c>
      <c r="O28" s="15">
        <f t="shared" si="7"/>
        <v>-2</v>
      </c>
      <c r="P28" s="15">
        <f t="shared" si="7"/>
        <v>0</v>
      </c>
      <c r="Q28" s="15">
        <f t="shared" si="7"/>
        <v>0</v>
      </c>
      <c r="R28" s="15">
        <f>2*R30+R20</f>
        <v>94000</v>
      </c>
    </row>
    <row r="29" spans="9:22" x14ac:dyDescent="0.25">
      <c r="I29" s="33" t="s">
        <v>2</v>
      </c>
      <c r="J29" s="3">
        <f t="shared" ref="J29:K29" si="8">-1*J30+J21</f>
        <v>0</v>
      </c>
      <c r="K29" s="3">
        <f t="shared" si="8"/>
        <v>1</v>
      </c>
      <c r="L29" s="3">
        <f>-1*L30+L21</f>
        <v>0</v>
      </c>
      <c r="M29" s="3">
        <f t="shared" ref="M29:R29" si="9">-1*M30+M21</f>
        <v>0</v>
      </c>
      <c r="N29" s="3">
        <f t="shared" si="9"/>
        <v>0</v>
      </c>
      <c r="O29" s="3">
        <f t="shared" si="9"/>
        <v>1</v>
      </c>
      <c r="P29" s="3">
        <f t="shared" si="9"/>
        <v>0</v>
      </c>
      <c r="Q29" s="3">
        <f t="shared" si="9"/>
        <v>0</v>
      </c>
      <c r="R29" s="3">
        <f t="shared" si="9"/>
        <v>3000</v>
      </c>
    </row>
    <row r="30" spans="9:22" x14ac:dyDescent="0.25">
      <c r="I30" s="38" t="s">
        <v>12</v>
      </c>
      <c r="J30" s="3">
        <f>-1*J22</f>
        <v>0</v>
      </c>
      <c r="K30" s="3">
        <f t="shared" ref="K30:R30" si="10">-1*K22</f>
        <v>0</v>
      </c>
      <c r="L30" s="48">
        <f t="shared" si="10"/>
        <v>1</v>
      </c>
      <c r="M30" s="3">
        <f t="shared" si="10"/>
        <v>1</v>
      </c>
      <c r="N30" s="3">
        <f t="shared" si="10"/>
        <v>-1</v>
      </c>
      <c r="O30" s="3">
        <f t="shared" si="10"/>
        <v>-1</v>
      </c>
      <c r="P30" s="3">
        <f t="shared" si="10"/>
        <v>0</v>
      </c>
      <c r="Q30" s="3">
        <f t="shared" si="10"/>
        <v>0</v>
      </c>
      <c r="R30" s="3">
        <f t="shared" si="10"/>
        <v>7000</v>
      </c>
    </row>
    <row r="31" spans="9:22" x14ac:dyDescent="0.25">
      <c r="I31" s="7" t="s">
        <v>48</v>
      </c>
      <c r="J31" s="3">
        <f t="shared" ref="J31:K31" si="11">1*J30+J23</f>
        <v>0</v>
      </c>
      <c r="K31" s="3">
        <f t="shared" si="11"/>
        <v>0</v>
      </c>
      <c r="L31" s="3">
        <f>1*L30+L23</f>
        <v>0</v>
      </c>
      <c r="M31" s="3">
        <f>1*M30+M23</f>
        <v>1</v>
      </c>
      <c r="N31" s="3">
        <f t="shared" ref="N31:R31" si="12">1*N30+N23</f>
        <v>-1</v>
      </c>
      <c r="O31" s="3">
        <f t="shared" si="12"/>
        <v>-1</v>
      </c>
      <c r="P31" s="3">
        <f t="shared" si="12"/>
        <v>1</v>
      </c>
      <c r="Q31" s="3">
        <f t="shared" si="12"/>
        <v>0</v>
      </c>
      <c r="R31" s="3">
        <f t="shared" si="12"/>
        <v>5500</v>
      </c>
    </row>
    <row r="32" spans="9:22" ht="15.75" thickBot="1" x14ac:dyDescent="0.3">
      <c r="I32" s="9" t="s">
        <v>49</v>
      </c>
      <c r="J32" s="10">
        <v>0</v>
      </c>
      <c r="K32" s="10">
        <v>0</v>
      </c>
      <c r="L32" s="10">
        <v>0</v>
      </c>
      <c r="M32" s="10">
        <v>-1</v>
      </c>
      <c r="N32" s="10">
        <v>0</v>
      </c>
      <c r="O32" s="10">
        <v>0</v>
      </c>
      <c r="P32" s="10">
        <v>0</v>
      </c>
      <c r="Q32" s="10">
        <v>1</v>
      </c>
      <c r="R32" s="10">
        <v>-2000</v>
      </c>
    </row>
    <row r="35" spans="9:18" ht="15.75" thickBot="1" x14ac:dyDescent="0.3"/>
    <row r="36" spans="9:18" x14ac:dyDescent="0.25">
      <c r="I36" s="4"/>
      <c r="J36" s="5" t="s">
        <v>11</v>
      </c>
      <c r="K36" s="5" t="s">
        <v>2</v>
      </c>
      <c r="L36" s="5" t="s">
        <v>12</v>
      </c>
      <c r="M36" s="5" t="s">
        <v>47</v>
      </c>
      <c r="N36" s="5" t="s">
        <v>13</v>
      </c>
      <c r="O36" s="5" t="s">
        <v>14</v>
      </c>
      <c r="P36" s="5" t="s">
        <v>48</v>
      </c>
      <c r="Q36" s="5" t="s">
        <v>49</v>
      </c>
      <c r="R36" s="6" t="s">
        <v>50</v>
      </c>
    </row>
    <row r="37" spans="9:18" x14ac:dyDescent="0.25">
      <c r="I37" s="7" t="s">
        <v>11</v>
      </c>
      <c r="J37" s="15">
        <v>-1</v>
      </c>
      <c r="K37" s="15">
        <v>0</v>
      </c>
      <c r="L37" s="15">
        <v>1</v>
      </c>
      <c r="M37" s="13">
        <v>-1</v>
      </c>
      <c r="N37" s="15">
        <v>-10</v>
      </c>
      <c r="O37" s="15">
        <v>-2</v>
      </c>
      <c r="P37" s="15">
        <v>0</v>
      </c>
      <c r="Q37" s="15">
        <v>0</v>
      </c>
      <c r="R37" s="15">
        <v>94000</v>
      </c>
    </row>
    <row r="38" spans="9:18" x14ac:dyDescent="0.25">
      <c r="I38" s="33" t="s">
        <v>2</v>
      </c>
      <c r="J38" s="3">
        <f t="shared" ref="J38" si="13">-1*J39+J30</f>
        <v>0</v>
      </c>
      <c r="K38" s="3">
        <v>1</v>
      </c>
      <c r="L38" s="3">
        <v>0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 s="3">
        <v>3000</v>
      </c>
    </row>
    <row r="39" spans="9:18" x14ac:dyDescent="0.25">
      <c r="I39" s="33" t="s">
        <v>12</v>
      </c>
      <c r="J39" s="3">
        <f>-1*J31</f>
        <v>0</v>
      </c>
      <c r="K39" s="3">
        <v>0</v>
      </c>
      <c r="L39" s="48">
        <v>1</v>
      </c>
      <c r="M39" s="3">
        <v>1</v>
      </c>
      <c r="N39" s="3">
        <v>-1</v>
      </c>
      <c r="O39" s="3">
        <v>-1</v>
      </c>
      <c r="P39" s="3">
        <v>0</v>
      </c>
      <c r="Q39" s="3">
        <v>0</v>
      </c>
      <c r="R39" s="3">
        <v>7000</v>
      </c>
    </row>
    <row r="40" spans="9:18" x14ac:dyDescent="0.25">
      <c r="I40" s="7" t="s">
        <v>48</v>
      </c>
      <c r="J40" s="3">
        <f t="shared" ref="J40" si="14">1*J39+J32</f>
        <v>0</v>
      </c>
      <c r="K40" s="3">
        <v>0</v>
      </c>
      <c r="L40" s="3">
        <v>0</v>
      </c>
      <c r="M40" s="3">
        <v>1</v>
      </c>
      <c r="N40" s="3">
        <v>-1</v>
      </c>
      <c r="O40" s="3">
        <v>-1</v>
      </c>
      <c r="P40" s="3">
        <v>1</v>
      </c>
      <c r="Q40" s="3">
        <v>0</v>
      </c>
      <c r="R40" s="3">
        <v>5500</v>
      </c>
    </row>
    <row r="41" spans="9:18" ht="15.75" thickBot="1" x14ac:dyDescent="0.3">
      <c r="I41" s="9" t="s">
        <v>49</v>
      </c>
      <c r="J41" s="10">
        <v>0</v>
      </c>
      <c r="K41" s="10">
        <v>0</v>
      </c>
      <c r="L41" s="10">
        <v>0</v>
      </c>
      <c r="M41" s="29">
        <v>-1</v>
      </c>
      <c r="N41" s="10">
        <v>0</v>
      </c>
      <c r="O41" s="10">
        <v>0</v>
      </c>
      <c r="P41" s="10">
        <v>0</v>
      </c>
      <c r="Q41" s="10">
        <v>1</v>
      </c>
      <c r="R41" s="49">
        <v>-2000</v>
      </c>
    </row>
    <row r="43" spans="9:18" ht="15.75" thickBot="1" x14ac:dyDescent="0.3"/>
    <row r="44" spans="9:18" x14ac:dyDescent="0.25">
      <c r="I44" s="4"/>
      <c r="J44" s="5" t="s">
        <v>11</v>
      </c>
      <c r="K44" s="5" t="s">
        <v>2</v>
      </c>
      <c r="L44" s="5" t="s">
        <v>12</v>
      </c>
      <c r="M44" s="5" t="s">
        <v>47</v>
      </c>
      <c r="N44" s="5" t="s">
        <v>13</v>
      </c>
      <c r="O44" s="5" t="s">
        <v>14</v>
      </c>
      <c r="P44" s="5" t="s">
        <v>48</v>
      </c>
      <c r="Q44" s="5" t="s">
        <v>49</v>
      </c>
      <c r="R44" s="6" t="s">
        <v>50</v>
      </c>
    </row>
    <row r="45" spans="9:18" x14ac:dyDescent="0.25">
      <c r="I45" s="7" t="s">
        <v>11</v>
      </c>
      <c r="J45" s="15">
        <f t="shared" ref="J45:L45" si="15">1*J49+J37</f>
        <v>-1</v>
      </c>
      <c r="K45" s="15">
        <f t="shared" si="15"/>
        <v>0</v>
      </c>
      <c r="L45" s="15">
        <f t="shared" si="15"/>
        <v>1</v>
      </c>
      <c r="M45" s="15">
        <f>1*M49+M37</f>
        <v>0</v>
      </c>
      <c r="N45" s="15">
        <f t="shared" ref="N45:R45" si="16">1*N49+N37</f>
        <v>-10</v>
      </c>
      <c r="O45" s="15">
        <f t="shared" si="16"/>
        <v>-2</v>
      </c>
      <c r="P45" s="15">
        <f t="shared" si="16"/>
        <v>0</v>
      </c>
      <c r="Q45" s="15">
        <f t="shared" si="16"/>
        <v>-1</v>
      </c>
      <c r="R45" s="15">
        <f t="shared" si="16"/>
        <v>96000</v>
      </c>
    </row>
    <row r="46" spans="9:18" x14ac:dyDescent="0.25">
      <c r="I46" s="33" t="s">
        <v>2</v>
      </c>
      <c r="J46" s="15">
        <f>J38</f>
        <v>0</v>
      </c>
      <c r="K46" s="15">
        <f t="shared" ref="K46:R46" si="17">K38</f>
        <v>1</v>
      </c>
      <c r="L46" s="15">
        <f t="shared" si="17"/>
        <v>0</v>
      </c>
      <c r="M46" s="15">
        <f t="shared" si="17"/>
        <v>0</v>
      </c>
      <c r="N46" s="15">
        <f t="shared" si="17"/>
        <v>0</v>
      </c>
      <c r="O46" s="15">
        <f t="shared" si="17"/>
        <v>1</v>
      </c>
      <c r="P46" s="15">
        <f t="shared" si="17"/>
        <v>0</v>
      </c>
      <c r="Q46" s="15">
        <f t="shared" si="17"/>
        <v>0</v>
      </c>
      <c r="R46" s="15">
        <f t="shared" si="17"/>
        <v>3000</v>
      </c>
    </row>
    <row r="47" spans="9:18" x14ac:dyDescent="0.25">
      <c r="I47" s="33" t="s">
        <v>12</v>
      </c>
      <c r="J47" s="15">
        <f t="shared" ref="J47:L47" si="18">-1*J49+J39</f>
        <v>0</v>
      </c>
      <c r="K47" s="15">
        <f t="shared" si="18"/>
        <v>0</v>
      </c>
      <c r="L47" s="15">
        <f t="shared" si="18"/>
        <v>1</v>
      </c>
      <c r="M47" s="15">
        <f>-1*M49+M39</f>
        <v>0</v>
      </c>
      <c r="N47" s="15">
        <f t="shared" ref="N47:R47" si="19">-1*N49+N39</f>
        <v>-1</v>
      </c>
      <c r="O47" s="15">
        <f t="shared" si="19"/>
        <v>-1</v>
      </c>
      <c r="P47" s="15">
        <f t="shared" si="19"/>
        <v>0</v>
      </c>
      <c r="Q47" s="15">
        <f t="shared" si="19"/>
        <v>1</v>
      </c>
      <c r="R47" s="15">
        <f t="shared" si="19"/>
        <v>5000</v>
      </c>
    </row>
    <row r="48" spans="9:18" x14ac:dyDescent="0.25">
      <c r="I48" s="7" t="s">
        <v>48</v>
      </c>
      <c r="J48" s="15">
        <f t="shared" ref="J48:L48" si="20">-1*J49+J40</f>
        <v>0</v>
      </c>
      <c r="K48" s="15">
        <f t="shared" si="20"/>
        <v>0</v>
      </c>
      <c r="L48" s="15">
        <f t="shared" si="20"/>
        <v>0</v>
      </c>
      <c r="M48" s="15">
        <f>-1*M49+M40</f>
        <v>0</v>
      </c>
      <c r="N48" s="15">
        <f t="shared" ref="N48:R48" si="21">-1*N49+N40</f>
        <v>-1</v>
      </c>
      <c r="O48" s="15">
        <f t="shared" si="21"/>
        <v>-1</v>
      </c>
      <c r="P48" s="15">
        <f t="shared" si="21"/>
        <v>1</v>
      </c>
      <c r="Q48" s="15">
        <f t="shared" si="21"/>
        <v>1</v>
      </c>
      <c r="R48" s="15">
        <f t="shared" si="21"/>
        <v>3500</v>
      </c>
    </row>
    <row r="49" spans="9:18" ht="15.75" thickBot="1" x14ac:dyDescent="0.3">
      <c r="I49" s="9" t="s">
        <v>47</v>
      </c>
      <c r="J49" s="37">
        <f>J41/-1</f>
        <v>0</v>
      </c>
      <c r="K49" s="37">
        <f t="shared" ref="K49:R49" si="22">K41/-1</f>
        <v>0</v>
      </c>
      <c r="L49" s="37">
        <f t="shared" si="22"/>
        <v>0</v>
      </c>
      <c r="M49" s="37">
        <f t="shared" si="22"/>
        <v>1</v>
      </c>
      <c r="N49" s="37">
        <f t="shared" si="22"/>
        <v>0</v>
      </c>
      <c r="O49" s="37">
        <f t="shared" si="22"/>
        <v>0</v>
      </c>
      <c r="P49" s="37">
        <f t="shared" si="22"/>
        <v>0</v>
      </c>
      <c r="Q49" s="37">
        <f t="shared" si="22"/>
        <v>-1</v>
      </c>
      <c r="R49" s="37">
        <f t="shared" si="22"/>
        <v>2000</v>
      </c>
    </row>
  </sheetData>
  <mergeCells count="12">
    <mergeCell ref="B9:C9"/>
    <mergeCell ref="E3:F3"/>
    <mergeCell ref="E5:F5"/>
    <mergeCell ref="E6:F6"/>
    <mergeCell ref="E7:F7"/>
    <mergeCell ref="E8:F8"/>
    <mergeCell ref="B8:C8"/>
    <mergeCell ref="B2:C2"/>
    <mergeCell ref="B3:C3"/>
    <mergeCell ref="B4:C4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9" sqref="F9"/>
    </sheetView>
  </sheetViews>
  <sheetFormatPr baseColWidth="10" defaultRowHeight="15" x14ac:dyDescent="0.25"/>
  <sheetData>
    <row r="1" spans="2:6" ht="15.75" thickBot="1" x14ac:dyDescent="0.3"/>
    <row r="2" spans="2:6" x14ac:dyDescent="0.25">
      <c r="B2" s="61" t="s">
        <v>55</v>
      </c>
      <c r="C2" s="62"/>
    </row>
    <row r="3" spans="2:6" x14ac:dyDescent="0.25">
      <c r="B3" s="43" t="s">
        <v>37</v>
      </c>
      <c r="C3" s="44"/>
    </row>
    <row r="4" spans="2:6" x14ac:dyDescent="0.25">
      <c r="B4" s="63" t="s">
        <v>127</v>
      </c>
      <c r="C4" s="64"/>
      <c r="E4" s="67" t="s">
        <v>130</v>
      </c>
      <c r="F4" s="67"/>
    </row>
    <row r="5" spans="2:6" x14ac:dyDescent="0.25">
      <c r="B5" s="63" t="s">
        <v>128</v>
      </c>
      <c r="C5" s="64"/>
      <c r="E5" s="67" t="s">
        <v>131</v>
      </c>
      <c r="F5" s="67"/>
    </row>
    <row r="6" spans="2:6" x14ac:dyDescent="0.25">
      <c r="B6" s="63" t="s">
        <v>129</v>
      </c>
      <c r="C6" s="64"/>
    </row>
    <row r="7" spans="2:6" ht="15.75" thickBot="1" x14ac:dyDescent="0.3">
      <c r="B7" s="58"/>
      <c r="C7" s="59"/>
    </row>
  </sheetData>
  <mergeCells count="6">
    <mergeCell ref="B2:C2"/>
    <mergeCell ref="B4:C4"/>
    <mergeCell ref="B5:C5"/>
    <mergeCell ref="B6:C6"/>
    <mergeCell ref="E4:F4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baseColWidth="10" defaultRowHeight="15" x14ac:dyDescent="0.25"/>
  <cols>
    <col min="2" max="3" width="5" bestFit="1" customWidth="1"/>
    <col min="4" max="4" width="6" bestFit="1" customWidth="1"/>
    <col min="6" max="6" width="3.7109375" bestFit="1" customWidth="1"/>
  </cols>
  <sheetData>
    <row r="1" spans="1:6" x14ac:dyDescent="0.25">
      <c r="B1" t="s">
        <v>2</v>
      </c>
      <c r="C1" t="s">
        <v>12</v>
      </c>
    </row>
    <row r="2" spans="1:6" x14ac:dyDescent="0.25">
      <c r="A2" t="s">
        <v>56</v>
      </c>
      <c r="B2">
        <v>3000</v>
      </c>
      <c r="C2">
        <v>5000</v>
      </c>
      <c r="D2" t="s">
        <v>57</v>
      </c>
    </row>
    <row r="3" spans="1:6" x14ac:dyDescent="0.25">
      <c r="A3" t="s">
        <v>58</v>
      </c>
      <c r="B3">
        <v>2</v>
      </c>
      <c r="C3">
        <v>6</v>
      </c>
      <c r="D3">
        <f>SUMPRODUCT(B2:C2,B3:C3)</f>
        <v>36000</v>
      </c>
    </row>
    <row r="4" spans="1:6" x14ac:dyDescent="0.25">
      <c r="D4" t="s">
        <v>59</v>
      </c>
      <c r="F4" t="s">
        <v>60</v>
      </c>
    </row>
    <row r="5" spans="1:6" x14ac:dyDescent="0.25">
      <c r="A5" t="s">
        <v>61</v>
      </c>
      <c r="B5">
        <v>1</v>
      </c>
      <c r="C5">
        <v>0</v>
      </c>
      <c r="D5">
        <f>SUMPRODUCT($B$3:$C$3,B5:C5)</f>
        <v>2</v>
      </c>
      <c r="E5" t="s">
        <v>62</v>
      </c>
      <c r="F5">
        <v>4</v>
      </c>
    </row>
    <row r="6" spans="1:6" x14ac:dyDescent="0.25">
      <c r="A6" t="s">
        <v>63</v>
      </c>
      <c r="B6">
        <v>0</v>
      </c>
      <c r="C6">
        <v>2</v>
      </c>
      <c r="D6">
        <f t="shared" ref="D6:D7" si="0">SUMPRODUCT($B$3:$C$3,B6:C6)</f>
        <v>12</v>
      </c>
      <c r="E6" t="s">
        <v>62</v>
      </c>
      <c r="F6">
        <v>12</v>
      </c>
    </row>
    <row r="7" spans="1:6" x14ac:dyDescent="0.25">
      <c r="A7" t="s">
        <v>64</v>
      </c>
      <c r="B7">
        <v>3</v>
      </c>
      <c r="C7">
        <v>2</v>
      </c>
      <c r="D7">
        <f t="shared" si="0"/>
        <v>18</v>
      </c>
      <c r="E7" t="s">
        <v>62</v>
      </c>
      <c r="F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6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17.425781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50" t="s">
        <v>65</v>
      </c>
    </row>
    <row r="2" spans="1:5" x14ac:dyDescent="0.25">
      <c r="A2" s="50" t="s">
        <v>66</v>
      </c>
    </row>
    <row r="3" spans="1:5" x14ac:dyDescent="0.25">
      <c r="A3" s="50" t="s">
        <v>67</v>
      </c>
    </row>
    <row r="4" spans="1:5" x14ac:dyDescent="0.25">
      <c r="A4" s="50" t="s">
        <v>68</v>
      </c>
    </row>
    <row r="5" spans="1:5" x14ac:dyDescent="0.25">
      <c r="A5" s="50" t="s">
        <v>69</v>
      </c>
    </row>
    <row r="6" spans="1:5" x14ac:dyDescent="0.25">
      <c r="A6" s="50"/>
      <c r="B6" t="s">
        <v>70</v>
      </c>
    </row>
    <row r="7" spans="1:5" x14ac:dyDescent="0.25">
      <c r="A7" s="50"/>
      <c r="B7" t="s">
        <v>71</v>
      </c>
    </row>
    <row r="8" spans="1:5" x14ac:dyDescent="0.25">
      <c r="A8" s="50"/>
      <c r="B8" t="s">
        <v>72</v>
      </c>
    </row>
    <row r="9" spans="1:5" x14ac:dyDescent="0.25">
      <c r="A9" s="50" t="s">
        <v>73</v>
      </c>
    </row>
    <row r="10" spans="1:5" x14ac:dyDescent="0.25">
      <c r="B10" t="s">
        <v>74</v>
      </c>
    </row>
    <row r="11" spans="1:5" x14ac:dyDescent="0.25">
      <c r="B11" t="s">
        <v>75</v>
      </c>
    </row>
    <row r="14" spans="1:5" ht="15.75" thickBot="1" x14ac:dyDescent="0.3">
      <c r="A14" t="s">
        <v>76</v>
      </c>
    </row>
    <row r="15" spans="1:5" ht="15.75" thickBot="1" x14ac:dyDescent="0.3">
      <c r="B15" s="52" t="s">
        <v>77</v>
      </c>
      <c r="C15" s="52" t="s">
        <v>78</v>
      </c>
      <c r="D15" s="52" t="s">
        <v>79</v>
      </c>
      <c r="E15" s="52" t="s">
        <v>80</v>
      </c>
    </row>
    <row r="16" spans="1:5" ht="15.75" thickBot="1" x14ac:dyDescent="0.3">
      <c r="B16" s="51" t="s">
        <v>88</v>
      </c>
      <c r="C16" s="51" t="s">
        <v>89</v>
      </c>
      <c r="D16" s="54">
        <v>36000</v>
      </c>
      <c r="E16" s="54">
        <v>36000</v>
      </c>
    </row>
    <row r="19" spans="1:7" ht="15.75" thickBot="1" x14ac:dyDescent="0.3">
      <c r="A19" t="s">
        <v>81</v>
      </c>
    </row>
    <row r="20" spans="1:7" ht="15.75" thickBot="1" x14ac:dyDescent="0.3">
      <c r="B20" s="52" t="s">
        <v>77</v>
      </c>
      <c r="C20" s="52" t="s">
        <v>78</v>
      </c>
      <c r="D20" s="52" t="s">
        <v>79</v>
      </c>
      <c r="E20" s="52" t="s">
        <v>80</v>
      </c>
      <c r="F20" s="52" t="s">
        <v>82</v>
      </c>
    </row>
    <row r="21" spans="1:7" x14ac:dyDescent="0.25">
      <c r="B21" s="53" t="s">
        <v>90</v>
      </c>
      <c r="C21" s="53" t="s">
        <v>91</v>
      </c>
      <c r="D21" s="55">
        <v>2</v>
      </c>
      <c r="E21" s="55">
        <v>2</v>
      </c>
      <c r="F21" s="53" t="s">
        <v>92</v>
      </c>
    </row>
    <row r="22" spans="1:7" ht="15.75" thickBot="1" x14ac:dyDescent="0.3">
      <c r="B22" s="51" t="s">
        <v>93</v>
      </c>
      <c r="C22" s="51" t="s">
        <v>94</v>
      </c>
      <c r="D22" s="54">
        <v>6</v>
      </c>
      <c r="E22" s="54">
        <v>6</v>
      </c>
      <c r="F22" s="51" t="s">
        <v>92</v>
      </c>
    </row>
    <row r="25" spans="1:7" ht="15.75" thickBot="1" x14ac:dyDescent="0.3">
      <c r="A25" t="s">
        <v>83</v>
      </c>
    </row>
    <row r="26" spans="1:7" ht="15.75" thickBot="1" x14ac:dyDescent="0.3">
      <c r="B26" s="52" t="s">
        <v>77</v>
      </c>
      <c r="C26" s="52" t="s">
        <v>78</v>
      </c>
      <c r="D26" s="52" t="s">
        <v>84</v>
      </c>
      <c r="E26" s="52" t="s">
        <v>85</v>
      </c>
      <c r="F26" s="52" t="s">
        <v>86</v>
      </c>
      <c r="G26" s="52" t="s">
        <v>87</v>
      </c>
    </row>
    <row r="27" spans="1:7" x14ac:dyDescent="0.25">
      <c r="B27" s="53" t="s">
        <v>95</v>
      </c>
      <c r="C27" s="53" t="s">
        <v>96</v>
      </c>
      <c r="D27" s="55">
        <v>2</v>
      </c>
      <c r="E27" s="53" t="s">
        <v>97</v>
      </c>
      <c r="F27" s="53" t="s">
        <v>98</v>
      </c>
      <c r="G27" s="53">
        <v>2</v>
      </c>
    </row>
    <row r="28" spans="1:7" x14ac:dyDescent="0.25">
      <c r="B28" s="53" t="s">
        <v>99</v>
      </c>
      <c r="C28" s="53" t="s">
        <v>100</v>
      </c>
      <c r="D28" s="55">
        <v>12</v>
      </c>
      <c r="E28" s="53" t="s">
        <v>101</v>
      </c>
      <c r="F28" s="53" t="s">
        <v>102</v>
      </c>
      <c r="G28" s="53">
        <v>0</v>
      </c>
    </row>
    <row r="29" spans="1:7" ht="15.75" thickBot="1" x14ac:dyDescent="0.3">
      <c r="B29" s="51" t="s">
        <v>103</v>
      </c>
      <c r="C29" s="51" t="s">
        <v>104</v>
      </c>
      <c r="D29" s="54">
        <v>18</v>
      </c>
      <c r="E29" s="51" t="s">
        <v>105</v>
      </c>
      <c r="F29" s="51" t="s">
        <v>102</v>
      </c>
      <c r="G29" s="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C17" sqref="C17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17.425781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50" t="s">
        <v>106</v>
      </c>
    </row>
    <row r="2" spans="1:8" x14ac:dyDescent="0.25">
      <c r="A2" s="50" t="s">
        <v>66</v>
      </c>
    </row>
    <row r="3" spans="1:8" x14ac:dyDescent="0.25">
      <c r="A3" s="50" t="s">
        <v>107</v>
      </c>
    </row>
    <row r="6" spans="1:8" ht="15.75" thickBot="1" x14ac:dyDescent="0.3">
      <c r="A6" t="s">
        <v>81</v>
      </c>
    </row>
    <row r="7" spans="1:8" x14ac:dyDescent="0.25">
      <c r="B7" s="56"/>
      <c r="C7" s="56"/>
      <c r="D7" s="56" t="s">
        <v>108</v>
      </c>
      <c r="E7" s="56" t="s">
        <v>110</v>
      </c>
      <c r="F7" s="56" t="s">
        <v>112</v>
      </c>
      <c r="G7" s="56" t="s">
        <v>114</v>
      </c>
      <c r="H7" s="56" t="s">
        <v>114</v>
      </c>
    </row>
    <row r="8" spans="1:8" ht="15.75" thickBot="1" x14ac:dyDescent="0.3">
      <c r="B8" s="57" t="s">
        <v>77</v>
      </c>
      <c r="C8" s="57" t="s">
        <v>78</v>
      </c>
      <c r="D8" s="57" t="s">
        <v>109</v>
      </c>
      <c r="E8" s="57" t="s">
        <v>111</v>
      </c>
      <c r="F8" s="57" t="s">
        <v>113</v>
      </c>
      <c r="G8" s="57" t="s">
        <v>115</v>
      </c>
      <c r="H8" s="57" t="s">
        <v>116</v>
      </c>
    </row>
    <row r="9" spans="1:8" x14ac:dyDescent="0.25">
      <c r="B9" s="53" t="s">
        <v>90</v>
      </c>
      <c r="C9" s="53" t="s">
        <v>91</v>
      </c>
      <c r="D9" s="53">
        <v>2</v>
      </c>
      <c r="E9" s="53">
        <v>0</v>
      </c>
      <c r="F9" s="53">
        <v>3000</v>
      </c>
      <c r="G9" s="53">
        <v>4500</v>
      </c>
      <c r="H9" s="53">
        <v>3000</v>
      </c>
    </row>
    <row r="10" spans="1:8" ht="15.75" thickBot="1" x14ac:dyDescent="0.3">
      <c r="B10" s="51" t="s">
        <v>93</v>
      </c>
      <c r="C10" s="51" t="s">
        <v>94</v>
      </c>
      <c r="D10" s="51">
        <v>6</v>
      </c>
      <c r="E10" s="51">
        <v>0</v>
      </c>
      <c r="F10" s="51">
        <v>5000</v>
      </c>
      <c r="G10" s="51">
        <v>1E+30</v>
      </c>
      <c r="H10" s="51">
        <v>3000</v>
      </c>
    </row>
    <row r="12" spans="1:8" ht="15.75" thickBot="1" x14ac:dyDescent="0.3">
      <c r="A12" t="s">
        <v>83</v>
      </c>
    </row>
    <row r="13" spans="1:8" x14ac:dyDescent="0.25">
      <c r="B13" s="56"/>
      <c r="C13" s="56"/>
      <c r="D13" s="56" t="s">
        <v>108</v>
      </c>
      <c r="E13" s="56" t="s">
        <v>117</v>
      </c>
      <c r="F13" s="56" t="s">
        <v>119</v>
      </c>
      <c r="G13" s="56" t="s">
        <v>114</v>
      </c>
      <c r="H13" s="56" t="s">
        <v>114</v>
      </c>
    </row>
    <row r="14" spans="1:8" ht="15.75" thickBot="1" x14ac:dyDescent="0.3">
      <c r="B14" s="57" t="s">
        <v>77</v>
      </c>
      <c r="C14" s="57" t="s">
        <v>78</v>
      </c>
      <c r="D14" s="57" t="s">
        <v>109</v>
      </c>
      <c r="E14" s="57" t="s">
        <v>118</v>
      </c>
      <c r="F14" s="57" t="s">
        <v>120</v>
      </c>
      <c r="G14" s="57" t="s">
        <v>115</v>
      </c>
      <c r="H14" s="57" t="s">
        <v>116</v>
      </c>
    </row>
    <row r="15" spans="1:8" x14ac:dyDescent="0.25">
      <c r="B15" s="53" t="s">
        <v>95</v>
      </c>
      <c r="C15" s="53" t="s">
        <v>96</v>
      </c>
      <c r="D15" s="53">
        <v>2</v>
      </c>
      <c r="E15" s="53">
        <v>0</v>
      </c>
      <c r="F15" s="53">
        <v>4</v>
      </c>
      <c r="G15" s="53">
        <v>1E+30</v>
      </c>
      <c r="H15" s="53">
        <v>2</v>
      </c>
    </row>
    <row r="16" spans="1:8" x14ac:dyDescent="0.25">
      <c r="B16" s="53" t="s">
        <v>99</v>
      </c>
      <c r="C16" s="53" t="s">
        <v>100</v>
      </c>
      <c r="D16" s="53">
        <v>12</v>
      </c>
      <c r="E16" s="53">
        <v>1500</v>
      </c>
      <c r="F16" s="53">
        <v>12</v>
      </c>
      <c r="G16" s="53">
        <v>6</v>
      </c>
      <c r="H16" s="53">
        <v>6</v>
      </c>
    </row>
    <row r="17" spans="2:8" ht="15.75" thickBot="1" x14ac:dyDescent="0.3">
      <c r="B17" s="51" t="s">
        <v>103</v>
      </c>
      <c r="C17" s="51" t="s">
        <v>104</v>
      </c>
      <c r="D17" s="51">
        <v>18</v>
      </c>
      <c r="E17" s="51">
        <v>1000</v>
      </c>
      <c r="F17" s="51">
        <v>18</v>
      </c>
      <c r="G17" s="51">
        <v>6</v>
      </c>
      <c r="H17" s="51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topLeftCell="A3" workbookViewId="0">
      <selection activeCell="K21" sqref="K21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50" t="s">
        <v>121</v>
      </c>
    </row>
    <row r="2" spans="1:10" x14ac:dyDescent="0.25">
      <c r="A2" s="50" t="s">
        <v>66</v>
      </c>
    </row>
    <row r="3" spans="1:10" x14ac:dyDescent="0.25">
      <c r="A3" s="50" t="s">
        <v>107</v>
      </c>
    </row>
    <row r="5" spans="1:10" ht="15.75" thickBot="1" x14ac:dyDescent="0.3"/>
    <row r="6" spans="1:10" x14ac:dyDescent="0.25">
      <c r="B6" s="56"/>
      <c r="C6" s="56" t="s">
        <v>112</v>
      </c>
      <c r="D6" s="56"/>
    </row>
    <row r="7" spans="1:10" ht="15.75" thickBot="1" x14ac:dyDescent="0.3">
      <c r="B7" s="57" t="s">
        <v>77</v>
      </c>
      <c r="C7" s="57" t="s">
        <v>78</v>
      </c>
      <c r="D7" s="57" t="s">
        <v>109</v>
      </c>
    </row>
    <row r="8" spans="1:10" ht="15.75" thickBot="1" x14ac:dyDescent="0.3">
      <c r="B8" s="51" t="s">
        <v>88</v>
      </c>
      <c r="C8" s="51" t="s">
        <v>89</v>
      </c>
      <c r="D8" s="54">
        <v>36000</v>
      </c>
    </row>
    <row r="10" spans="1:10" ht="15.75" thickBot="1" x14ac:dyDescent="0.3"/>
    <row r="11" spans="1:10" x14ac:dyDescent="0.25">
      <c r="B11" s="56"/>
      <c r="C11" s="56" t="s">
        <v>122</v>
      </c>
      <c r="D11" s="56"/>
      <c r="F11" s="56" t="s">
        <v>123</v>
      </c>
      <c r="G11" s="56" t="s">
        <v>112</v>
      </c>
      <c r="I11" s="56" t="s">
        <v>126</v>
      </c>
      <c r="J11" s="56" t="s">
        <v>112</v>
      </c>
    </row>
    <row r="12" spans="1:10" ht="15.75" thickBot="1" x14ac:dyDescent="0.3">
      <c r="B12" s="57" t="s">
        <v>77</v>
      </c>
      <c r="C12" s="57" t="s">
        <v>78</v>
      </c>
      <c r="D12" s="57" t="s">
        <v>109</v>
      </c>
      <c r="F12" s="57" t="s">
        <v>124</v>
      </c>
      <c r="G12" s="57" t="s">
        <v>125</v>
      </c>
      <c r="I12" s="57" t="s">
        <v>124</v>
      </c>
      <c r="J12" s="57" t="s">
        <v>125</v>
      </c>
    </row>
    <row r="13" spans="1:10" x14ac:dyDescent="0.25">
      <c r="B13" s="53" t="s">
        <v>90</v>
      </c>
      <c r="C13" s="53" t="s">
        <v>91</v>
      </c>
      <c r="D13" s="55">
        <v>2</v>
      </c>
      <c r="F13" s="55">
        <v>0</v>
      </c>
      <c r="G13" s="55">
        <v>30000</v>
      </c>
      <c r="I13" s="55">
        <v>2</v>
      </c>
      <c r="J13" s="55">
        <v>36000</v>
      </c>
    </row>
    <row r="14" spans="1:10" ht="15.75" thickBot="1" x14ac:dyDescent="0.3">
      <c r="B14" s="51" t="s">
        <v>93</v>
      </c>
      <c r="C14" s="51" t="s">
        <v>94</v>
      </c>
      <c r="D14" s="54">
        <v>6</v>
      </c>
      <c r="F14" s="54">
        <v>0</v>
      </c>
      <c r="G14" s="54">
        <v>6000</v>
      </c>
      <c r="I14" s="54">
        <v>6</v>
      </c>
      <c r="J14" s="54">
        <v>36000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50" t="s">
        <v>137</v>
      </c>
    </row>
    <row r="2" spans="1:10" x14ac:dyDescent="0.25">
      <c r="A2" s="50" t="s">
        <v>133</v>
      </c>
    </row>
    <row r="3" spans="1:10" x14ac:dyDescent="0.25">
      <c r="A3" s="50" t="s">
        <v>134</v>
      </c>
    </row>
    <row r="5" spans="1:10" ht="15.75" thickBot="1" x14ac:dyDescent="0.3"/>
    <row r="6" spans="1:10" x14ac:dyDescent="0.25">
      <c r="B6" s="71"/>
      <c r="C6" s="71" t="s">
        <v>112</v>
      </c>
      <c r="D6" s="71"/>
    </row>
    <row r="7" spans="1:10" ht="15.75" thickBot="1" x14ac:dyDescent="0.3">
      <c r="B7" s="72" t="s">
        <v>77</v>
      </c>
      <c r="C7" s="72" t="s">
        <v>78</v>
      </c>
      <c r="D7" s="72" t="s">
        <v>109</v>
      </c>
    </row>
    <row r="8" spans="1:10" ht="15.75" thickBot="1" x14ac:dyDescent="0.3">
      <c r="B8" s="51" t="s">
        <v>88</v>
      </c>
      <c r="C8" s="51" t="s">
        <v>89</v>
      </c>
      <c r="D8" s="54">
        <v>36000</v>
      </c>
    </row>
    <row r="10" spans="1:10" ht="15.75" thickBot="1" x14ac:dyDescent="0.3"/>
    <row r="11" spans="1:10" x14ac:dyDescent="0.25">
      <c r="B11" s="71"/>
      <c r="C11" s="71" t="s">
        <v>122</v>
      </c>
      <c r="D11" s="71"/>
      <c r="F11" s="71" t="s">
        <v>123</v>
      </c>
      <c r="G11" s="71" t="s">
        <v>112</v>
      </c>
      <c r="I11" s="71" t="s">
        <v>126</v>
      </c>
      <c r="J11" s="71" t="s">
        <v>112</v>
      </c>
    </row>
    <row r="12" spans="1:10" ht="15.75" thickBot="1" x14ac:dyDescent="0.3">
      <c r="B12" s="72" t="s">
        <v>77</v>
      </c>
      <c r="C12" s="72" t="s">
        <v>78</v>
      </c>
      <c r="D12" s="72" t="s">
        <v>109</v>
      </c>
      <c r="F12" s="72" t="s">
        <v>124</v>
      </c>
      <c r="G12" s="72" t="s">
        <v>125</v>
      </c>
      <c r="I12" s="72" t="s">
        <v>124</v>
      </c>
      <c r="J12" s="72" t="s">
        <v>125</v>
      </c>
    </row>
    <row r="13" spans="1:10" x14ac:dyDescent="0.25">
      <c r="B13" s="53" t="s">
        <v>90</v>
      </c>
      <c r="C13" s="53" t="s">
        <v>91</v>
      </c>
      <c r="D13" s="55">
        <v>2</v>
      </c>
      <c r="F13" s="55">
        <v>0</v>
      </c>
      <c r="G13" s="55">
        <v>30000</v>
      </c>
      <c r="I13" s="55">
        <v>2</v>
      </c>
      <c r="J13" s="55">
        <v>36000</v>
      </c>
    </row>
    <row r="14" spans="1:10" ht="15.75" thickBot="1" x14ac:dyDescent="0.3">
      <c r="B14" s="51" t="s">
        <v>93</v>
      </c>
      <c r="C14" s="51" t="s">
        <v>94</v>
      </c>
      <c r="D14" s="54">
        <v>6</v>
      </c>
      <c r="F14" s="54">
        <v>0</v>
      </c>
      <c r="G14" s="54">
        <v>6000</v>
      </c>
      <c r="I14" s="54">
        <v>6</v>
      </c>
      <c r="J14" s="54">
        <v>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simplex maximizar</vt:lpstr>
      <vt:lpstr>simplex miminizar</vt:lpstr>
      <vt:lpstr>2faces maximizar</vt:lpstr>
      <vt:lpstr>2faces miminizar</vt:lpstr>
      <vt:lpstr>solver</vt:lpstr>
      <vt:lpstr>Informe de respuestas 1</vt:lpstr>
      <vt:lpstr>Informe de sensibilidad 1</vt:lpstr>
      <vt:lpstr>Informe de límites 1</vt:lpstr>
      <vt:lpstr>Informe de límites 2</vt:lpstr>
      <vt:lpstr>Informe de respuestas 2</vt:lpstr>
      <vt:lpstr>Informe de confidencialidad 1</vt:lpstr>
      <vt:lpstr>Informe de límites 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Nieto</dc:creator>
  <cp:lastModifiedBy>USUARIO INVITADO</cp:lastModifiedBy>
  <dcterms:created xsi:type="dcterms:W3CDTF">2018-03-21T00:22:17Z</dcterms:created>
  <dcterms:modified xsi:type="dcterms:W3CDTF">2018-09-20T19:35:37Z</dcterms:modified>
</cp:coreProperties>
</file>