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arrollo\laravel\proyectos\cahors\storage\docs\"/>
    </mc:Choice>
  </mc:AlternateContent>
  <xr:revisionPtr revIDLastSave="0" documentId="13_ncr:1_{46746642-E6F6-4604-836D-680315B3D9C5}" xr6:coauthVersionLast="47" xr6:coauthVersionMax="47" xr10:uidLastSave="{00000000-0000-0000-0000-000000000000}"/>
  <bookViews>
    <workbookView xWindow="-120" yWindow="-120" windowWidth="24240" windowHeight="13740" firstSheet="1" activeTab="2" xr2:uid="{00000000-000D-0000-FFFF-FFFF00000000}"/>
  </bookViews>
  <sheets>
    <sheet name="FORMULARIO" sheetId="1" r:id="rId1"/>
    <sheet name="SIMULACIÓN" sheetId="2" r:id="rId2"/>
    <sheet name="FACTURACIÓ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3" l="1"/>
  <c r="G24" i="3"/>
  <c r="G23" i="3"/>
  <c r="D18" i="3"/>
  <c r="D30" i="3"/>
  <c r="G19" i="3"/>
  <c r="E30" i="2"/>
  <c r="E25" i="2"/>
  <c r="G22" i="3"/>
  <c r="G21" i="3"/>
  <c r="G20" i="3"/>
  <c r="D19" i="3"/>
  <c r="C35" i="3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D16" i="3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D15" i="3"/>
  <c r="D14" i="3"/>
  <c r="D13" i="3"/>
  <c r="D12" i="3"/>
  <c r="D11" i="3"/>
  <c r="K31" i="2"/>
  <c r="K33" i="2" s="1"/>
  <c r="K15" i="2"/>
  <c r="K16" i="2" s="1"/>
  <c r="E15" i="2"/>
  <c r="H36" i="2" l="1"/>
  <c r="F42" i="2"/>
  <c r="E39" i="3" s="1"/>
  <c r="F38" i="2"/>
  <c r="E35" i="3" s="1"/>
  <c r="E31" i="2"/>
  <c r="D31" i="3" s="1"/>
  <c r="F40" i="2"/>
  <c r="E37" i="3" s="1"/>
  <c r="K34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9" i="2"/>
  <c r="E42" i="2"/>
  <c r="F37" i="2"/>
  <c r="F41" i="2"/>
  <c r="E32" i="2" l="1"/>
  <c r="E38" i="2"/>
  <c r="D35" i="3" s="1"/>
  <c r="E40" i="2"/>
  <c r="D37" i="3" s="1"/>
  <c r="E52" i="2"/>
  <c r="E49" i="3"/>
  <c r="E38" i="3"/>
  <c r="E41" i="2"/>
  <c r="E42" i="3"/>
  <c r="E45" i="2"/>
  <c r="E46" i="3"/>
  <c r="E49" i="2"/>
  <c r="E50" i="3"/>
  <c r="E53" i="2"/>
  <c r="E54" i="3"/>
  <c r="E57" i="2"/>
  <c r="E44" i="2"/>
  <c r="E41" i="3"/>
  <c r="E56" i="2"/>
  <c r="E53" i="3"/>
  <c r="F61" i="2"/>
  <c r="E34" i="3"/>
  <c r="E37" i="2"/>
  <c r="E36" i="3"/>
  <c r="E39" i="2"/>
  <c r="E46" i="2"/>
  <c r="E43" i="3"/>
  <c r="E50" i="2"/>
  <c r="E47" i="3"/>
  <c r="E54" i="2"/>
  <c r="E51" i="3"/>
  <c r="E58" i="2"/>
  <c r="E55" i="3"/>
  <c r="E48" i="2"/>
  <c r="E45" i="3"/>
  <c r="E60" i="2"/>
  <c r="E57" i="3"/>
  <c r="D39" i="3"/>
  <c r="G42" i="2"/>
  <c r="F39" i="3" s="1"/>
  <c r="E40" i="3"/>
  <c r="E43" i="2"/>
  <c r="E44" i="3"/>
  <c r="E47" i="2"/>
  <c r="E48" i="3"/>
  <c r="E51" i="2"/>
  <c r="E52" i="3"/>
  <c r="E55" i="2"/>
  <c r="E56" i="3"/>
  <c r="E59" i="2"/>
  <c r="G18" i="3" l="1"/>
  <c r="D26" i="3" s="1"/>
  <c r="G40" i="2"/>
  <c r="F37" i="3" s="1"/>
  <c r="G38" i="2"/>
  <c r="F35" i="3" s="1"/>
  <c r="D40" i="3"/>
  <c r="G43" i="2"/>
  <c r="F40" i="3" s="1"/>
  <c r="D41" i="3"/>
  <c r="G44" i="2"/>
  <c r="F41" i="3" s="1"/>
  <c r="D57" i="3"/>
  <c r="G60" i="2"/>
  <c r="F57" i="3" s="1"/>
  <c r="D52" i="3"/>
  <c r="G55" i="2"/>
  <c r="F52" i="3" s="1"/>
  <c r="D44" i="3"/>
  <c r="G47" i="2"/>
  <c r="F44" i="3" s="1"/>
  <c r="E61" i="2"/>
  <c r="D34" i="3"/>
  <c r="G37" i="2"/>
  <c r="D53" i="3"/>
  <c r="G56" i="2"/>
  <c r="F53" i="3" s="1"/>
  <c r="D56" i="3"/>
  <c r="G59" i="2"/>
  <c r="F56" i="3" s="1"/>
  <c r="D48" i="3"/>
  <c r="G51" i="2"/>
  <c r="F48" i="3" s="1"/>
  <c r="D36" i="3"/>
  <c r="G39" i="2"/>
  <c r="F36" i="3" s="1"/>
  <c r="D55" i="3"/>
  <c r="G58" i="2"/>
  <c r="F55" i="3" s="1"/>
  <c r="D47" i="3"/>
  <c r="G50" i="2"/>
  <c r="F47" i="3" s="1"/>
  <c r="D50" i="3"/>
  <c r="G53" i="2"/>
  <c r="F50" i="3" s="1"/>
  <c r="D42" i="3"/>
  <c r="G45" i="2"/>
  <c r="F42" i="3" s="1"/>
  <c r="D38" i="3"/>
  <c r="G41" i="2"/>
  <c r="F38" i="3" s="1"/>
  <c r="D45" i="3"/>
  <c r="G48" i="2"/>
  <c r="F45" i="3" s="1"/>
  <c r="D51" i="3"/>
  <c r="G54" i="2"/>
  <c r="F51" i="3" s="1"/>
  <c r="D43" i="3"/>
  <c r="G46" i="2"/>
  <c r="F43" i="3" s="1"/>
  <c r="D54" i="3"/>
  <c r="G57" i="2"/>
  <c r="F54" i="3" s="1"/>
  <c r="D46" i="3"/>
  <c r="G49" i="2"/>
  <c r="F46" i="3" s="1"/>
  <c r="D49" i="3"/>
  <c r="G52" i="2"/>
  <c r="F49" i="3" s="1"/>
  <c r="D58" i="3" l="1"/>
  <c r="F34" i="3"/>
  <c r="H37" i="2"/>
  <c r="G34" i="3" l="1"/>
  <c r="H38" i="2"/>
  <c r="G35" i="3" l="1"/>
  <c r="H39" i="2"/>
  <c r="H40" i="2" l="1"/>
  <c r="G36" i="3"/>
  <c r="G37" i="3" l="1"/>
  <c r="H41" i="2"/>
  <c r="G38" i="3" l="1"/>
  <c r="H42" i="2"/>
  <c r="G39" i="3" l="1"/>
  <c r="H43" i="2"/>
  <c r="G40" i="3" l="1"/>
  <c r="H44" i="2"/>
  <c r="G41" i="3" l="1"/>
  <c r="H45" i="2"/>
  <c r="G42" i="3" l="1"/>
  <c r="H46" i="2"/>
  <c r="G43" i="3" l="1"/>
  <c r="H47" i="2"/>
  <c r="G44" i="3" l="1"/>
  <c r="H48" i="2"/>
  <c r="G45" i="3" l="1"/>
  <c r="H49" i="2"/>
  <c r="G46" i="3" l="1"/>
  <c r="H50" i="2"/>
  <c r="G47" i="3" l="1"/>
  <c r="H51" i="2"/>
  <c r="G48" i="3" l="1"/>
  <c r="H52" i="2"/>
  <c r="G49" i="3" l="1"/>
  <c r="H53" i="2"/>
  <c r="G50" i="3" l="1"/>
  <c r="H54" i="2"/>
  <c r="G51" i="3" l="1"/>
  <c r="H55" i="2"/>
  <c r="G52" i="3" l="1"/>
  <c r="H56" i="2"/>
  <c r="G53" i="3" l="1"/>
  <c r="H57" i="2"/>
  <c r="G54" i="3" l="1"/>
  <c r="H58" i="2"/>
  <c r="G55" i="3" l="1"/>
  <c r="H59" i="2"/>
  <c r="G56" i="3" l="1"/>
  <c r="H60" i="2"/>
  <c r="G57" i="3" s="1"/>
</calcChain>
</file>

<file path=xl/sharedStrings.xml><?xml version="1.0" encoding="utf-8"?>
<sst xmlns="http://schemas.openxmlformats.org/spreadsheetml/2006/main" count="119" uniqueCount="90">
  <si>
    <t>Masculino</t>
  </si>
  <si>
    <t>Femenino</t>
  </si>
  <si>
    <t>Formulario</t>
  </si>
  <si>
    <t>Casado</t>
  </si>
  <si>
    <t xml:space="preserve">INFORMACIÓN DEL SOLICITANTE </t>
  </si>
  <si>
    <t>Soltero</t>
  </si>
  <si>
    <t>Número de cédula</t>
  </si>
  <si>
    <t xml:space="preserve">Primer apellido </t>
  </si>
  <si>
    <t>Segundo apellido</t>
  </si>
  <si>
    <t>Nombres completos</t>
  </si>
  <si>
    <t xml:space="preserve"> </t>
  </si>
  <si>
    <t>Dirección</t>
  </si>
  <si>
    <t>Barrio</t>
  </si>
  <si>
    <t>Celular</t>
  </si>
  <si>
    <t>Ciudad</t>
  </si>
  <si>
    <t>Correo electrónico</t>
  </si>
  <si>
    <t>INFORMACIÓN DEL VEHÍCULO</t>
  </si>
  <si>
    <t xml:space="preserve">Tipo de vehículo </t>
  </si>
  <si>
    <t>Empresa de vinculación</t>
  </si>
  <si>
    <t>Placa</t>
  </si>
  <si>
    <t>Condición</t>
  </si>
  <si>
    <t xml:space="preserve">INFORMACIÓN CODEUDOR </t>
  </si>
  <si>
    <t>Sexo</t>
  </si>
  <si>
    <t>Fecha de nacimiento</t>
  </si>
  <si>
    <t>Nombre completo</t>
  </si>
  <si>
    <t>Edad</t>
  </si>
  <si>
    <t>Estado civil</t>
  </si>
  <si>
    <t>Dirección exacta</t>
  </si>
  <si>
    <t>Teléfono fijo</t>
  </si>
  <si>
    <t xml:space="preserve">del domicilio </t>
  </si>
  <si>
    <t>Teléfono celular</t>
  </si>
  <si>
    <t>Direeción de correo</t>
  </si>
  <si>
    <t>Municipio</t>
  </si>
  <si>
    <t xml:space="preserve">electrónico </t>
  </si>
  <si>
    <t>REFERENCIA PERSONAL</t>
  </si>
  <si>
    <t>Nombre</t>
  </si>
  <si>
    <t>REFERENCIAS FAMILIARES</t>
  </si>
  <si>
    <t>Parentesco</t>
  </si>
  <si>
    <t xml:space="preserve">CARACTERÍSTICAS DEL CRÉDITO </t>
  </si>
  <si>
    <t>Monto solicitado</t>
  </si>
  <si>
    <t xml:space="preserve">Garantías </t>
  </si>
  <si>
    <t>Pagaré</t>
  </si>
  <si>
    <t>Plazo</t>
  </si>
  <si>
    <t>Destino</t>
  </si>
  <si>
    <t xml:space="preserve">MODELO DE AMORTIZACIÓN </t>
  </si>
  <si>
    <t xml:space="preserve">LIQUIDACIÓN DE INTERESES </t>
  </si>
  <si>
    <t xml:space="preserve">PARÁMETROS </t>
  </si>
  <si>
    <t>Tasa % EA</t>
  </si>
  <si>
    <t>Tasa % Mensual</t>
  </si>
  <si>
    <t>Monto</t>
  </si>
  <si>
    <t xml:space="preserve">Tasa % Diaria </t>
  </si>
  <si>
    <t>Cuotas</t>
  </si>
  <si>
    <t>Soporte</t>
  </si>
  <si>
    <t>Seguro</t>
  </si>
  <si>
    <t>Monto en mora</t>
  </si>
  <si>
    <t>Monto a financiar</t>
  </si>
  <si>
    <t>Fecha de cancelación</t>
  </si>
  <si>
    <t>Valor de la cuota</t>
  </si>
  <si>
    <t>Fecha actual</t>
  </si>
  <si>
    <t>Valor a Pagar</t>
  </si>
  <si>
    <t xml:space="preserve">Días mora </t>
  </si>
  <si>
    <t>Total a pagar</t>
  </si>
  <si>
    <t xml:space="preserve">Fecha </t>
  </si>
  <si>
    <t xml:space="preserve">Pagos </t>
  </si>
  <si>
    <t>Intereses</t>
  </si>
  <si>
    <t>Abono a K</t>
  </si>
  <si>
    <t>Saldo</t>
  </si>
  <si>
    <t>REGISTRO</t>
  </si>
  <si>
    <t>GESTION DE REGISTRO</t>
  </si>
  <si>
    <t>CAHORS S.A.S</t>
  </si>
  <si>
    <t>INFORMACIÓN DEUDOR</t>
  </si>
  <si>
    <t>Nombre Completo</t>
  </si>
  <si>
    <t>Cédula de ciudadanía</t>
  </si>
  <si>
    <t>Estado</t>
  </si>
  <si>
    <t>Placa del vehículo</t>
  </si>
  <si>
    <t>Fecha de realización</t>
  </si>
  <si>
    <t>Monto aprobado</t>
  </si>
  <si>
    <t>Intereses de plazo</t>
  </si>
  <si>
    <t>Inclusión financiera</t>
  </si>
  <si>
    <t>TOTAL A PAGAR</t>
  </si>
  <si>
    <t>AMORTIZACIÓN DEUDOR</t>
  </si>
  <si>
    <t>Número de cuotas</t>
  </si>
  <si>
    <t>Fecha de pago</t>
  </si>
  <si>
    <t>SOLICITUD DE CREDITO</t>
  </si>
  <si>
    <t>Taxi</t>
  </si>
  <si>
    <t>Comisión</t>
  </si>
  <si>
    <t>I.V.A</t>
  </si>
  <si>
    <t>Procesamiento de datos Plataforma</t>
  </si>
  <si>
    <t>Soporte 2</t>
  </si>
  <si>
    <t>Consultas Centrales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</si>
</sst>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&quot;$&quot;\ * #,##0_-;\-&quot;$&quot;\ * #,##0_-;_-&quot;$&quot;\ * &quot;-&quot;_-;_-@_-"/>
    <numFmt numFmtId="43" formatCode="_-* #,##0.00_-;\-* #,##0.00_-;_-* &quot;-&quot;??_-;_-@_-"/>
    <numFmt numFmtId="164" formatCode="_-* #,##0\ _€_-;\-* #,##0\ _€_-;_-* &quot;-&quot;??\ _€_-;_-@_-"/>
    <numFmt numFmtId="165" formatCode="0.000%"/>
    <numFmt numFmtId="166" formatCode="_-* #,##0.00\ _€_-;\-* #,##0.00\ _€_-;_-* &quot;-&quot;??\ _€_-;_-@_-"/>
    <numFmt numFmtId="167" formatCode="[$-F800]dddd\,\ mmmm\ dd\,\ yyyy"/>
    <numFmt numFmtId="168" formatCode="_-* #,##0_-;\-* #,##0_-;_-* &quot;-&quot;??_-;_-@_-"/>
    <numFmt numFmtId="169" formatCode="_-[$$-240A]\ * #,##0_-;\-[$$-240A]\ * #,##0_-;_-[$$-240A]\ * &quot;-&quot;??_-;_-@_-"/>
    <numFmt numFmtId="170" formatCode="0.0000%"/>
  </numFmts>
  <fonts count="13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4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7"/>
      <color rgb="FF121212"/>
      <name val="Arial"/>
    </font>
    <font>
      <sz val="14"/>
      <color rgb="FF000000"/>
      <name val="Calibri"/>
    </font>
    <font>
      <sz val="18"/>
      <color theme="0"/>
      <name val="Calibri"/>
      <family val="2"/>
    </font>
    <font>
      <b/>
      <sz val="14"/>
      <color theme="0"/>
      <name val="Calibri"/>
      <family val="2"/>
    </font>
    <font>
      <b/>
      <sz val="20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66FF66"/>
        <bgColor rgb="FFFFFFFF"/>
      </patternFill>
    </fill>
    <fill>
      <patternFill patternType="solid">
        <fgColor rgb="FFEC701C"/>
        <bgColor rgb="FFFFFFFF"/>
      </patternFill>
    </fill>
    <fill>
      <patternFill patternType="solid">
        <fgColor rgb="FFFF9933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rgb="FFFFFFFF"/>
      </patternFill>
    </fill>
    <fill>
      <patternFill patternType="solid">
        <fgColor rgb="FF1F4E78"/>
        <bgColor rgb="FFFFFFFF"/>
      </patternFill>
    </fill>
    <fill>
      <patternFill patternType="solid">
        <fgColor rgb="FF1F4E78"/>
        <bgColor indexed="64"/>
      </patternFill>
    </fill>
    <fill>
      <patternFill patternType="solid">
        <fgColor theme="4" tint="0.59999389629810485"/>
        <bgColor rgb="FFFFFFFF"/>
      </patternFill>
    </fill>
  </fills>
  <borders count="4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/>
      <top style="thin">
        <color rgb="FF92D050"/>
      </top>
      <bottom/>
      <diagonal/>
    </border>
    <border>
      <left/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/>
      <right style="medium">
        <color indexed="64"/>
      </right>
      <top style="thin">
        <color rgb="FF92D050"/>
      </top>
      <bottom style="thin">
        <color rgb="FF92D05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14" fontId="0" fillId="0" borderId="0" xfId="0" applyNumberFormat="1"/>
    <xf numFmtId="49" fontId="2" fillId="0" borderId="14" xfId="0" applyNumberFormat="1" applyFont="1" applyBorder="1" applyAlignment="1">
      <alignment horizontal="center"/>
    </xf>
    <xf numFmtId="0" fontId="3" fillId="0" borderId="0" xfId="0" applyFont="1"/>
    <xf numFmtId="14" fontId="0" fillId="0" borderId="4" xfId="0" applyNumberFormat="1" applyBorder="1"/>
    <xf numFmtId="0" fontId="0" fillId="2" borderId="0" xfId="0" applyFill="1"/>
    <xf numFmtId="0" fontId="0" fillId="2" borderId="0" xfId="0" applyFill="1"/>
    <xf numFmtId="0" fontId="0" fillId="0" borderId="7" xfId="0" applyBorder="1"/>
    <xf numFmtId="9" fontId="0" fillId="0" borderId="0" xfId="0" applyNumberFormat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3" fontId="0" fillId="0" borderId="0" xfId="0" applyNumberFormat="1"/>
    <xf numFmtId="3" fontId="0" fillId="0" borderId="15" xfId="0" applyNumberFormat="1" applyBorder="1" applyAlignment="1">
      <alignment horizontal="left"/>
    </xf>
    <xf numFmtId="3" fontId="0" fillId="0" borderId="16" xfId="0" applyNumberFormat="1" applyBorder="1" applyAlignment="1">
      <alignment horizontal="left"/>
    </xf>
    <xf numFmtId="166" fontId="0" fillId="0" borderId="0" xfId="0" applyNumberFormat="1"/>
    <xf numFmtId="0" fontId="5" fillId="0" borderId="0" xfId="0" applyFont="1"/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15" xfId="0" applyNumberFormat="1" applyFon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5" xfId="0" applyBorder="1" applyAlignment="1">
      <alignment horizontal="left"/>
    </xf>
    <xf numFmtId="167" fontId="6" fillId="0" borderId="4" xfId="0" applyNumberFormat="1" applyFont="1" applyBorder="1" applyAlignment="1">
      <alignment horizontal="left"/>
    </xf>
    <xf numFmtId="168" fontId="6" fillId="0" borderId="17" xfId="0" applyNumberFormat="1" applyFont="1" applyBorder="1" applyAlignment="1">
      <alignment horizontal="center"/>
    </xf>
    <xf numFmtId="168" fontId="6" fillId="0" borderId="0" xfId="0" applyNumberFormat="1" applyFont="1" applyAlignment="1">
      <alignment horizontal="center"/>
    </xf>
    <xf numFmtId="168" fontId="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9" fontId="0" fillId="0" borderId="0" xfId="0" applyNumberFormat="1" applyAlignment="1">
      <alignment horizontal="right"/>
    </xf>
    <xf numFmtId="169" fontId="1" fillId="0" borderId="0" xfId="0" applyNumberFormat="1" applyFont="1"/>
    <xf numFmtId="169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6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6" fillId="2" borderId="6" xfId="0" applyFont="1" applyFill="1" applyBorder="1"/>
    <xf numFmtId="0" fontId="6" fillId="0" borderId="0" xfId="0" applyFont="1"/>
    <xf numFmtId="0" fontId="6" fillId="2" borderId="4" xfId="0" applyFont="1" applyFill="1" applyBorder="1"/>
    <xf numFmtId="0" fontId="6" fillId="2" borderId="0" xfId="0" applyFont="1" applyFill="1"/>
    <xf numFmtId="0" fontId="6" fillId="2" borderId="5" xfId="0" applyFont="1" applyFill="1" applyBorder="1"/>
    <xf numFmtId="0" fontId="6" fillId="0" borderId="18" xfId="0" applyFont="1" applyBorder="1"/>
    <xf numFmtId="10" fontId="7" fillId="0" borderId="15" xfId="0" applyNumberFormat="1" applyFont="1" applyBorder="1"/>
    <xf numFmtId="0" fontId="6" fillId="2" borderId="5" xfId="0" applyFont="1" applyFill="1" applyBorder="1"/>
    <xf numFmtId="10" fontId="6" fillId="2" borderId="0" xfId="0" applyNumberFormat="1" applyFont="1" applyFill="1"/>
    <xf numFmtId="10" fontId="6" fillId="0" borderId="15" xfId="0" applyNumberFormat="1" applyFont="1" applyBorder="1"/>
    <xf numFmtId="165" fontId="6" fillId="2" borderId="5" xfId="0" applyNumberFormat="1" applyFont="1" applyFill="1" applyBorder="1"/>
    <xf numFmtId="0" fontId="6" fillId="2" borderId="18" xfId="0" applyFont="1" applyFill="1" applyBorder="1"/>
    <xf numFmtId="10" fontId="7" fillId="2" borderId="15" xfId="0" applyNumberFormat="1" applyFont="1" applyFill="1" applyBorder="1"/>
    <xf numFmtId="168" fontId="7" fillId="0" borderId="15" xfId="0" applyNumberFormat="1" applyFont="1" applyBorder="1"/>
    <xf numFmtId="10" fontId="6" fillId="2" borderId="15" xfId="0" applyNumberFormat="1" applyFont="1" applyFill="1" applyBorder="1"/>
    <xf numFmtId="170" fontId="6" fillId="2" borderId="5" xfId="0" applyNumberFormat="1" applyFont="1" applyFill="1" applyBorder="1"/>
    <xf numFmtId="168" fontId="0" fillId="0" borderId="0" xfId="0" applyNumberFormat="1"/>
    <xf numFmtId="0" fontId="6" fillId="3" borderId="18" xfId="0" applyFont="1" applyFill="1" applyBorder="1"/>
    <xf numFmtId="168" fontId="7" fillId="3" borderId="15" xfId="0" applyNumberFormat="1" applyFont="1" applyFill="1" applyBorder="1"/>
    <xf numFmtId="170" fontId="6" fillId="2" borderId="4" xfId="0" applyNumberFormat="1" applyFont="1" applyFill="1" applyBorder="1"/>
    <xf numFmtId="170" fontId="6" fillId="2" borderId="0" xfId="0" applyNumberFormat="1" applyFont="1" applyFill="1"/>
    <xf numFmtId="164" fontId="0" fillId="0" borderId="0" xfId="0" applyNumberFormat="1"/>
    <xf numFmtId="168" fontId="7" fillId="0" borderId="15" xfId="0" applyNumberFormat="1" applyFont="1" applyBorder="1"/>
    <xf numFmtId="0" fontId="6" fillId="2" borderId="3" xfId="0" applyFont="1" applyFill="1" applyBorder="1"/>
    <xf numFmtId="0" fontId="6" fillId="2" borderId="2" xfId="0" applyFont="1" applyFill="1" applyBorder="1"/>
    <xf numFmtId="0" fontId="6" fillId="2" borderId="1" xfId="0" applyFont="1" applyFill="1" applyBorder="1"/>
    <xf numFmtId="170" fontId="6" fillId="2" borderId="3" xfId="0" applyNumberFormat="1" applyFont="1" applyFill="1" applyBorder="1"/>
    <xf numFmtId="170" fontId="6" fillId="2" borderId="2" xfId="0" applyNumberFormat="1" applyFont="1" applyFill="1" applyBorder="1"/>
    <xf numFmtId="166" fontId="0" fillId="0" borderId="0" xfId="0" applyNumberFormat="1"/>
    <xf numFmtId="0" fontId="7" fillId="0" borderId="0" xfId="0" applyFont="1"/>
    <xf numFmtId="168" fontId="7" fillId="0" borderId="0" xfId="0" applyNumberFormat="1" applyFont="1"/>
    <xf numFmtId="166" fontId="6" fillId="0" borderId="0" xfId="0" applyNumberFormat="1" applyFont="1"/>
    <xf numFmtId="0" fontId="7" fillId="0" borderId="8" xfId="0" applyFont="1" applyBorder="1"/>
    <xf numFmtId="0" fontId="7" fillId="0" borderId="7" xfId="0" applyFont="1" applyBorder="1"/>
    <xf numFmtId="0" fontId="6" fillId="0" borderId="7" xfId="0" applyFont="1" applyBorder="1"/>
    <xf numFmtId="168" fontId="6" fillId="0" borderId="6" xfId="0" applyNumberFormat="1" applyFont="1" applyBorder="1"/>
    <xf numFmtId="0" fontId="7" fillId="0" borderId="15" xfId="0" applyFont="1" applyBorder="1"/>
    <xf numFmtId="168" fontId="7" fillId="0" borderId="15" xfId="0" applyNumberFormat="1" applyFont="1" applyBorder="1"/>
    <xf numFmtId="0" fontId="7" fillId="0" borderId="18" xfId="0" applyFont="1" applyBorder="1"/>
    <xf numFmtId="168" fontId="6" fillId="0" borderId="0" xfId="0" applyNumberFormat="1" applyFont="1"/>
    <xf numFmtId="166" fontId="6" fillId="0" borderId="5" xfId="0" applyNumberFormat="1" applyFont="1" applyBorder="1"/>
    <xf numFmtId="14" fontId="6" fillId="0" borderId="15" xfId="0" applyNumberFormat="1" applyFont="1" applyBorder="1"/>
    <xf numFmtId="43" fontId="8" fillId="0" borderId="0" xfId="0" applyNumberFormat="1" applyFont="1"/>
    <xf numFmtId="0" fontId="6" fillId="0" borderId="5" xfId="0" applyFont="1" applyBorder="1"/>
    <xf numFmtId="168" fontId="6" fillId="0" borderId="5" xfId="0" applyNumberFormat="1" applyFont="1" applyBorder="1"/>
    <xf numFmtId="168" fontId="7" fillId="0" borderId="0" xfId="0" applyNumberFormat="1" applyFont="1"/>
    <xf numFmtId="0" fontId="6" fillId="0" borderId="3" xfId="0" applyFont="1" applyBorder="1"/>
    <xf numFmtId="168" fontId="6" fillId="0" borderId="2" xfId="0" applyNumberFormat="1" applyFont="1" applyBorder="1"/>
    <xf numFmtId="0" fontId="6" fillId="0" borderId="2" xfId="0" applyFont="1" applyBorder="1"/>
    <xf numFmtId="0" fontId="6" fillId="0" borderId="1" xfId="0" applyFont="1" applyBorder="1"/>
    <xf numFmtId="168" fontId="6" fillId="0" borderId="15" xfId="0" applyNumberFormat="1" applyFont="1" applyBorder="1"/>
    <xf numFmtId="168" fontId="0" fillId="0" borderId="0" xfId="0" applyNumberFormat="1"/>
    <xf numFmtId="0" fontId="7" fillId="4" borderId="15" xfId="0" applyFont="1" applyFill="1" applyBorder="1"/>
    <xf numFmtId="168" fontId="7" fillId="4" borderId="15" xfId="0" applyNumberFormat="1" applyFont="1" applyFill="1" applyBorder="1"/>
    <xf numFmtId="168" fontId="6" fillId="0" borderId="0" xfId="0" applyNumberFormat="1" applyFont="1"/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3" fontId="0" fillId="0" borderId="0" xfId="0" applyNumberFormat="1"/>
    <xf numFmtId="0" fontId="6" fillId="0" borderId="0" xfId="0" applyFont="1" applyAlignment="1">
      <alignment horizontal="center"/>
    </xf>
    <xf numFmtId="0" fontId="6" fillId="0" borderId="19" xfId="0" applyFont="1" applyBorder="1" applyAlignment="1">
      <alignment horizontal="center"/>
    </xf>
    <xf numFmtId="168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8" fontId="6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68" fontId="9" fillId="0" borderId="0" xfId="0" applyNumberFormat="1" applyFont="1" applyAlignment="1">
      <alignment horizontal="center"/>
    </xf>
    <xf numFmtId="168" fontId="0" fillId="5" borderId="15" xfId="0" applyNumberFormat="1" applyFill="1" applyBorder="1" applyAlignment="1">
      <alignment horizontal="center"/>
    </xf>
    <xf numFmtId="0" fontId="1" fillId="0" borderId="20" xfId="0" applyFont="1" applyBorder="1"/>
    <xf numFmtId="0" fontId="0" fillId="0" borderId="21" xfId="0" applyBorder="1"/>
    <xf numFmtId="0" fontId="0" fillId="0" borderId="22" xfId="0" applyBorder="1"/>
    <xf numFmtId="164" fontId="1" fillId="0" borderId="15" xfId="0" applyNumberFormat="1" applyFont="1" applyBorder="1"/>
    <xf numFmtId="168" fontId="6" fillId="0" borderId="23" xfId="0" applyNumberFormat="1" applyFont="1" applyBorder="1" applyAlignment="1">
      <alignment horizontal="center"/>
    </xf>
    <xf numFmtId="168" fontId="6" fillId="0" borderId="2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/>
    </xf>
    <xf numFmtId="168" fontId="6" fillId="0" borderId="24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9" borderId="13" xfId="0" applyFill="1" applyBorder="1"/>
    <xf numFmtId="0" fontId="0" fillId="9" borderId="12" xfId="0" applyFill="1" applyBorder="1"/>
    <xf numFmtId="0" fontId="0" fillId="9" borderId="11" xfId="0" applyFill="1" applyBorder="1"/>
    <xf numFmtId="0" fontId="0" fillId="0" borderId="42" xfId="0" applyBorder="1"/>
    <xf numFmtId="0" fontId="0" fillId="0" borderId="43" xfId="0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2" xfId="0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0" borderId="0" xfId="0" applyFill="1"/>
    <xf numFmtId="0" fontId="6" fillId="2" borderId="0" xfId="0" applyFont="1" applyFill="1" applyBorder="1"/>
    <xf numFmtId="0" fontId="6" fillId="0" borderId="18" xfId="0" applyFont="1" applyBorder="1" applyAlignment="1">
      <alignment wrapText="1"/>
    </xf>
    <xf numFmtId="42" fontId="0" fillId="0" borderId="26" xfId="0" applyNumberFormat="1" applyBorder="1" applyAlignment="1">
      <alignment horizontal="center" vertical="center"/>
    </xf>
    <xf numFmtId="42" fontId="0" fillId="0" borderId="27" xfId="0" applyNumberFormat="1" applyBorder="1" applyAlignment="1">
      <alignment horizontal="center" vertical="center"/>
    </xf>
    <xf numFmtId="42" fontId="0" fillId="0" borderId="41" xfId="0" applyNumberFormat="1" applyBorder="1" applyAlignment="1">
      <alignment horizontal="center" vertical="center"/>
    </xf>
    <xf numFmtId="42" fontId="0" fillId="0" borderId="28" xfId="0" applyNumberFormat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47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10" fillId="8" borderId="0" xfId="0" applyFont="1" applyFill="1" applyAlignment="1">
      <alignment horizontal="center" vertical="center" wrapText="1"/>
    </xf>
    <xf numFmtId="42" fontId="0" fillId="0" borderId="26" xfId="0" applyNumberFormat="1" applyBorder="1" applyAlignment="1">
      <alignment horizontal="left" vertical="center"/>
    </xf>
    <xf numFmtId="42" fontId="0" fillId="0" borderId="27" xfId="0" applyNumberFormat="1" applyBorder="1" applyAlignment="1">
      <alignment horizontal="left" vertical="center"/>
    </xf>
    <xf numFmtId="42" fontId="0" fillId="0" borderId="28" xfId="0" applyNumberFormat="1" applyBorder="1" applyAlignment="1">
      <alignment horizontal="left" vertical="center"/>
    </xf>
    <xf numFmtId="42" fontId="0" fillId="0" borderId="41" xfId="0" applyNumberFormat="1" applyBorder="1" applyAlignment="1">
      <alignment horizontal="left" vertical="center"/>
    </xf>
    <xf numFmtId="42" fontId="0" fillId="0" borderId="35" xfId="0" applyNumberFormat="1" applyBorder="1" applyAlignment="1">
      <alignment horizontal="left" vertical="center"/>
    </xf>
    <xf numFmtId="42" fontId="0" fillId="0" borderId="36" xfId="0" applyNumberFormat="1" applyBorder="1" applyAlignment="1">
      <alignment horizontal="left" vertical="center"/>
    </xf>
    <xf numFmtId="42" fontId="0" fillId="0" borderId="37" xfId="0" applyNumberFormat="1" applyBorder="1" applyAlignment="1">
      <alignment horizontal="left" vertical="center"/>
    </xf>
    <xf numFmtId="42" fontId="0" fillId="0" borderId="38" xfId="0" applyNumberFormat="1" applyBorder="1" applyAlignment="1">
      <alignment horizontal="left" vertical="center"/>
    </xf>
    <xf numFmtId="42" fontId="0" fillId="0" borderId="39" xfId="0" applyNumberFormat="1" applyBorder="1" applyAlignment="1">
      <alignment horizontal="left" vertical="center"/>
    </xf>
    <xf numFmtId="42" fontId="0" fillId="0" borderId="40" xfId="0" applyNumberFormat="1" applyBorder="1" applyAlignment="1">
      <alignment horizontal="left" vertical="center"/>
    </xf>
    <xf numFmtId="0" fontId="0" fillId="6" borderId="1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3" fillId="12" borderId="13" xfId="0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/>
    </xf>
    <xf numFmtId="3" fontId="0" fillId="0" borderId="20" xfId="0" applyNumberFormat="1" applyBorder="1" applyAlignment="1">
      <alignment horizontal="left"/>
    </xf>
    <xf numFmtId="3" fontId="0" fillId="0" borderId="21" xfId="0" applyNumberFormat="1" applyBorder="1" applyAlignment="1">
      <alignment horizontal="left"/>
    </xf>
    <xf numFmtId="3" fontId="0" fillId="0" borderId="25" xfId="0" applyNumberFormat="1" applyBorder="1" applyAlignment="1">
      <alignment horizontal="left"/>
    </xf>
    <xf numFmtId="14" fontId="0" fillId="0" borderId="15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20" xfId="0" applyFont="1" applyBorder="1" applyAlignment="1">
      <alignment horizontal="left"/>
    </xf>
    <xf numFmtId="4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12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178594</xdr:colOff>
      <xdr:row>3</xdr:row>
      <xdr:rowOff>19050</xdr:rowOff>
    </xdr:from>
    <xdr:ext cx="514350" cy="5619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4094" y="614363"/>
          <a:ext cx="514350" cy="5619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3</xdr:row>
      <xdr:rowOff>165100</xdr:rowOff>
    </xdr:from>
    <xdr:to>
      <xdr:col>3</xdr:col>
      <xdr:colOff>304800</xdr:colOff>
      <xdr:row>5</xdr:row>
      <xdr:rowOff>184150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A9EA77CF-ABC2-4686-9465-923F91D5F1DA}"/>
            </a:ext>
          </a:extLst>
        </xdr:cNvPr>
        <xdr:cNvSpPr/>
      </xdr:nvSpPr>
      <xdr:spPr>
        <a:xfrm>
          <a:off x="342900" y="536575"/>
          <a:ext cx="2657475" cy="400050"/>
        </a:xfrm>
        <a:prstGeom prst="roundRect">
          <a:avLst/>
        </a:prstGeom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Bahnschrift" panose="020B0502040204020203" pitchFamily="34" charset="0"/>
            </a:rPr>
            <a:t>AMORTIZACIÓN</a:t>
          </a:r>
          <a:r>
            <a:rPr lang="es-ES" sz="1100" b="1" baseline="0">
              <a:latin typeface="Bahnschrift" panose="020B0502040204020203" pitchFamily="34" charset="0"/>
            </a:rPr>
            <a:t> NANOCRÉDITO</a:t>
          </a:r>
          <a:endParaRPr lang="es-ES" sz="1100" b="1">
            <a:latin typeface="Bahnschrift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81"/>
  <sheetViews>
    <sheetView showGridLines="0" topLeftCell="A4" zoomScale="80" zoomScaleNormal="80" workbookViewId="0">
      <selection activeCell="L9" sqref="L9"/>
    </sheetView>
  </sheetViews>
  <sheetFormatPr baseColWidth="10" defaultColWidth="9.140625" defaultRowHeight="15" x14ac:dyDescent="0.25"/>
  <cols>
    <col min="2" max="2" width="13.140625" customWidth="1"/>
    <col min="4" max="4" width="13" customWidth="1"/>
    <col min="6" max="6" width="15.140625" customWidth="1"/>
    <col min="8" max="8" width="22.140625" bestFit="1" customWidth="1"/>
    <col min="9" max="9" width="4.5703125" customWidth="1"/>
    <col min="10" max="10" width="6.28515625" customWidth="1"/>
    <col min="11" max="11" width="13.5703125" customWidth="1"/>
    <col min="12" max="12" width="19.7109375" customWidth="1"/>
    <col min="16" max="16" width="0" hidden="1" customWidth="1"/>
  </cols>
  <sheetData>
    <row r="2" spans="2:16" ht="15.75" customHeight="1" x14ac:dyDescent="0.25"/>
    <row r="3" spans="2:16" ht="15.75" customHeight="1" x14ac:dyDescent="0.25">
      <c r="B3" s="139"/>
      <c r="C3" s="140"/>
      <c r="D3" s="140"/>
      <c r="E3" s="140"/>
      <c r="F3" s="140"/>
      <c r="G3" s="140"/>
      <c r="H3" s="140"/>
      <c r="I3" s="140"/>
      <c r="J3" s="140"/>
      <c r="K3" s="140"/>
      <c r="L3" s="141"/>
      <c r="P3" t="s">
        <v>0</v>
      </c>
    </row>
    <row r="4" spans="2:16" ht="15.75" customHeight="1" x14ac:dyDescent="0.25">
      <c r="B4" s="7"/>
      <c r="L4" s="6"/>
      <c r="P4" t="s">
        <v>1</v>
      </c>
    </row>
    <row r="5" spans="2:16" ht="16.5" customHeight="1" x14ac:dyDescent="0.25">
      <c r="B5" s="22"/>
      <c r="E5" s="182" t="s">
        <v>83</v>
      </c>
      <c r="F5" s="182"/>
      <c r="G5" s="182"/>
      <c r="H5" s="182"/>
      <c r="I5" s="182"/>
      <c r="J5" s="182"/>
      <c r="K5" s="21" t="s">
        <v>2</v>
      </c>
      <c r="L5" s="20">
        <v>1</v>
      </c>
    </row>
    <row r="6" spans="2:16" ht="15.75" customHeight="1" x14ac:dyDescent="0.25">
      <c r="B6" s="3"/>
      <c r="C6" s="2"/>
      <c r="D6" s="2"/>
      <c r="E6" s="2"/>
      <c r="F6" s="2"/>
      <c r="G6" s="2"/>
      <c r="H6" s="2"/>
      <c r="I6" s="2"/>
      <c r="J6" s="2"/>
      <c r="K6" s="2"/>
      <c r="L6" s="1"/>
      <c r="O6" s="19"/>
      <c r="P6" t="s">
        <v>3</v>
      </c>
    </row>
    <row r="7" spans="2:16" x14ac:dyDescent="0.25">
      <c r="B7" s="161" t="s">
        <v>4</v>
      </c>
      <c r="C7" s="162"/>
      <c r="D7" s="163"/>
      <c r="E7" s="9"/>
      <c r="F7" s="9"/>
      <c r="G7" s="9"/>
      <c r="H7" s="9"/>
      <c r="I7" s="9"/>
      <c r="J7" s="9"/>
      <c r="K7" s="9"/>
      <c r="L7" s="8"/>
      <c r="P7" t="s">
        <v>5</v>
      </c>
    </row>
    <row r="8" spans="2:16" ht="15.75" customHeight="1" x14ac:dyDescent="0.25">
      <c r="B8" s="164"/>
      <c r="C8" s="165"/>
      <c r="D8" s="166"/>
      <c r="L8" s="142"/>
    </row>
    <row r="9" spans="2:16" x14ac:dyDescent="0.25">
      <c r="B9" s="7"/>
      <c r="L9" s="142"/>
    </row>
    <row r="10" spans="2:16" x14ac:dyDescent="0.25">
      <c r="B10" s="5" t="s">
        <v>6</v>
      </c>
      <c r="C10" s="4"/>
      <c r="D10" s="183"/>
      <c r="E10" s="184"/>
      <c r="F10" s="184"/>
      <c r="G10" s="185"/>
      <c r="L10" s="142"/>
    </row>
    <row r="11" spans="2:16" x14ac:dyDescent="0.25">
      <c r="B11" s="7"/>
      <c r="L11" s="142"/>
    </row>
    <row r="12" spans="2:16" x14ac:dyDescent="0.25">
      <c r="B12" s="5" t="s">
        <v>7</v>
      </c>
      <c r="C12" s="4"/>
      <c r="D12" s="183"/>
      <c r="E12" s="184"/>
      <c r="F12" s="185"/>
      <c r="H12" s="4" t="s">
        <v>8</v>
      </c>
      <c r="J12" s="183"/>
      <c r="K12" s="184"/>
      <c r="L12" s="186"/>
    </row>
    <row r="13" spans="2:16" x14ac:dyDescent="0.25">
      <c r="B13" s="7"/>
      <c r="L13" s="142"/>
    </row>
    <row r="14" spans="2:16" x14ac:dyDescent="0.25">
      <c r="B14" s="5" t="s">
        <v>9</v>
      </c>
      <c r="D14" s="183"/>
      <c r="E14" s="184"/>
      <c r="F14" s="184"/>
      <c r="G14" s="185"/>
      <c r="H14" s="53"/>
      <c r="I14" s="53"/>
      <c r="J14" s="53"/>
      <c r="K14" s="53"/>
      <c r="L14" s="142"/>
    </row>
    <row r="15" spans="2:16" x14ac:dyDescent="0.25">
      <c r="B15" s="7"/>
      <c r="L15" s="142"/>
    </row>
    <row r="16" spans="2:16" x14ac:dyDescent="0.25">
      <c r="B16" s="15"/>
      <c r="C16" s="14"/>
      <c r="D16" s="14" t="s">
        <v>10</v>
      </c>
      <c r="E16" s="14"/>
      <c r="F16" s="14"/>
      <c r="G16" s="14"/>
      <c r="H16" s="14"/>
      <c r="I16" s="14"/>
      <c r="J16" s="14"/>
      <c r="K16" s="14"/>
      <c r="L16" s="145"/>
    </row>
    <row r="17" spans="2:12" x14ac:dyDescent="0.25">
      <c r="B17" s="7"/>
      <c r="L17" s="142"/>
    </row>
    <row r="18" spans="2:12" x14ac:dyDescent="0.25">
      <c r="B18" s="5" t="s">
        <v>11</v>
      </c>
      <c r="D18" s="187"/>
      <c r="E18" s="188"/>
      <c r="F18" s="188"/>
      <c r="G18" s="188"/>
      <c r="H18" s="188"/>
      <c r="I18" s="189"/>
      <c r="L18" s="142"/>
    </row>
    <row r="19" spans="2:12" x14ac:dyDescent="0.25">
      <c r="B19" s="7"/>
      <c r="D19" s="190"/>
      <c r="E19" s="191"/>
      <c r="F19" s="191"/>
      <c r="G19" s="191"/>
      <c r="H19" s="191"/>
      <c r="I19" s="192"/>
      <c r="L19" s="142"/>
    </row>
    <row r="20" spans="2:12" x14ac:dyDescent="0.25">
      <c r="B20" s="7"/>
      <c r="L20" s="142"/>
    </row>
    <row r="21" spans="2:12" x14ac:dyDescent="0.25">
      <c r="B21" s="5" t="s">
        <v>12</v>
      </c>
      <c r="D21" s="154"/>
      <c r="E21" s="155"/>
      <c r="F21" s="157"/>
      <c r="H21" s="4" t="s">
        <v>13</v>
      </c>
      <c r="J21" s="154"/>
      <c r="K21" s="155"/>
      <c r="L21" s="156"/>
    </row>
    <row r="22" spans="2:12" x14ac:dyDescent="0.25">
      <c r="B22" s="7"/>
      <c r="L22" s="142"/>
    </row>
    <row r="23" spans="2:12" x14ac:dyDescent="0.25">
      <c r="B23" s="5" t="s">
        <v>14</v>
      </c>
      <c r="D23" s="154"/>
      <c r="E23" s="155"/>
      <c r="F23" s="157"/>
      <c r="H23" s="4" t="s">
        <v>15</v>
      </c>
      <c r="J23" s="154"/>
      <c r="K23" s="155"/>
      <c r="L23" s="156"/>
    </row>
    <row r="24" spans="2:12" ht="15.75" customHeight="1" x14ac:dyDescent="0.25">
      <c r="B24" s="13"/>
      <c r="C24" s="2"/>
      <c r="D24" s="11"/>
      <c r="E24" s="11"/>
      <c r="F24" s="11"/>
      <c r="G24" s="2"/>
      <c r="H24" s="12"/>
      <c r="I24" s="2"/>
      <c r="J24" s="11"/>
      <c r="K24" s="11"/>
      <c r="L24" s="143"/>
    </row>
    <row r="25" spans="2:12" ht="15.75" customHeight="1" x14ac:dyDescent="0.25"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46"/>
    </row>
    <row r="26" spans="2:12" x14ac:dyDescent="0.25">
      <c r="B26" s="161" t="s">
        <v>16</v>
      </c>
      <c r="C26" s="162"/>
      <c r="D26" s="163"/>
      <c r="E26" s="9"/>
      <c r="F26" s="9"/>
      <c r="G26" s="9"/>
      <c r="H26" s="9"/>
      <c r="I26" s="9"/>
      <c r="J26" s="9"/>
      <c r="K26" s="9"/>
      <c r="L26" s="144"/>
    </row>
    <row r="27" spans="2:12" ht="15.75" customHeight="1" x14ac:dyDescent="0.25">
      <c r="B27" s="164"/>
      <c r="C27" s="165"/>
      <c r="D27" s="166"/>
      <c r="L27" s="142"/>
    </row>
    <row r="28" spans="2:12" x14ac:dyDescent="0.25">
      <c r="B28" s="7"/>
      <c r="L28" s="142"/>
    </row>
    <row r="29" spans="2:12" x14ac:dyDescent="0.25">
      <c r="B29" s="5" t="s">
        <v>17</v>
      </c>
      <c r="D29" s="154" t="s">
        <v>84</v>
      </c>
      <c r="E29" s="155"/>
      <c r="F29" s="157"/>
      <c r="H29" s="4" t="s">
        <v>18</v>
      </c>
      <c r="J29" s="154"/>
      <c r="K29" s="155"/>
      <c r="L29" s="156"/>
    </row>
    <row r="30" spans="2:12" x14ac:dyDescent="0.25">
      <c r="B30" s="7"/>
      <c r="L30" s="142"/>
    </row>
    <row r="31" spans="2:12" x14ac:dyDescent="0.25">
      <c r="B31" s="5" t="s">
        <v>19</v>
      </c>
      <c r="D31" s="154"/>
      <c r="E31" s="155"/>
      <c r="F31" s="157"/>
      <c r="H31" s="4" t="s">
        <v>20</v>
      </c>
      <c r="J31" s="154"/>
      <c r="K31" s="155"/>
      <c r="L31" s="156"/>
    </row>
    <row r="32" spans="2:12" x14ac:dyDescent="0.25">
      <c r="B32" s="7"/>
      <c r="L32" s="142"/>
    </row>
    <row r="33" spans="2:12" ht="15.75" customHeight="1" x14ac:dyDescent="0.25">
      <c r="B33" s="5"/>
      <c r="D33" s="18"/>
      <c r="E33" s="18"/>
      <c r="F33" s="18"/>
      <c r="L33" s="142"/>
    </row>
    <row r="34" spans="2:12" ht="15.75" customHeight="1" x14ac:dyDescent="0.25">
      <c r="B34" s="17"/>
      <c r="C34" s="16"/>
      <c r="D34" s="16"/>
      <c r="E34" s="16"/>
      <c r="F34" s="16"/>
      <c r="G34" s="16"/>
      <c r="H34" s="16"/>
      <c r="I34" s="16"/>
      <c r="J34" s="16"/>
      <c r="K34" s="16"/>
      <c r="L34" s="146"/>
    </row>
    <row r="35" spans="2:12" ht="15.75" hidden="1" customHeight="1" x14ac:dyDescent="0.25">
      <c r="B35" s="174" t="s">
        <v>21</v>
      </c>
      <c r="C35" s="175"/>
      <c r="D35" s="176"/>
      <c r="E35" s="9"/>
      <c r="F35" s="9"/>
      <c r="G35" s="9"/>
      <c r="H35" s="9"/>
      <c r="I35" s="9"/>
      <c r="J35" s="9"/>
      <c r="K35" s="9"/>
      <c r="L35" s="144"/>
    </row>
    <row r="36" spans="2:12" ht="15.75" hidden="1" customHeight="1" x14ac:dyDescent="0.25">
      <c r="B36" s="177"/>
      <c r="C36" s="178"/>
      <c r="D36" s="179"/>
      <c r="L36" s="142"/>
    </row>
    <row r="37" spans="2:12" ht="15.75" hidden="1" customHeight="1" x14ac:dyDescent="0.25">
      <c r="B37" s="7"/>
      <c r="L37" s="142"/>
    </row>
    <row r="38" spans="2:12" ht="15.75" hidden="1" customHeight="1" x14ac:dyDescent="0.25">
      <c r="B38" s="5" t="s">
        <v>7</v>
      </c>
      <c r="C38" s="4"/>
      <c r="D38" s="158"/>
      <c r="E38" s="159"/>
      <c r="F38" s="160"/>
      <c r="H38" s="4" t="s">
        <v>22</v>
      </c>
      <c r="J38" s="158"/>
      <c r="K38" s="159"/>
      <c r="L38" s="167"/>
    </row>
    <row r="39" spans="2:12" ht="15.75" hidden="1" customHeight="1" x14ac:dyDescent="0.25">
      <c r="B39" s="7"/>
      <c r="L39" s="142"/>
    </row>
    <row r="40" spans="2:12" ht="15.75" hidden="1" customHeight="1" x14ac:dyDescent="0.25">
      <c r="B40" s="5" t="s">
        <v>8</v>
      </c>
      <c r="D40" s="158"/>
      <c r="E40" s="159"/>
      <c r="F40" s="160"/>
      <c r="H40" s="4" t="s">
        <v>23</v>
      </c>
      <c r="J40" s="158"/>
      <c r="K40" s="159"/>
      <c r="L40" s="167"/>
    </row>
    <row r="41" spans="2:12" ht="15.75" hidden="1" customHeight="1" x14ac:dyDescent="0.25">
      <c r="B41" s="7"/>
      <c r="L41" s="142"/>
    </row>
    <row r="42" spans="2:12" ht="15.75" hidden="1" customHeight="1" x14ac:dyDescent="0.25">
      <c r="B42" s="5" t="s">
        <v>24</v>
      </c>
      <c r="D42" s="158"/>
      <c r="E42" s="159"/>
      <c r="F42" s="160"/>
      <c r="H42" s="4" t="s">
        <v>25</v>
      </c>
      <c r="J42" s="158"/>
      <c r="K42" s="159"/>
      <c r="L42" s="167"/>
    </row>
    <row r="43" spans="2:12" ht="15.75" hidden="1" customHeight="1" x14ac:dyDescent="0.25">
      <c r="B43" s="7"/>
      <c r="L43" s="142"/>
    </row>
    <row r="44" spans="2:12" ht="15.75" hidden="1" customHeight="1" x14ac:dyDescent="0.25">
      <c r="B44" s="7"/>
      <c r="H44" s="4" t="s">
        <v>26</v>
      </c>
      <c r="J44" s="158"/>
      <c r="K44" s="159"/>
      <c r="L44" s="167"/>
    </row>
    <row r="45" spans="2:12" ht="15.75" hidden="1" customHeight="1" x14ac:dyDescent="0.25">
      <c r="B45" s="15"/>
      <c r="C45" s="14"/>
      <c r="D45" s="14"/>
      <c r="E45" s="14"/>
      <c r="F45" s="14"/>
      <c r="G45" s="14"/>
      <c r="H45" s="14"/>
      <c r="I45" s="14"/>
      <c r="J45" s="14"/>
      <c r="K45" s="14"/>
      <c r="L45" s="145"/>
    </row>
    <row r="46" spans="2:12" ht="15.75" hidden="1" customHeight="1" x14ac:dyDescent="0.25">
      <c r="B46" s="7"/>
      <c r="L46" s="142"/>
    </row>
    <row r="47" spans="2:12" ht="15.75" hidden="1" customHeight="1" x14ac:dyDescent="0.25">
      <c r="B47" s="5" t="s">
        <v>27</v>
      </c>
      <c r="D47" s="168"/>
      <c r="E47" s="169"/>
      <c r="F47" s="170"/>
      <c r="H47" s="4" t="s">
        <v>28</v>
      </c>
      <c r="J47" s="158"/>
      <c r="K47" s="159"/>
      <c r="L47" s="167"/>
    </row>
    <row r="48" spans="2:12" ht="15.75" hidden="1" customHeight="1" x14ac:dyDescent="0.25">
      <c r="B48" s="5" t="s">
        <v>29</v>
      </c>
      <c r="D48" s="171"/>
      <c r="E48" s="172"/>
      <c r="F48" s="173"/>
      <c r="L48" s="142"/>
    </row>
    <row r="49" spans="2:12" ht="15.75" hidden="1" customHeight="1" x14ac:dyDescent="0.25">
      <c r="B49" s="7"/>
      <c r="H49" s="4" t="s">
        <v>30</v>
      </c>
      <c r="J49" s="158"/>
      <c r="K49" s="159"/>
      <c r="L49" s="167"/>
    </row>
    <row r="50" spans="2:12" ht="15.75" hidden="1" customHeight="1" x14ac:dyDescent="0.25">
      <c r="B50" s="5" t="s">
        <v>12</v>
      </c>
      <c r="D50" s="158"/>
      <c r="E50" s="159"/>
      <c r="F50" s="160"/>
      <c r="L50" s="142"/>
    </row>
    <row r="51" spans="2:12" ht="15.75" hidden="1" customHeight="1" x14ac:dyDescent="0.25">
      <c r="B51" s="7"/>
      <c r="H51" s="4" t="s">
        <v>31</v>
      </c>
      <c r="J51" s="168"/>
      <c r="K51" s="169"/>
      <c r="L51" s="180"/>
    </row>
    <row r="52" spans="2:12" ht="15.75" hidden="1" customHeight="1" x14ac:dyDescent="0.25">
      <c r="B52" s="5" t="s">
        <v>32</v>
      </c>
      <c r="D52" s="158"/>
      <c r="E52" s="159"/>
      <c r="F52" s="160"/>
      <c r="H52" s="4" t="s">
        <v>33</v>
      </c>
      <c r="J52" s="171"/>
      <c r="K52" s="172"/>
      <c r="L52" s="181"/>
    </row>
    <row r="53" spans="2:12" ht="15.75" hidden="1" customHeight="1" x14ac:dyDescent="0.25">
      <c r="B53" s="5"/>
      <c r="D53" s="18"/>
      <c r="E53" s="18"/>
      <c r="F53" s="18"/>
      <c r="H53" s="4"/>
      <c r="J53" s="18"/>
      <c r="K53" s="18"/>
      <c r="L53" s="147"/>
    </row>
    <row r="54" spans="2:12" ht="15.75" hidden="1" customHeight="1" x14ac:dyDescent="0.25"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46"/>
    </row>
    <row r="55" spans="2:12" x14ac:dyDescent="0.25">
      <c r="B55" s="161" t="s">
        <v>34</v>
      </c>
      <c r="C55" s="162"/>
      <c r="D55" s="163"/>
      <c r="E55" s="9"/>
      <c r="F55" s="9"/>
      <c r="G55" s="9"/>
      <c r="H55" s="9"/>
      <c r="I55" s="9"/>
      <c r="J55" s="9"/>
      <c r="K55" s="9"/>
      <c r="L55" s="144"/>
    </row>
    <row r="56" spans="2:12" ht="15.75" customHeight="1" x14ac:dyDescent="0.25">
      <c r="B56" s="164"/>
      <c r="C56" s="165"/>
      <c r="D56" s="166"/>
      <c r="L56" s="142"/>
    </row>
    <row r="57" spans="2:12" x14ac:dyDescent="0.25">
      <c r="B57" s="7"/>
      <c r="L57" s="142"/>
    </row>
    <row r="58" spans="2:12" x14ac:dyDescent="0.25">
      <c r="B58" s="5" t="s">
        <v>35</v>
      </c>
      <c r="C58" s="4"/>
      <c r="D58" s="154"/>
      <c r="E58" s="155"/>
      <c r="F58" s="157"/>
      <c r="H58" s="4" t="s">
        <v>13</v>
      </c>
      <c r="J58" s="154"/>
      <c r="K58" s="155"/>
      <c r="L58" s="156"/>
    </row>
    <row r="59" spans="2:12" x14ac:dyDescent="0.25">
      <c r="B59" s="7"/>
      <c r="L59" s="142"/>
    </row>
    <row r="60" spans="2:12" ht="15.75" customHeight="1" x14ac:dyDescent="0.25">
      <c r="B60" s="13"/>
      <c r="C60" s="2"/>
      <c r="D60" s="11"/>
      <c r="E60" s="11"/>
      <c r="F60" s="11"/>
      <c r="G60" s="2"/>
      <c r="H60" s="12"/>
      <c r="I60" s="2"/>
      <c r="J60" s="11"/>
      <c r="K60" s="11"/>
      <c r="L60" s="143"/>
    </row>
    <row r="61" spans="2:12" ht="15.75" customHeight="1" x14ac:dyDescent="0.25">
      <c r="B61" s="17"/>
      <c r="C61" s="16"/>
      <c r="D61" s="16"/>
      <c r="E61" s="16"/>
      <c r="F61" s="16"/>
      <c r="G61" s="16"/>
      <c r="H61" s="16"/>
      <c r="I61" s="16"/>
      <c r="J61" s="16"/>
      <c r="K61" s="16"/>
      <c r="L61" s="146"/>
    </row>
    <row r="62" spans="2:12" x14ac:dyDescent="0.25">
      <c r="B62" s="161" t="s">
        <v>36</v>
      </c>
      <c r="C62" s="162"/>
      <c r="D62" s="163"/>
      <c r="E62" s="9"/>
      <c r="F62" s="9"/>
      <c r="G62" s="9"/>
      <c r="H62" s="9"/>
      <c r="I62" s="9"/>
      <c r="J62" s="9"/>
      <c r="K62" s="9"/>
      <c r="L62" s="144"/>
    </row>
    <row r="63" spans="2:12" ht="15.75" customHeight="1" x14ac:dyDescent="0.25">
      <c r="B63" s="164"/>
      <c r="C63" s="165"/>
      <c r="D63" s="166"/>
      <c r="L63" s="142"/>
    </row>
    <row r="64" spans="2:12" x14ac:dyDescent="0.25">
      <c r="B64" s="7"/>
      <c r="L64" s="142"/>
    </row>
    <row r="65" spans="2:12" x14ac:dyDescent="0.25">
      <c r="B65" s="5" t="s">
        <v>35</v>
      </c>
      <c r="C65" s="4"/>
      <c r="D65" s="154"/>
      <c r="E65" s="155"/>
      <c r="F65" s="157"/>
      <c r="H65" s="4" t="s">
        <v>13</v>
      </c>
      <c r="J65" s="154"/>
      <c r="K65" s="155"/>
      <c r="L65" s="156"/>
    </row>
    <row r="66" spans="2:12" x14ac:dyDescent="0.25">
      <c r="B66" s="7"/>
      <c r="L66" s="142"/>
    </row>
    <row r="67" spans="2:12" x14ac:dyDescent="0.25">
      <c r="B67" s="5" t="s">
        <v>37</v>
      </c>
      <c r="D67" s="154"/>
      <c r="E67" s="155"/>
      <c r="F67" s="157"/>
      <c r="L67" s="142"/>
    </row>
    <row r="68" spans="2:12" x14ac:dyDescent="0.25">
      <c r="B68" s="15"/>
      <c r="C68" s="14"/>
      <c r="D68" s="14"/>
      <c r="E68" s="14"/>
      <c r="F68" s="14"/>
      <c r="G68" s="14"/>
      <c r="H68" s="14"/>
      <c r="I68" s="14"/>
      <c r="J68" s="14"/>
      <c r="K68" s="14"/>
      <c r="L68" s="145"/>
    </row>
    <row r="69" spans="2:12" x14ac:dyDescent="0.25">
      <c r="B69" s="7"/>
      <c r="L69" s="142"/>
    </row>
    <row r="70" spans="2:12" x14ac:dyDescent="0.25">
      <c r="B70" s="5" t="s">
        <v>35</v>
      </c>
      <c r="C70" s="4"/>
      <c r="D70" s="154"/>
      <c r="E70" s="155"/>
      <c r="F70" s="157"/>
      <c r="H70" s="4" t="s">
        <v>13</v>
      </c>
      <c r="J70" s="154"/>
      <c r="K70" s="155"/>
      <c r="L70" s="156"/>
    </row>
    <row r="71" spans="2:12" x14ac:dyDescent="0.25">
      <c r="B71" s="7"/>
      <c r="L71" s="142"/>
    </row>
    <row r="72" spans="2:12" x14ac:dyDescent="0.25">
      <c r="B72" s="5" t="s">
        <v>37</v>
      </c>
      <c r="D72" s="154"/>
      <c r="E72" s="155"/>
      <c r="F72" s="157"/>
      <c r="L72" s="142"/>
    </row>
    <row r="73" spans="2:12" ht="15.75" customHeight="1" x14ac:dyDescent="0.25">
      <c r="B73" s="13"/>
      <c r="C73" s="2"/>
      <c r="D73" s="11"/>
      <c r="E73" s="11"/>
      <c r="F73" s="11"/>
      <c r="G73" s="2"/>
      <c r="H73" s="12"/>
      <c r="I73" s="2"/>
      <c r="J73" s="11"/>
      <c r="K73" s="11"/>
      <c r="L73" s="143"/>
    </row>
    <row r="74" spans="2:12" ht="15.75" customHeight="1" x14ac:dyDescent="0.25">
      <c r="B74" s="10"/>
      <c r="C74" s="9"/>
      <c r="D74" s="9"/>
      <c r="E74" s="9"/>
      <c r="F74" s="9"/>
      <c r="G74" s="9"/>
      <c r="H74" s="9"/>
      <c r="I74" s="9"/>
      <c r="J74" s="9"/>
      <c r="K74" s="9"/>
      <c r="L74" s="144"/>
    </row>
    <row r="75" spans="2:12" x14ac:dyDescent="0.25">
      <c r="B75" s="161" t="s">
        <v>38</v>
      </c>
      <c r="C75" s="162"/>
      <c r="D75" s="163"/>
      <c r="E75" s="9"/>
      <c r="F75" s="9"/>
      <c r="G75" s="9"/>
      <c r="H75" s="9"/>
      <c r="I75" s="9"/>
      <c r="J75" s="9"/>
      <c r="K75" s="9"/>
      <c r="L75" s="144"/>
    </row>
    <row r="76" spans="2:12" ht="15.75" customHeight="1" x14ac:dyDescent="0.25">
      <c r="B76" s="164"/>
      <c r="C76" s="165"/>
      <c r="D76" s="166"/>
      <c r="L76" s="142"/>
    </row>
    <row r="77" spans="2:12" x14ac:dyDescent="0.25">
      <c r="B77" s="7"/>
      <c r="L77" s="142"/>
    </row>
    <row r="78" spans="2:12" x14ac:dyDescent="0.25">
      <c r="B78" s="5" t="s">
        <v>39</v>
      </c>
      <c r="D78" s="154"/>
      <c r="E78" s="155"/>
      <c r="F78" s="157"/>
      <c r="G78" s="53"/>
      <c r="H78" s="4" t="s">
        <v>40</v>
      </c>
      <c r="I78" s="53"/>
      <c r="J78" s="154" t="s">
        <v>41</v>
      </c>
      <c r="K78" s="155"/>
      <c r="L78" s="156"/>
    </row>
    <row r="79" spans="2:12" x14ac:dyDescent="0.25">
      <c r="B79" s="7"/>
      <c r="D79" s="53"/>
      <c r="E79" s="53"/>
      <c r="F79" s="53"/>
      <c r="G79" s="53"/>
      <c r="H79" s="53"/>
      <c r="I79" s="53"/>
      <c r="J79" s="53"/>
      <c r="K79" s="53"/>
      <c r="L79" s="142"/>
    </row>
    <row r="80" spans="2:12" x14ac:dyDescent="0.25">
      <c r="B80" s="5" t="s">
        <v>42</v>
      </c>
      <c r="D80" s="154"/>
      <c r="E80" s="155"/>
      <c r="F80" s="157"/>
      <c r="G80" s="53"/>
      <c r="H80" s="4" t="s">
        <v>43</v>
      </c>
      <c r="I80" s="53"/>
      <c r="J80" s="154"/>
      <c r="K80" s="155"/>
      <c r="L80" s="156"/>
    </row>
    <row r="81" spans="2:12" ht="15.75" customHeight="1" x14ac:dyDescent="0.25">
      <c r="B81" s="3"/>
      <c r="C81" s="2"/>
      <c r="D81" s="2"/>
      <c r="E81" s="2"/>
      <c r="F81" s="2"/>
      <c r="G81" s="2"/>
      <c r="H81" s="2"/>
      <c r="I81" s="2"/>
      <c r="J81" s="2"/>
      <c r="K81" s="2"/>
      <c r="L81" s="1"/>
    </row>
  </sheetData>
  <sheetProtection formatCells="0" formatColumns="0" formatRows="0" insertColumns="0" insertRows="0" insertHyperlinks="0" deleteColumns="0" deleteRows="0" sort="0" autoFilter="0" pivotTables="0"/>
  <mergeCells count="45">
    <mergeCell ref="E5:J5"/>
    <mergeCell ref="B7:D8"/>
    <mergeCell ref="D12:F12"/>
    <mergeCell ref="J12:L12"/>
    <mergeCell ref="D38:F38"/>
    <mergeCell ref="J38:L38"/>
    <mergeCell ref="D14:G14"/>
    <mergeCell ref="D10:G10"/>
    <mergeCell ref="D18:I19"/>
    <mergeCell ref="D21:F21"/>
    <mergeCell ref="D23:F23"/>
    <mergeCell ref="B26:D27"/>
    <mergeCell ref="J29:L29"/>
    <mergeCell ref="J21:L21"/>
    <mergeCell ref="J23:L23"/>
    <mergeCell ref="D72:F72"/>
    <mergeCell ref="J80:L80"/>
    <mergeCell ref="J31:L31"/>
    <mergeCell ref="D31:F31"/>
    <mergeCell ref="B75:D76"/>
    <mergeCell ref="D78:F78"/>
    <mergeCell ref="J78:L78"/>
    <mergeCell ref="D80:F80"/>
    <mergeCell ref="D67:F67"/>
    <mergeCell ref="D70:F70"/>
    <mergeCell ref="B62:D63"/>
    <mergeCell ref="D65:F65"/>
    <mergeCell ref="J58:L58"/>
    <mergeCell ref="D50:F50"/>
    <mergeCell ref="J51:L52"/>
    <mergeCell ref="D40:F40"/>
    <mergeCell ref="J65:L65"/>
    <mergeCell ref="J70:L70"/>
    <mergeCell ref="D29:F29"/>
    <mergeCell ref="D52:F52"/>
    <mergeCell ref="B55:D56"/>
    <mergeCell ref="D58:F58"/>
    <mergeCell ref="D42:F42"/>
    <mergeCell ref="J42:L42"/>
    <mergeCell ref="J44:L44"/>
    <mergeCell ref="D47:F48"/>
    <mergeCell ref="J47:L47"/>
    <mergeCell ref="J49:L49"/>
    <mergeCell ref="B35:D36"/>
    <mergeCell ref="J40:L40"/>
  </mergeCells>
  <pageMargins left="0.8" right="0.77" top="0.93" bottom="0.91" header="1.07" footer="0.3"/>
  <pageSetup paperSize="9" scale="47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U61"/>
  <sheetViews>
    <sheetView showGridLines="0" topLeftCell="A31" zoomScale="90" zoomScaleNormal="90" workbookViewId="0">
      <selection activeCell="E55" sqref="E55"/>
    </sheetView>
  </sheetViews>
  <sheetFormatPr baseColWidth="10" defaultColWidth="9.140625" defaultRowHeight="15" x14ac:dyDescent="0.25"/>
  <cols>
    <col min="2" max="2" width="23.140625" customWidth="1"/>
    <col min="3" max="3" width="5.85546875" customWidth="1"/>
    <col min="4" max="4" width="19.140625" customWidth="1"/>
    <col min="5" max="5" width="15.42578125" customWidth="1"/>
    <col min="6" max="6" width="14.42578125" customWidth="1"/>
    <col min="7" max="7" width="17.5703125" customWidth="1"/>
    <col min="8" max="8" width="14.5703125" customWidth="1"/>
    <col min="9" max="9" width="15" customWidth="1"/>
    <col min="10" max="10" width="17.140625" hidden="1" customWidth="1"/>
    <col min="11" max="11" width="10.42578125" hidden="1" customWidth="1"/>
    <col min="12" max="12" width="19.85546875" hidden="1" customWidth="1"/>
    <col min="13" max="13" width="17.28515625" customWidth="1"/>
    <col min="14" max="14" width="13.5703125" customWidth="1"/>
    <col min="15" max="15" width="10.5703125" customWidth="1"/>
    <col min="16" max="16" width="13.85546875" customWidth="1"/>
    <col min="18" max="19" width="13.85546875" customWidth="1"/>
    <col min="20" max="20" width="12.7109375" customWidth="1"/>
  </cols>
  <sheetData>
    <row r="1" spans="1:21" s="194" customFormat="1" ht="13.5" customHeight="1" x14ac:dyDescent="0.25">
      <c r="A1" s="193"/>
    </row>
    <row r="2" spans="1:21" s="196" customFormat="1" ht="9" customHeight="1" x14ac:dyDescent="0.25">
      <c r="A2" s="195"/>
    </row>
    <row r="3" spans="1:21" s="198" customFormat="1" ht="6.75" customHeight="1" x14ac:dyDescent="0.25">
      <c r="A3" s="197"/>
    </row>
    <row r="7" spans="1:21" x14ac:dyDescent="0.25">
      <c r="P7" s="18"/>
      <c r="S7" s="18"/>
    </row>
    <row r="8" spans="1:21" x14ac:dyDescent="0.25">
      <c r="P8" s="29"/>
      <c r="T8" s="29"/>
      <c r="U8" s="54"/>
    </row>
    <row r="9" spans="1:21" x14ac:dyDescent="0.25">
      <c r="P9" s="29"/>
    </row>
    <row r="10" spans="1:21" ht="15.75" customHeight="1" x14ac:dyDescent="0.25">
      <c r="D10" s="199" t="s">
        <v>44</v>
      </c>
      <c r="E10" s="199"/>
      <c r="F10" s="199"/>
      <c r="G10" s="55"/>
      <c r="I10" s="55"/>
      <c r="J10" s="200" t="s">
        <v>45</v>
      </c>
      <c r="K10" s="200"/>
      <c r="L10" s="200"/>
      <c r="P10" s="29"/>
    </row>
    <row r="11" spans="1:21" ht="15.75" customHeight="1" thickBot="1" x14ac:dyDescent="0.3">
      <c r="D11" s="56"/>
      <c r="E11" s="56"/>
      <c r="F11" s="55"/>
      <c r="G11" s="55"/>
      <c r="I11" s="55"/>
      <c r="J11" s="56"/>
      <c r="K11" s="56"/>
      <c r="L11" s="55"/>
    </row>
    <row r="12" spans="1:21" x14ac:dyDescent="0.25">
      <c r="D12" s="57" t="s">
        <v>46</v>
      </c>
      <c r="E12" s="58"/>
      <c r="F12" s="94"/>
      <c r="G12" s="152"/>
      <c r="I12" s="60"/>
      <c r="J12" s="57" t="s">
        <v>46</v>
      </c>
      <c r="K12" s="58"/>
      <c r="L12" s="59"/>
    </row>
    <row r="13" spans="1:21" ht="15.75" customHeight="1" x14ac:dyDescent="0.25">
      <c r="D13" s="61"/>
      <c r="E13" s="62"/>
      <c r="F13" s="63"/>
      <c r="G13" s="62"/>
      <c r="I13" s="60"/>
      <c r="J13" s="61"/>
      <c r="K13" s="62"/>
      <c r="L13" s="63"/>
    </row>
    <row r="14" spans="1:21" x14ac:dyDescent="0.25">
      <c r="D14" s="64" t="s">
        <v>47</v>
      </c>
      <c r="E14" s="65"/>
      <c r="F14" s="66"/>
      <c r="G14" s="67"/>
      <c r="I14" s="60"/>
      <c r="J14" s="64" t="s">
        <v>47</v>
      </c>
      <c r="K14" s="68">
        <v>0.2898</v>
      </c>
      <c r="L14" s="69"/>
    </row>
    <row r="15" spans="1:21" ht="15.75" customHeight="1" x14ac:dyDescent="0.25">
      <c r="D15" s="70" t="s">
        <v>48</v>
      </c>
      <c r="E15" s="71">
        <f>+(1+E14)^(0.0833333333333333)-1</f>
        <v>0</v>
      </c>
      <c r="F15" s="69"/>
      <c r="G15" s="67"/>
      <c r="I15" s="60"/>
      <c r="J15" s="64" t="s">
        <v>48</v>
      </c>
      <c r="K15" s="68">
        <f>+(1+K14)^(0.0833333333333333)-1</f>
        <v>2.1433736106823309E-2</v>
      </c>
      <c r="L15" s="69"/>
    </row>
    <row r="16" spans="1:21" x14ac:dyDescent="0.25">
      <c r="D16" s="64" t="s">
        <v>49</v>
      </c>
      <c r="E16" s="72"/>
      <c r="F16" s="63"/>
      <c r="G16" s="62"/>
      <c r="I16" s="60"/>
      <c r="J16" s="70" t="s">
        <v>50</v>
      </c>
      <c r="K16" s="73">
        <f>+(1+K15)^(0.0333333333333333)-1</f>
        <v>7.0715871778403994E-4</v>
      </c>
      <c r="L16" s="74"/>
    </row>
    <row r="17" spans="4:20" x14ac:dyDescent="0.25">
      <c r="D17" s="76" t="s">
        <v>51</v>
      </c>
      <c r="E17" s="77"/>
      <c r="F17" s="63"/>
      <c r="G17" s="62"/>
      <c r="I17" s="60"/>
      <c r="J17" s="78"/>
      <c r="K17" s="79"/>
      <c r="L17" s="63"/>
    </row>
    <row r="18" spans="4:20" x14ac:dyDescent="0.25">
      <c r="D18" s="64" t="s">
        <v>52</v>
      </c>
      <c r="E18" s="81"/>
      <c r="F18" s="63"/>
      <c r="G18" s="62"/>
      <c r="I18" s="60"/>
      <c r="J18" s="78"/>
      <c r="K18" s="79"/>
      <c r="L18" s="63"/>
      <c r="Q18" s="80"/>
    </row>
    <row r="19" spans="4:20" x14ac:dyDescent="0.25">
      <c r="D19" s="64" t="s">
        <v>53</v>
      </c>
      <c r="E19" s="72"/>
      <c r="F19" s="63"/>
      <c r="G19" s="62"/>
      <c r="I19" s="60"/>
      <c r="J19" s="78"/>
      <c r="K19" s="79"/>
      <c r="L19" s="63"/>
      <c r="N19" s="75"/>
    </row>
    <row r="20" spans="4:20" x14ac:dyDescent="0.25">
      <c r="D20" s="64" t="s">
        <v>78</v>
      </c>
      <c r="E20" s="72">
        <v>0</v>
      </c>
      <c r="F20" s="63"/>
      <c r="G20" s="62"/>
      <c r="I20" s="60"/>
      <c r="J20" s="78"/>
      <c r="K20" s="79"/>
      <c r="L20" s="63"/>
      <c r="N20" s="75"/>
      <c r="O20" s="80"/>
      <c r="P20" s="29"/>
    </row>
    <row r="21" spans="4:20" x14ac:dyDescent="0.25">
      <c r="D21" s="64" t="s">
        <v>85</v>
      </c>
      <c r="E21" s="72">
        <v>0</v>
      </c>
      <c r="F21" s="63"/>
      <c r="G21" s="62"/>
      <c r="I21" s="60"/>
      <c r="J21" s="78"/>
      <c r="K21" s="79"/>
      <c r="L21" s="63"/>
      <c r="N21" s="75"/>
      <c r="P21" s="29"/>
    </row>
    <row r="22" spans="4:20" s="53" customFormat="1" ht="26.25" x14ac:dyDescent="0.25">
      <c r="D22" s="153" t="s">
        <v>87</v>
      </c>
      <c r="E22" s="96">
        <v>0</v>
      </c>
      <c r="F22" s="66"/>
      <c r="G22" s="62"/>
      <c r="I22" s="60"/>
      <c r="J22" s="78"/>
      <c r="K22" s="79"/>
      <c r="L22" s="66"/>
      <c r="N22" s="110"/>
      <c r="P22" s="80"/>
    </row>
    <row r="23" spans="4:20" s="53" customFormat="1" x14ac:dyDescent="0.25">
      <c r="D23" s="64" t="s">
        <v>88</v>
      </c>
      <c r="E23" s="96">
        <v>0</v>
      </c>
      <c r="F23" s="66"/>
      <c r="G23" s="62"/>
      <c r="I23" s="60"/>
      <c r="J23" s="78"/>
      <c r="K23" s="79"/>
      <c r="L23" s="66"/>
      <c r="N23" s="110"/>
      <c r="P23" s="80"/>
    </row>
    <row r="24" spans="4:20" s="53" customFormat="1" x14ac:dyDescent="0.25">
      <c r="D24" s="64" t="s">
        <v>89</v>
      </c>
      <c r="E24" s="96">
        <v>0</v>
      </c>
      <c r="F24" s="66"/>
      <c r="G24" s="62"/>
      <c r="I24" s="60"/>
      <c r="J24" s="78"/>
      <c r="K24" s="79"/>
      <c r="L24" s="66"/>
      <c r="N24" s="110"/>
      <c r="P24" s="80"/>
    </row>
    <row r="25" spans="4:20" x14ac:dyDescent="0.25">
      <c r="D25" s="64" t="s">
        <v>86</v>
      </c>
      <c r="E25" s="72">
        <f>+E18*19%</f>
        <v>0</v>
      </c>
      <c r="F25" s="63"/>
      <c r="G25" s="62"/>
      <c r="I25" s="60"/>
      <c r="J25" s="78"/>
      <c r="K25" s="79"/>
      <c r="L25" s="63"/>
      <c r="N25" s="75"/>
      <c r="P25" s="29"/>
    </row>
    <row r="26" spans="4:20" ht="15.75" customHeight="1" thickBot="1" x14ac:dyDescent="0.3">
      <c r="D26" s="82"/>
      <c r="E26" s="83"/>
      <c r="F26" s="108"/>
      <c r="G26" s="152"/>
      <c r="I26" s="60"/>
      <c r="J26" s="85"/>
      <c r="K26" s="86"/>
      <c r="L26" s="84"/>
      <c r="N26" s="75"/>
      <c r="P26" s="29"/>
    </row>
    <row r="27" spans="4:20" x14ac:dyDescent="0.25">
      <c r="D27" s="60"/>
      <c r="E27" s="60"/>
      <c r="F27" s="60"/>
      <c r="G27" s="60"/>
      <c r="I27" s="60"/>
      <c r="J27" s="60"/>
      <c r="K27" s="60"/>
      <c r="L27" s="60"/>
      <c r="N27" s="75"/>
      <c r="R27" s="87"/>
      <c r="T27" s="35"/>
    </row>
    <row r="28" spans="4:20" ht="15.75" customHeight="1" x14ac:dyDescent="0.25">
      <c r="D28" s="88"/>
      <c r="E28" s="89"/>
      <c r="F28" s="60"/>
      <c r="G28" s="60"/>
      <c r="H28" s="90"/>
      <c r="I28" s="60"/>
      <c r="J28" s="88"/>
      <c r="K28" s="89"/>
      <c r="L28" s="60"/>
      <c r="N28" s="75"/>
    </row>
    <row r="29" spans="4:20" x14ac:dyDescent="0.25">
      <c r="D29" s="91"/>
      <c r="E29" s="92"/>
      <c r="F29" s="93"/>
      <c r="G29" s="93"/>
      <c r="H29" s="94"/>
      <c r="I29" s="60"/>
      <c r="J29" s="95" t="s">
        <v>54</v>
      </c>
      <c r="K29" s="96">
        <v>2000000</v>
      </c>
      <c r="L29" s="60"/>
    </row>
    <row r="30" spans="4:20" ht="19.5" customHeight="1" x14ac:dyDescent="0.3">
      <c r="D30" s="97" t="s">
        <v>55</v>
      </c>
      <c r="E30" s="81">
        <f>+E16+SUM(E18:E25)</f>
        <v>0</v>
      </c>
      <c r="F30" s="98"/>
      <c r="G30" s="60"/>
      <c r="H30" s="99"/>
      <c r="I30" s="60"/>
      <c r="J30" s="95" t="s">
        <v>56</v>
      </c>
      <c r="K30" s="100">
        <v>43636</v>
      </c>
      <c r="L30" s="60"/>
      <c r="N30" s="101"/>
    </row>
    <row r="31" spans="4:20" x14ac:dyDescent="0.25">
      <c r="D31" s="97" t="s">
        <v>57</v>
      </c>
      <c r="E31" s="81" t="e">
        <f>+-PMT($E$15,$E$17,$E$30,0,0)</f>
        <v>#NUM!</v>
      </c>
      <c r="F31" s="60"/>
      <c r="G31" s="60"/>
      <c r="H31" s="102"/>
      <c r="I31" s="60"/>
      <c r="J31" s="95" t="s">
        <v>58</v>
      </c>
      <c r="K31" s="100">
        <f ca="1">+TODAY()</f>
        <v>45407</v>
      </c>
      <c r="L31" s="60"/>
    </row>
    <row r="32" spans="4:20" x14ac:dyDescent="0.25">
      <c r="D32" s="97" t="s">
        <v>59</v>
      </c>
      <c r="E32" s="81" t="e">
        <f>+E31*E17</f>
        <v>#NUM!</v>
      </c>
      <c r="F32" s="60"/>
      <c r="G32" s="60"/>
      <c r="H32" s="103"/>
      <c r="I32" s="60"/>
      <c r="J32" s="88"/>
      <c r="K32" s="104"/>
      <c r="L32" s="60"/>
    </row>
    <row r="33" spans="3:14" ht="15.75" customHeight="1" x14ac:dyDescent="0.25">
      <c r="D33" s="105"/>
      <c r="E33" s="106"/>
      <c r="F33" s="107"/>
      <c r="G33" s="107"/>
      <c r="H33" s="108"/>
      <c r="I33" s="60"/>
      <c r="J33" s="95" t="s">
        <v>60</v>
      </c>
      <c r="K33" s="109">
        <f ca="1">+K31-K30</f>
        <v>1771</v>
      </c>
      <c r="L33" s="60"/>
      <c r="N33" s="110"/>
    </row>
    <row r="34" spans="3:14" x14ac:dyDescent="0.25">
      <c r="D34" s="60"/>
      <c r="E34" s="60"/>
      <c r="F34" s="60"/>
      <c r="G34" s="60"/>
      <c r="H34" s="60"/>
      <c r="I34" s="60"/>
      <c r="J34" s="111" t="s">
        <v>61</v>
      </c>
      <c r="K34" s="112">
        <f ca="1">+K29*(1+K16)^K33</f>
        <v>6994209.9960593265</v>
      </c>
      <c r="L34" s="113"/>
    </row>
    <row r="35" spans="3:14" ht="18.75" customHeight="1" x14ac:dyDescent="0.3">
      <c r="C35" s="114" t="s">
        <v>62</v>
      </c>
      <c r="D35" s="114" t="s">
        <v>51</v>
      </c>
      <c r="E35" s="114" t="s">
        <v>63</v>
      </c>
      <c r="F35" s="114" t="s">
        <v>64</v>
      </c>
      <c r="G35" s="114" t="s">
        <v>65</v>
      </c>
      <c r="H35" s="114" t="s">
        <v>66</v>
      </c>
      <c r="I35" s="60"/>
      <c r="J35" s="115"/>
      <c r="K35" s="115"/>
      <c r="L35" s="115"/>
      <c r="M35" s="116"/>
    </row>
    <row r="36" spans="3:14" ht="18.75" customHeight="1" x14ac:dyDescent="0.3">
      <c r="C36" s="117">
        <v>0</v>
      </c>
      <c r="D36" s="118">
        <v>0</v>
      </c>
      <c r="E36" s="119"/>
      <c r="F36" s="118"/>
      <c r="G36" s="118"/>
      <c r="H36" s="120">
        <f>+E30</f>
        <v>0</v>
      </c>
      <c r="I36" s="60"/>
      <c r="J36" s="118"/>
      <c r="K36" s="118"/>
      <c r="L36" s="118"/>
      <c r="M36" s="121"/>
    </row>
    <row r="37" spans="3:14" ht="18.75" customHeight="1" x14ac:dyDescent="0.3">
      <c r="C37" s="117">
        <v>0</v>
      </c>
      <c r="D37" s="118">
        <v>1</v>
      </c>
      <c r="E37" s="46" t="str">
        <f t="shared" ref="E37:E60" si="0">IF(F37="-","-",$E$31)</f>
        <v>-</v>
      </c>
      <c r="F37" s="47" t="str">
        <f t="shared" ref="F37:F60" si="1">IFERROR(-IPMT($E$15,D37,$E$17,$E$30,0,0),"-")</f>
        <v>-</v>
      </c>
      <c r="G37" s="47" t="str">
        <f t="shared" ref="G37:G60" si="2">IFERROR(+E37-F37,"-")</f>
        <v>-</v>
      </c>
      <c r="H37" s="122" t="str">
        <f t="shared" ref="H37:H60" si="3">IFERROR(+H36-G37,"-")</f>
        <v>-</v>
      </c>
      <c r="I37" s="98"/>
      <c r="J37" s="115"/>
      <c r="K37" s="123"/>
      <c r="L37" s="123"/>
      <c r="M37" s="124"/>
      <c r="N37" s="35"/>
    </row>
    <row r="38" spans="3:14" ht="18.75" customHeight="1" x14ac:dyDescent="0.3">
      <c r="C38" s="117">
        <v>0</v>
      </c>
      <c r="D38" s="118">
        <v>2</v>
      </c>
      <c r="E38" s="46" t="str">
        <f t="shared" si="0"/>
        <v>-</v>
      </c>
      <c r="F38" s="47" t="str">
        <f t="shared" si="1"/>
        <v>-</v>
      </c>
      <c r="G38" s="47" t="str">
        <f t="shared" si="2"/>
        <v>-</v>
      </c>
      <c r="H38" s="122" t="str">
        <f t="shared" si="3"/>
        <v>-</v>
      </c>
      <c r="I38" s="98"/>
      <c r="J38" s="118"/>
      <c r="K38" s="125"/>
      <c r="L38" s="125"/>
      <c r="M38" s="126"/>
    </row>
    <row r="39" spans="3:14" ht="18.75" customHeight="1" x14ac:dyDescent="0.3">
      <c r="C39" s="117">
        <v>0</v>
      </c>
      <c r="D39" s="118">
        <v>3</v>
      </c>
      <c r="E39" s="46" t="str">
        <f t="shared" si="0"/>
        <v>-</v>
      </c>
      <c r="F39" s="47" t="str">
        <f t="shared" si="1"/>
        <v>-</v>
      </c>
      <c r="G39" s="47" t="str">
        <f t="shared" si="2"/>
        <v>-</v>
      </c>
      <c r="H39" s="122" t="str">
        <f t="shared" si="3"/>
        <v>-</v>
      </c>
      <c r="I39" s="98"/>
      <c r="J39" s="118"/>
      <c r="K39" s="125"/>
      <c r="L39" s="125"/>
      <c r="M39" s="126"/>
    </row>
    <row r="40" spans="3:14" ht="18.75" customHeight="1" x14ac:dyDescent="0.3">
      <c r="C40" s="117">
        <v>0</v>
      </c>
      <c r="D40" s="118">
        <v>4</v>
      </c>
      <c r="E40" s="46" t="str">
        <f t="shared" si="0"/>
        <v>-</v>
      </c>
      <c r="F40" s="47" t="str">
        <f t="shared" si="1"/>
        <v>-</v>
      </c>
      <c r="G40" s="47" t="str">
        <f t="shared" si="2"/>
        <v>-</v>
      </c>
      <c r="H40" s="122" t="str">
        <f t="shared" si="3"/>
        <v>-</v>
      </c>
      <c r="I40" s="98"/>
      <c r="J40" s="125"/>
      <c r="K40" s="125"/>
      <c r="L40" s="125"/>
      <c r="M40" s="126"/>
    </row>
    <row r="41" spans="3:14" x14ac:dyDescent="0.25">
      <c r="C41" s="117">
        <v>0</v>
      </c>
      <c r="D41" s="118">
        <v>5</v>
      </c>
      <c r="E41" s="46" t="str">
        <f t="shared" si="0"/>
        <v>-</v>
      </c>
      <c r="F41" s="47" t="str">
        <f t="shared" si="1"/>
        <v>-</v>
      </c>
      <c r="G41" s="47" t="str">
        <f t="shared" si="2"/>
        <v>-</v>
      </c>
      <c r="H41" s="122" t="str">
        <f t="shared" si="3"/>
        <v>-</v>
      </c>
      <c r="I41" s="98"/>
      <c r="J41" s="60"/>
      <c r="K41" s="60"/>
      <c r="L41" s="60"/>
    </row>
    <row r="42" spans="3:14" x14ac:dyDescent="0.25">
      <c r="C42" s="117">
        <v>0</v>
      </c>
      <c r="D42" s="118">
        <v>6</v>
      </c>
      <c r="E42" s="46" t="str">
        <f t="shared" si="0"/>
        <v>-</v>
      </c>
      <c r="F42" s="47" t="str">
        <f t="shared" si="1"/>
        <v>-</v>
      </c>
      <c r="G42" s="47" t="str">
        <f t="shared" si="2"/>
        <v>-</v>
      </c>
      <c r="H42" s="122" t="str">
        <f t="shared" si="3"/>
        <v>-</v>
      </c>
      <c r="I42" s="98"/>
    </row>
    <row r="43" spans="3:14" x14ac:dyDescent="0.25">
      <c r="C43" s="117">
        <v>0</v>
      </c>
      <c r="D43" s="118">
        <v>7</v>
      </c>
      <c r="E43" s="46" t="str">
        <f t="shared" si="0"/>
        <v>-</v>
      </c>
      <c r="F43" s="47" t="str">
        <f t="shared" si="1"/>
        <v>-</v>
      </c>
      <c r="G43" s="47" t="str">
        <f t="shared" si="2"/>
        <v>-</v>
      </c>
      <c r="H43" s="122" t="str">
        <f t="shared" si="3"/>
        <v>-</v>
      </c>
      <c r="I43" s="98"/>
    </row>
    <row r="44" spans="3:14" x14ac:dyDescent="0.25">
      <c r="C44" s="117">
        <v>0</v>
      </c>
      <c r="D44" s="118">
        <v>8</v>
      </c>
      <c r="E44" s="46" t="str">
        <f t="shared" si="0"/>
        <v>-</v>
      </c>
      <c r="F44" s="47" t="str">
        <f t="shared" si="1"/>
        <v>-</v>
      </c>
      <c r="G44" s="47" t="str">
        <f t="shared" si="2"/>
        <v>-</v>
      </c>
      <c r="H44" s="122" t="str">
        <f t="shared" si="3"/>
        <v>-</v>
      </c>
    </row>
    <row r="45" spans="3:14" x14ac:dyDescent="0.25">
      <c r="C45" s="117">
        <v>0</v>
      </c>
      <c r="D45" s="118">
        <v>9</v>
      </c>
      <c r="E45" s="46" t="str">
        <f t="shared" si="0"/>
        <v>-</v>
      </c>
      <c r="F45" s="47" t="str">
        <f t="shared" si="1"/>
        <v>-</v>
      </c>
      <c r="G45" s="47" t="str">
        <f t="shared" si="2"/>
        <v>-</v>
      </c>
      <c r="H45" s="122" t="str">
        <f t="shared" si="3"/>
        <v>-</v>
      </c>
    </row>
    <row r="46" spans="3:14" x14ac:dyDescent="0.25">
      <c r="C46" s="117">
        <v>0</v>
      </c>
      <c r="D46" s="118">
        <v>10</v>
      </c>
      <c r="E46" s="46" t="str">
        <f t="shared" si="0"/>
        <v>-</v>
      </c>
      <c r="F46" s="47" t="str">
        <f t="shared" si="1"/>
        <v>-</v>
      </c>
      <c r="G46" s="47" t="str">
        <f t="shared" si="2"/>
        <v>-</v>
      </c>
      <c r="H46" s="122" t="str">
        <f t="shared" si="3"/>
        <v>-</v>
      </c>
    </row>
    <row r="47" spans="3:14" x14ac:dyDescent="0.25">
      <c r="C47" s="117">
        <v>0</v>
      </c>
      <c r="D47" s="118">
        <v>11</v>
      </c>
      <c r="E47" s="46" t="str">
        <f t="shared" si="0"/>
        <v>-</v>
      </c>
      <c r="F47" s="47" t="str">
        <f t="shared" si="1"/>
        <v>-</v>
      </c>
      <c r="G47" s="47" t="str">
        <f t="shared" si="2"/>
        <v>-</v>
      </c>
      <c r="H47" s="122" t="str">
        <f t="shared" si="3"/>
        <v>-</v>
      </c>
    </row>
    <row r="48" spans="3:14" x14ac:dyDescent="0.25">
      <c r="C48" s="117">
        <v>0</v>
      </c>
      <c r="D48" s="118">
        <v>12</v>
      </c>
      <c r="E48" s="46" t="str">
        <f t="shared" si="0"/>
        <v>-</v>
      </c>
      <c r="F48" s="47" t="str">
        <f t="shared" si="1"/>
        <v>-</v>
      </c>
      <c r="G48" s="47" t="str">
        <f t="shared" si="2"/>
        <v>-</v>
      </c>
      <c r="H48" s="122" t="str">
        <f t="shared" si="3"/>
        <v>-</v>
      </c>
    </row>
    <row r="49" spans="3:8" x14ac:dyDescent="0.25">
      <c r="C49" s="117">
        <v>0</v>
      </c>
      <c r="D49" s="118">
        <v>13</v>
      </c>
      <c r="E49" s="46" t="str">
        <f t="shared" si="0"/>
        <v>-</v>
      </c>
      <c r="F49" s="47" t="str">
        <f t="shared" si="1"/>
        <v>-</v>
      </c>
      <c r="G49" s="47" t="str">
        <f t="shared" si="2"/>
        <v>-</v>
      </c>
      <c r="H49" s="122" t="str">
        <f t="shared" si="3"/>
        <v>-</v>
      </c>
    </row>
    <row r="50" spans="3:8" x14ac:dyDescent="0.25">
      <c r="C50" s="117">
        <v>0</v>
      </c>
      <c r="D50" s="118">
        <v>14</v>
      </c>
      <c r="E50" s="46" t="str">
        <f t="shared" si="0"/>
        <v>-</v>
      </c>
      <c r="F50" s="47" t="str">
        <f t="shared" si="1"/>
        <v>-</v>
      </c>
      <c r="G50" s="47" t="str">
        <f t="shared" si="2"/>
        <v>-</v>
      </c>
      <c r="H50" s="122" t="str">
        <f t="shared" si="3"/>
        <v>-</v>
      </c>
    </row>
    <row r="51" spans="3:8" x14ac:dyDescent="0.25">
      <c r="C51" s="117">
        <v>0</v>
      </c>
      <c r="D51" s="118">
        <v>15</v>
      </c>
      <c r="E51" s="46" t="str">
        <f t="shared" si="0"/>
        <v>-</v>
      </c>
      <c r="F51" s="47" t="str">
        <f t="shared" si="1"/>
        <v>-</v>
      </c>
      <c r="G51" s="47" t="str">
        <f t="shared" si="2"/>
        <v>-</v>
      </c>
      <c r="H51" s="122" t="str">
        <f t="shared" si="3"/>
        <v>-</v>
      </c>
    </row>
    <row r="52" spans="3:8" x14ac:dyDescent="0.25">
      <c r="C52" s="117">
        <v>0</v>
      </c>
      <c r="D52" s="118">
        <v>16</v>
      </c>
      <c r="E52" s="46" t="str">
        <f t="shared" si="0"/>
        <v>-</v>
      </c>
      <c r="F52" s="47" t="str">
        <f t="shared" si="1"/>
        <v>-</v>
      </c>
      <c r="G52" s="47" t="str">
        <f t="shared" si="2"/>
        <v>-</v>
      </c>
      <c r="H52" s="122" t="str">
        <f t="shared" si="3"/>
        <v>-</v>
      </c>
    </row>
    <row r="53" spans="3:8" x14ac:dyDescent="0.25">
      <c r="C53" s="117">
        <v>0</v>
      </c>
      <c r="D53" s="118">
        <v>17</v>
      </c>
      <c r="E53" s="46" t="str">
        <f t="shared" si="0"/>
        <v>-</v>
      </c>
      <c r="F53" s="47" t="str">
        <f t="shared" si="1"/>
        <v>-</v>
      </c>
      <c r="G53" s="47" t="str">
        <f t="shared" si="2"/>
        <v>-</v>
      </c>
      <c r="H53" s="122" t="str">
        <f t="shared" si="3"/>
        <v>-</v>
      </c>
    </row>
    <row r="54" spans="3:8" x14ac:dyDescent="0.25">
      <c r="C54" s="117">
        <v>0</v>
      </c>
      <c r="D54" s="118">
        <v>18</v>
      </c>
      <c r="E54" s="46" t="str">
        <f t="shared" si="0"/>
        <v>-</v>
      </c>
      <c r="F54" s="47" t="str">
        <f t="shared" si="1"/>
        <v>-</v>
      </c>
      <c r="G54" s="47" t="str">
        <f t="shared" si="2"/>
        <v>-</v>
      </c>
      <c r="H54" s="122" t="str">
        <f t="shared" si="3"/>
        <v>-</v>
      </c>
    </row>
    <row r="55" spans="3:8" x14ac:dyDescent="0.25">
      <c r="C55" s="117">
        <v>0</v>
      </c>
      <c r="D55" s="118">
        <v>19</v>
      </c>
      <c r="E55" s="46" t="str">
        <f t="shared" si="0"/>
        <v>-</v>
      </c>
      <c r="F55" s="47" t="str">
        <f t="shared" si="1"/>
        <v>-</v>
      </c>
      <c r="G55" s="47" t="str">
        <f t="shared" si="2"/>
        <v>-</v>
      </c>
      <c r="H55" s="122" t="str">
        <f t="shared" si="3"/>
        <v>-</v>
      </c>
    </row>
    <row r="56" spans="3:8" x14ac:dyDescent="0.25">
      <c r="C56" s="117">
        <v>0</v>
      </c>
      <c r="D56" s="118">
        <v>20</v>
      </c>
      <c r="E56" s="46" t="str">
        <f t="shared" si="0"/>
        <v>-</v>
      </c>
      <c r="F56" s="47" t="str">
        <f t="shared" si="1"/>
        <v>-</v>
      </c>
      <c r="G56" s="47" t="str">
        <f t="shared" si="2"/>
        <v>-</v>
      </c>
      <c r="H56" s="122" t="str">
        <f t="shared" si="3"/>
        <v>-</v>
      </c>
    </row>
    <row r="57" spans="3:8" x14ac:dyDescent="0.25">
      <c r="C57" s="117">
        <v>0</v>
      </c>
      <c r="D57" s="118">
        <v>21</v>
      </c>
      <c r="E57" s="46" t="str">
        <f t="shared" si="0"/>
        <v>-</v>
      </c>
      <c r="F57" s="47" t="str">
        <f t="shared" si="1"/>
        <v>-</v>
      </c>
      <c r="G57" s="47" t="str">
        <f t="shared" si="2"/>
        <v>-</v>
      </c>
      <c r="H57" s="122" t="str">
        <f t="shared" si="3"/>
        <v>-</v>
      </c>
    </row>
    <row r="58" spans="3:8" x14ac:dyDescent="0.25">
      <c r="C58" s="117">
        <v>0</v>
      </c>
      <c r="D58" s="118">
        <v>22</v>
      </c>
      <c r="E58" s="46" t="str">
        <f t="shared" si="0"/>
        <v>-</v>
      </c>
      <c r="F58" s="47" t="str">
        <f t="shared" si="1"/>
        <v>-</v>
      </c>
      <c r="G58" s="47" t="str">
        <f t="shared" si="2"/>
        <v>-</v>
      </c>
      <c r="H58" s="122" t="str">
        <f t="shared" si="3"/>
        <v>-</v>
      </c>
    </row>
    <row r="59" spans="3:8" x14ac:dyDescent="0.25">
      <c r="C59" s="117">
        <v>0</v>
      </c>
      <c r="D59" s="118">
        <v>23</v>
      </c>
      <c r="E59" s="46" t="str">
        <f t="shared" si="0"/>
        <v>-</v>
      </c>
      <c r="F59" s="47" t="str">
        <f t="shared" si="1"/>
        <v>-</v>
      </c>
      <c r="G59" s="47" t="str">
        <f t="shared" si="2"/>
        <v>-</v>
      </c>
      <c r="H59" s="122" t="str">
        <f t="shared" si="3"/>
        <v>-</v>
      </c>
    </row>
    <row r="60" spans="3:8" x14ac:dyDescent="0.25">
      <c r="C60" s="117">
        <v>0</v>
      </c>
      <c r="D60" s="118">
        <v>24</v>
      </c>
      <c r="E60" s="46" t="str">
        <f t="shared" si="0"/>
        <v>-</v>
      </c>
      <c r="F60" s="47" t="str">
        <f t="shared" si="1"/>
        <v>-</v>
      </c>
      <c r="G60" s="47" t="str">
        <f t="shared" si="2"/>
        <v>-</v>
      </c>
      <c r="H60" s="122" t="str">
        <f t="shared" si="3"/>
        <v>-</v>
      </c>
    </row>
    <row r="61" spans="3:8" x14ac:dyDescent="0.25">
      <c r="E61" s="127">
        <f>+SUM(E37:E60)</f>
        <v>0</v>
      </c>
      <c r="F61" s="127">
        <f>+SUM(F37:F60)</f>
        <v>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XFD1"/>
    <mergeCell ref="A2:XFD2"/>
    <mergeCell ref="A3:XFD3"/>
    <mergeCell ref="D10:F10"/>
    <mergeCell ref="J10:L10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W59"/>
  <sheetViews>
    <sheetView showGridLines="0" tabSelected="1" topLeftCell="A7" zoomScale="90" zoomScaleNormal="90" workbookViewId="0">
      <selection activeCell="J22" sqref="J22"/>
    </sheetView>
  </sheetViews>
  <sheetFormatPr baseColWidth="10" defaultColWidth="9.140625" defaultRowHeight="15" x14ac:dyDescent="0.25"/>
  <cols>
    <col min="1" max="1" width="5.5703125" customWidth="1"/>
    <col min="2" max="2" width="37.5703125" customWidth="1"/>
    <col min="3" max="3" width="12.140625" customWidth="1"/>
    <col min="4" max="4" width="12.85546875" customWidth="1"/>
    <col min="5" max="6" width="13.85546875" customWidth="1"/>
    <col min="7" max="7" width="10" bestFit="1" customWidth="1"/>
    <col min="9" max="9" width="13.85546875" customWidth="1"/>
    <col min="10" max="10" width="13.42578125" customWidth="1"/>
    <col min="11" max="11" width="6.28515625" customWidth="1"/>
    <col min="12" max="12" width="15" customWidth="1"/>
    <col min="13" max="13" width="13.5703125" customWidth="1"/>
    <col min="14" max="14" width="3.85546875" customWidth="1"/>
    <col min="15" max="15" width="13.85546875" customWidth="1"/>
    <col min="16" max="16" width="14.85546875" customWidth="1"/>
    <col min="17" max="17" width="6.42578125" customWidth="1"/>
    <col min="18" max="18" width="15.5703125" customWidth="1"/>
    <col min="19" max="19" width="11.28515625" customWidth="1"/>
    <col min="20" max="20" width="16.5703125" customWidth="1"/>
    <col min="21" max="21" width="19.42578125" customWidth="1"/>
    <col min="22" max="22" width="22.7109375" customWidth="1"/>
    <col min="23" max="23" width="26" customWidth="1"/>
    <col min="24" max="24" width="22.7109375" customWidth="1"/>
  </cols>
  <sheetData>
    <row r="1" spans="2:21" s="23" customFormat="1" x14ac:dyDescent="0.25">
      <c r="B1" s="148"/>
      <c r="C1" s="148"/>
      <c r="D1" s="148"/>
      <c r="E1" s="148"/>
      <c r="F1" s="148"/>
      <c r="G1" s="148"/>
    </row>
    <row r="2" spans="2:21" s="23" customFormat="1" ht="18.75" customHeight="1" x14ac:dyDescent="0.25">
      <c r="B2" s="223" t="s">
        <v>67</v>
      </c>
      <c r="C2" s="223"/>
      <c r="D2" s="223"/>
      <c r="E2" s="223"/>
      <c r="F2" s="223"/>
      <c r="G2" s="223"/>
    </row>
    <row r="3" spans="2:21" s="23" customFormat="1" ht="26.25" customHeight="1" x14ac:dyDescent="0.25">
      <c r="B3" s="222" t="s">
        <v>68</v>
      </c>
      <c r="C3" s="222"/>
      <c r="D3" s="222"/>
      <c r="E3" s="222"/>
      <c r="F3" s="222"/>
      <c r="G3" s="222"/>
    </row>
    <row r="4" spans="2:21" s="23" customFormat="1" ht="5.25" customHeight="1" x14ac:dyDescent="0.25">
      <c r="B4" s="148"/>
      <c r="C4" s="149"/>
      <c r="D4" s="148"/>
      <c r="E4" s="148"/>
      <c r="F4" s="148"/>
      <c r="G4" s="148"/>
    </row>
    <row r="5" spans="2:21" s="23" customFormat="1" ht="18.75" customHeight="1" x14ac:dyDescent="0.25">
      <c r="B5" s="223" t="s">
        <v>69</v>
      </c>
      <c r="C5" s="223"/>
      <c r="D5" s="223"/>
      <c r="E5" s="223"/>
      <c r="F5" s="223"/>
      <c r="G5" s="223"/>
    </row>
    <row r="6" spans="2:21" s="24" customFormat="1" ht="3.75" customHeight="1" x14ac:dyDescent="0.25">
      <c r="B6" s="148"/>
      <c r="C6" s="148"/>
      <c r="D6" s="148"/>
      <c r="E6" s="148"/>
      <c r="F6" s="148"/>
      <c r="G6" s="148"/>
    </row>
    <row r="7" spans="2:21" x14ac:dyDescent="0.25">
      <c r="B7" s="150"/>
      <c r="C7" s="150"/>
      <c r="D7" s="150"/>
      <c r="E7" s="150"/>
      <c r="F7" s="150"/>
      <c r="G7" s="150"/>
    </row>
    <row r="8" spans="2:21" ht="15.75" customHeight="1" x14ac:dyDescent="0.25">
      <c r="B8" s="151"/>
      <c r="C8" s="151"/>
      <c r="D8" s="151"/>
      <c r="E8" s="151"/>
      <c r="F8" s="151"/>
      <c r="G8" s="151"/>
    </row>
    <row r="9" spans="2:21" ht="16.5" customHeight="1" x14ac:dyDescent="0.25">
      <c r="B9" s="203" t="s">
        <v>70</v>
      </c>
      <c r="C9" s="204"/>
      <c r="D9" s="205"/>
      <c r="E9" s="25"/>
      <c r="F9" s="206"/>
      <c r="G9" s="207"/>
      <c r="R9" s="26"/>
      <c r="T9" s="219"/>
      <c r="U9" s="219"/>
    </row>
    <row r="10" spans="2:21" x14ac:dyDescent="0.25">
      <c r="B10" s="27"/>
      <c r="G10" s="28"/>
      <c r="R10" s="30"/>
      <c r="T10" s="219"/>
      <c r="U10" s="219"/>
    </row>
    <row r="11" spans="2:21" x14ac:dyDescent="0.25">
      <c r="B11" s="201" t="s">
        <v>2</v>
      </c>
      <c r="C11" s="215"/>
      <c r="D11" s="216">
        <f>+FORMULARIO!L5</f>
        <v>1</v>
      </c>
      <c r="E11" s="217"/>
      <c r="F11" s="217"/>
      <c r="G11" s="218"/>
      <c r="R11" s="31"/>
      <c r="T11" s="219"/>
      <c r="U11" s="219"/>
    </row>
    <row r="12" spans="2:21" x14ac:dyDescent="0.25">
      <c r="B12" s="201" t="s">
        <v>71</v>
      </c>
      <c r="C12" s="202"/>
      <c r="D12" s="220" t="str">
        <f>+FORMULARIO!D14&amp;" "&amp;FORMULARIO!D12&amp;" "&amp;FORMULARIO!J12</f>
        <v xml:space="preserve">  </v>
      </c>
      <c r="E12" s="220"/>
      <c r="F12" s="220"/>
      <c r="G12" s="221"/>
      <c r="R12" s="29"/>
    </row>
    <row r="13" spans="2:21" x14ac:dyDescent="0.25">
      <c r="B13" s="201" t="s">
        <v>72</v>
      </c>
      <c r="C13" s="202"/>
      <c r="D13" s="209">
        <f>FORMULARIO!D10</f>
        <v>0</v>
      </c>
      <c r="E13" s="210"/>
      <c r="F13" s="210"/>
      <c r="G13" s="211"/>
    </row>
    <row r="14" spans="2:21" x14ac:dyDescent="0.25">
      <c r="B14" s="201" t="s">
        <v>73</v>
      </c>
      <c r="C14" s="202"/>
      <c r="D14" s="213">
        <f>+FORMULARIO!J31</f>
        <v>0</v>
      </c>
      <c r="E14" s="213"/>
      <c r="F14" s="213"/>
      <c r="G14" s="214"/>
    </row>
    <row r="15" spans="2:21" x14ac:dyDescent="0.25">
      <c r="B15" s="201" t="s">
        <v>74</v>
      </c>
      <c r="C15" s="202"/>
      <c r="D15" s="213">
        <f>FORMULARIO!D31</f>
        <v>0</v>
      </c>
      <c r="E15" s="213"/>
      <c r="F15" s="213"/>
      <c r="G15" s="214"/>
    </row>
    <row r="16" spans="2:21" x14ac:dyDescent="0.25">
      <c r="B16" s="201" t="s">
        <v>75</v>
      </c>
      <c r="C16" s="202"/>
      <c r="D16" s="212">
        <f>FORMULARIO!B5</f>
        <v>0</v>
      </c>
      <c r="E16" s="213"/>
      <c r="F16" s="213"/>
      <c r="G16" s="214"/>
    </row>
    <row r="17" spans="2:23" x14ac:dyDescent="0.25">
      <c r="B17" s="27"/>
      <c r="G17" s="28"/>
    </row>
    <row r="18" spans="2:23" x14ac:dyDescent="0.25">
      <c r="B18" s="201" t="s">
        <v>76</v>
      </c>
      <c r="C18" s="202"/>
      <c r="D18" s="33">
        <f>+SIMULACIÓN!E16</f>
        <v>0</v>
      </c>
      <c r="E18" s="202" t="s">
        <v>77</v>
      </c>
      <c r="F18" s="202"/>
      <c r="G18" s="34">
        <f>+SUM(E34:E57)</f>
        <v>0</v>
      </c>
    </row>
    <row r="19" spans="2:23" x14ac:dyDescent="0.25">
      <c r="B19" s="201" t="s">
        <v>86</v>
      </c>
      <c r="C19" s="202"/>
      <c r="D19" s="33">
        <f>+G19*19%</f>
        <v>0</v>
      </c>
      <c r="E19" s="202" t="s">
        <v>52</v>
      </c>
      <c r="F19" s="202"/>
      <c r="G19" s="34">
        <f>SIMULACIÓN!E18</f>
        <v>0</v>
      </c>
      <c r="Q19" s="35"/>
      <c r="R19" s="32"/>
      <c r="U19" s="36"/>
      <c r="V19" s="4"/>
      <c r="W19" s="36"/>
    </row>
    <row r="20" spans="2:23" x14ac:dyDescent="0.25">
      <c r="B20" s="37"/>
      <c r="C20" s="38"/>
      <c r="D20" s="39"/>
      <c r="E20" s="202" t="s">
        <v>53</v>
      </c>
      <c r="F20" s="202"/>
      <c r="G20" s="34">
        <f>SIMULACIÓN!E19</f>
        <v>0</v>
      </c>
      <c r="U20" s="36"/>
      <c r="V20" s="4"/>
      <c r="W20" s="36"/>
    </row>
    <row r="21" spans="2:23" x14ac:dyDescent="0.25">
      <c r="B21" s="37"/>
      <c r="C21" s="38"/>
      <c r="D21" s="39"/>
      <c r="E21" s="202" t="s">
        <v>78</v>
      </c>
      <c r="F21" s="202"/>
      <c r="G21" s="34">
        <f>SIMULACIÓN!E20</f>
        <v>0</v>
      </c>
      <c r="R21" s="32"/>
      <c r="U21" s="36"/>
      <c r="V21" s="4"/>
      <c r="W21" s="36"/>
    </row>
    <row r="22" spans="2:23" x14ac:dyDescent="0.25">
      <c r="B22" s="37"/>
      <c r="C22" s="38"/>
      <c r="D22" s="39"/>
      <c r="E22" s="202" t="s">
        <v>85</v>
      </c>
      <c r="F22" s="202"/>
      <c r="G22" s="34">
        <f>SIMULACIÓN!E21</f>
        <v>0</v>
      </c>
      <c r="V22" s="18"/>
      <c r="W22" s="36"/>
    </row>
    <row r="23" spans="2:23" s="53" customFormat="1" x14ac:dyDescent="0.25">
      <c r="B23" s="37"/>
      <c r="C23" s="38"/>
      <c r="D23" s="39"/>
      <c r="E23" s="202" t="s">
        <v>87</v>
      </c>
      <c r="F23" s="202"/>
      <c r="G23" s="34">
        <f>SIMULACIÓN!E22</f>
        <v>0</v>
      </c>
      <c r="V23" s="18"/>
      <c r="W23" s="36"/>
    </row>
    <row r="24" spans="2:23" s="53" customFormat="1" x14ac:dyDescent="0.25">
      <c r="B24" s="37"/>
      <c r="C24" s="38"/>
      <c r="D24" s="39"/>
      <c r="E24" s="202" t="s">
        <v>88</v>
      </c>
      <c r="F24" s="202"/>
      <c r="G24" s="34">
        <f>SIMULACIÓN!E23</f>
        <v>0</v>
      </c>
      <c r="V24" s="18"/>
      <c r="W24" s="36"/>
    </row>
    <row r="25" spans="2:23" s="53" customFormat="1" x14ac:dyDescent="0.25">
      <c r="B25" s="37"/>
      <c r="C25" s="38"/>
      <c r="D25" s="39"/>
      <c r="E25" s="202" t="s">
        <v>89</v>
      </c>
      <c r="F25" s="202"/>
      <c r="G25" s="34">
        <f>SIMULACIÓN!E24</f>
        <v>0</v>
      </c>
      <c r="V25" s="18"/>
      <c r="W25" s="36"/>
    </row>
    <row r="26" spans="2:23" ht="15.75" customHeight="1" x14ac:dyDescent="0.25">
      <c r="B26" s="201" t="s">
        <v>79</v>
      </c>
      <c r="C26" s="202"/>
      <c r="D26" s="40">
        <f>+D18+SUM(G18:G25)+D19</f>
        <v>0</v>
      </c>
      <c r="E26" s="208"/>
      <c r="F26" s="208"/>
      <c r="G26" s="41"/>
    </row>
    <row r="27" spans="2:23" ht="15.75" customHeight="1" x14ac:dyDescent="0.25"/>
    <row r="28" spans="2:23" ht="19.5" customHeight="1" x14ac:dyDescent="0.25">
      <c r="B28" s="203" t="s">
        <v>80</v>
      </c>
      <c r="C28" s="204"/>
      <c r="D28" s="205"/>
      <c r="E28" s="9"/>
      <c r="F28" s="206"/>
      <c r="G28" s="207"/>
    </row>
    <row r="29" spans="2:23" ht="15.75" customHeight="1" x14ac:dyDescent="0.25">
      <c r="B29" s="42"/>
      <c r="C29" s="43"/>
      <c r="D29" s="43"/>
      <c r="G29" s="6"/>
    </row>
    <row r="30" spans="2:23" x14ac:dyDescent="0.25">
      <c r="B30" s="201" t="s">
        <v>81</v>
      </c>
      <c r="C30" s="202"/>
      <c r="D30" s="44">
        <f>+SIMULACIÓN!E17</f>
        <v>0</v>
      </c>
      <c r="G30" s="6"/>
    </row>
    <row r="31" spans="2:23" x14ac:dyDescent="0.25">
      <c r="B31" s="201" t="s">
        <v>57</v>
      </c>
      <c r="C31" s="202"/>
      <c r="D31" s="33" t="e">
        <f>SIMULACIÓN!E31</f>
        <v>#NUM!</v>
      </c>
      <c r="G31" s="6"/>
    </row>
    <row r="32" spans="2:23" x14ac:dyDescent="0.25">
      <c r="B32" s="7"/>
      <c r="G32" s="6"/>
    </row>
    <row r="33" spans="2:21" x14ac:dyDescent="0.25">
      <c r="B33" s="128" t="s">
        <v>82</v>
      </c>
      <c r="C33" s="134" t="s">
        <v>51</v>
      </c>
      <c r="D33" s="134" t="s">
        <v>63</v>
      </c>
      <c r="E33" s="134" t="s">
        <v>64</v>
      </c>
      <c r="F33" s="134" t="s">
        <v>65</v>
      </c>
      <c r="G33" s="138" t="s">
        <v>66</v>
      </c>
    </row>
    <row r="34" spans="2:21" x14ac:dyDescent="0.25">
      <c r="B34" s="45">
        <f>EDATE($D$16,1)</f>
        <v>31</v>
      </c>
      <c r="C34" s="135">
        <v>1</v>
      </c>
      <c r="D34" s="46" t="str">
        <f>+SIMULACIÓN!E37</f>
        <v>-</v>
      </c>
      <c r="E34" s="132" t="str">
        <f>+SIMULACIÓN!F37</f>
        <v>-</v>
      </c>
      <c r="F34" s="132" t="str">
        <f>+SIMULACIÓN!G37</f>
        <v>-</v>
      </c>
      <c r="G34" s="48" t="str">
        <f>+SIMULACIÓN!H37</f>
        <v>-</v>
      </c>
    </row>
    <row r="35" spans="2:21" x14ac:dyDescent="0.25">
      <c r="B35" s="45">
        <f t="shared" ref="B35:B57" si="0">EDATE(B34,1)</f>
        <v>59</v>
      </c>
      <c r="C35" s="136">
        <f t="shared" ref="C35:C57" si="1">C34+1</f>
        <v>2</v>
      </c>
      <c r="D35" s="46" t="str">
        <f>+SIMULACIÓN!E38</f>
        <v>-</v>
      </c>
      <c r="E35" s="133" t="str">
        <f>+SIMULACIÓN!F38</f>
        <v>-</v>
      </c>
      <c r="F35" s="133" t="str">
        <f>+SIMULACIÓN!G38</f>
        <v>-</v>
      </c>
      <c r="G35" s="48" t="str">
        <f>+SIMULACIÓN!H38</f>
        <v>-</v>
      </c>
    </row>
    <row r="36" spans="2:21" x14ac:dyDescent="0.25">
      <c r="B36" s="45">
        <f t="shared" si="0"/>
        <v>88</v>
      </c>
      <c r="C36" s="136">
        <f t="shared" si="1"/>
        <v>3</v>
      </c>
      <c r="D36" s="46" t="str">
        <f>+SIMULACIÓN!E39</f>
        <v>-</v>
      </c>
      <c r="E36" s="133" t="str">
        <f>+SIMULACIÓN!F39</f>
        <v>-</v>
      </c>
      <c r="F36" s="133" t="str">
        <f>+SIMULACIÓN!G39</f>
        <v>-</v>
      </c>
      <c r="G36" s="48" t="str">
        <f>+SIMULACIÓN!H39</f>
        <v>-</v>
      </c>
      <c r="R36" s="49"/>
      <c r="S36" s="49"/>
      <c r="T36" s="49"/>
      <c r="U36" s="49"/>
    </row>
    <row r="37" spans="2:21" x14ac:dyDescent="0.25">
      <c r="B37" s="45">
        <f t="shared" si="0"/>
        <v>119</v>
      </c>
      <c r="C37" s="136">
        <f t="shared" si="1"/>
        <v>4</v>
      </c>
      <c r="D37" s="46" t="str">
        <f>+SIMULACIÓN!E40</f>
        <v>-</v>
      </c>
      <c r="E37" s="133" t="str">
        <f>+SIMULACIÓN!F40</f>
        <v>-</v>
      </c>
      <c r="F37" s="133" t="str">
        <f>+SIMULACIÓN!G40</f>
        <v>-</v>
      </c>
      <c r="G37" s="48" t="str">
        <f>+SIMULACIÓN!H40</f>
        <v>-</v>
      </c>
      <c r="R37" s="18"/>
      <c r="S37" s="18"/>
      <c r="T37" s="50"/>
      <c r="U37" s="50"/>
    </row>
    <row r="38" spans="2:21" x14ac:dyDescent="0.25">
      <c r="B38" s="45">
        <f t="shared" si="0"/>
        <v>149</v>
      </c>
      <c r="C38" s="136">
        <f t="shared" si="1"/>
        <v>5</v>
      </c>
      <c r="D38" s="46" t="str">
        <f>+SIMULACIÓN!E41</f>
        <v>-</v>
      </c>
      <c r="E38" s="133" t="str">
        <f>+SIMULACIÓN!F41</f>
        <v>-</v>
      </c>
      <c r="F38" s="133" t="str">
        <f>+SIMULACIÓN!G41</f>
        <v>-</v>
      </c>
      <c r="G38" s="48" t="str">
        <f>+SIMULACIÓN!H41</f>
        <v>-</v>
      </c>
      <c r="R38" s="18"/>
      <c r="S38" s="18"/>
      <c r="T38" s="50"/>
      <c r="U38" s="50"/>
    </row>
    <row r="39" spans="2:21" x14ac:dyDescent="0.25">
      <c r="B39" s="45">
        <f t="shared" si="0"/>
        <v>180</v>
      </c>
      <c r="C39" s="136">
        <f t="shared" si="1"/>
        <v>6</v>
      </c>
      <c r="D39" s="46" t="str">
        <f>+SIMULACIÓN!E42</f>
        <v>-</v>
      </c>
      <c r="E39" s="133" t="str">
        <f>+SIMULACIÓN!F42</f>
        <v>-</v>
      </c>
      <c r="F39" s="133" t="str">
        <f>+SIMULACIÓN!G42</f>
        <v>-</v>
      </c>
      <c r="G39" s="48" t="str">
        <f>+SIMULACIÓN!H42</f>
        <v>-</v>
      </c>
      <c r="R39" s="18"/>
      <c r="S39" s="18"/>
      <c r="T39" s="50"/>
      <c r="U39" s="50"/>
    </row>
    <row r="40" spans="2:21" x14ac:dyDescent="0.25">
      <c r="B40" s="45">
        <f t="shared" si="0"/>
        <v>210</v>
      </c>
      <c r="C40" s="136">
        <f t="shared" si="1"/>
        <v>7</v>
      </c>
      <c r="D40" s="46" t="str">
        <f>+SIMULACIÓN!E43</f>
        <v>-</v>
      </c>
      <c r="E40" s="133" t="str">
        <f>+SIMULACIÓN!F43</f>
        <v>-</v>
      </c>
      <c r="F40" s="133" t="str">
        <f>+SIMULACIÓN!G43</f>
        <v>-</v>
      </c>
      <c r="G40" s="48" t="str">
        <f>+SIMULACIÓN!H43</f>
        <v>-</v>
      </c>
      <c r="R40" s="18"/>
      <c r="S40" s="18"/>
      <c r="T40" s="50"/>
      <c r="U40" s="50"/>
    </row>
    <row r="41" spans="2:21" x14ac:dyDescent="0.25">
      <c r="B41" s="45">
        <f t="shared" si="0"/>
        <v>241</v>
      </c>
      <c r="C41" s="136">
        <f t="shared" si="1"/>
        <v>8</v>
      </c>
      <c r="D41" s="46" t="str">
        <f>+SIMULACIÓN!E44</f>
        <v>-</v>
      </c>
      <c r="E41" s="133" t="str">
        <f>+SIMULACIÓN!F44</f>
        <v>-</v>
      </c>
      <c r="F41" s="133" t="str">
        <f>+SIMULACIÓN!G44</f>
        <v>-</v>
      </c>
      <c r="G41" s="48" t="str">
        <f>+SIMULACIÓN!H44</f>
        <v>-</v>
      </c>
      <c r="T41" s="51"/>
      <c r="U41" s="51"/>
    </row>
    <row r="42" spans="2:21" x14ac:dyDescent="0.25">
      <c r="B42" s="45">
        <f t="shared" si="0"/>
        <v>272</v>
      </c>
      <c r="C42" s="136">
        <f t="shared" si="1"/>
        <v>9</v>
      </c>
      <c r="D42" s="46" t="str">
        <f>+SIMULACIÓN!E45</f>
        <v>-</v>
      </c>
      <c r="E42" s="133" t="str">
        <f>+SIMULACIÓN!F45</f>
        <v>-</v>
      </c>
      <c r="F42" s="133" t="str">
        <f>+SIMULACIÓN!G45</f>
        <v>-</v>
      </c>
      <c r="G42" s="48" t="str">
        <f>+SIMULACIÓN!H45</f>
        <v>-</v>
      </c>
    </row>
    <row r="43" spans="2:21" x14ac:dyDescent="0.25">
      <c r="B43" s="45">
        <f t="shared" si="0"/>
        <v>302</v>
      </c>
      <c r="C43" s="136">
        <f t="shared" si="1"/>
        <v>10</v>
      </c>
      <c r="D43" s="46" t="str">
        <f>+SIMULACIÓN!E46</f>
        <v>-</v>
      </c>
      <c r="E43" s="133" t="str">
        <f>+SIMULACIÓN!F46</f>
        <v>-</v>
      </c>
      <c r="F43" s="133" t="str">
        <f>+SIMULACIÓN!G46</f>
        <v>-</v>
      </c>
      <c r="G43" s="48" t="str">
        <f>+SIMULACIÓN!H46</f>
        <v>-</v>
      </c>
      <c r="R43" s="4"/>
      <c r="S43" s="52"/>
    </row>
    <row r="44" spans="2:21" x14ac:dyDescent="0.25">
      <c r="B44" s="45">
        <f t="shared" si="0"/>
        <v>333</v>
      </c>
      <c r="C44" s="136">
        <f t="shared" si="1"/>
        <v>11</v>
      </c>
      <c r="D44" s="46" t="str">
        <f>+SIMULACIÓN!E47</f>
        <v>-</v>
      </c>
      <c r="E44" s="133" t="str">
        <f>+SIMULACIÓN!F47</f>
        <v>-</v>
      </c>
      <c r="F44" s="133" t="str">
        <f>+SIMULACIÓN!G47</f>
        <v>-</v>
      </c>
      <c r="G44" s="48" t="str">
        <f>+SIMULACIÓN!H47</f>
        <v>-</v>
      </c>
      <c r="R44" s="4"/>
      <c r="S44" s="52"/>
    </row>
    <row r="45" spans="2:21" x14ac:dyDescent="0.25">
      <c r="B45" s="45">
        <f t="shared" si="0"/>
        <v>363</v>
      </c>
      <c r="C45" s="136">
        <f t="shared" si="1"/>
        <v>12</v>
      </c>
      <c r="D45" s="46" t="str">
        <f>+SIMULACIÓN!E48</f>
        <v>-</v>
      </c>
      <c r="E45" s="133" t="str">
        <f>+SIMULACIÓN!F48</f>
        <v>-</v>
      </c>
      <c r="F45" s="133" t="str">
        <f>+SIMULACIÓN!G48</f>
        <v>-</v>
      </c>
      <c r="G45" s="48" t="str">
        <f>+SIMULACIÓN!H48</f>
        <v>-</v>
      </c>
      <c r="R45" s="4"/>
      <c r="S45" s="52"/>
    </row>
    <row r="46" spans="2:21" x14ac:dyDescent="0.25">
      <c r="B46" s="45">
        <f t="shared" si="0"/>
        <v>394</v>
      </c>
      <c r="C46" s="136">
        <f t="shared" si="1"/>
        <v>13</v>
      </c>
      <c r="D46" s="46" t="str">
        <f>+SIMULACIÓN!E49</f>
        <v>-</v>
      </c>
      <c r="E46" s="133" t="str">
        <f>+SIMULACIÓN!F49</f>
        <v>-</v>
      </c>
      <c r="F46" s="133" t="str">
        <f>+SIMULACIÓN!G49</f>
        <v>-</v>
      </c>
      <c r="G46" s="48" t="str">
        <f>+SIMULACIÓN!H49</f>
        <v>-</v>
      </c>
      <c r="R46" s="4"/>
      <c r="S46" s="52"/>
    </row>
    <row r="47" spans="2:21" x14ac:dyDescent="0.25">
      <c r="B47" s="45">
        <f t="shared" si="0"/>
        <v>425</v>
      </c>
      <c r="C47" s="136">
        <f t="shared" si="1"/>
        <v>14</v>
      </c>
      <c r="D47" s="46" t="str">
        <f>+SIMULACIÓN!E50</f>
        <v>-</v>
      </c>
      <c r="E47" s="133" t="str">
        <f>+SIMULACIÓN!F50</f>
        <v>-</v>
      </c>
      <c r="F47" s="133" t="str">
        <f>+SIMULACIÓN!G50</f>
        <v>-</v>
      </c>
      <c r="G47" s="48" t="str">
        <f>+SIMULACIÓN!H50</f>
        <v>-</v>
      </c>
      <c r="R47" s="4"/>
      <c r="S47" s="52"/>
    </row>
    <row r="48" spans="2:21" x14ac:dyDescent="0.25">
      <c r="B48" s="45">
        <f t="shared" si="0"/>
        <v>453</v>
      </c>
      <c r="C48" s="136">
        <f t="shared" si="1"/>
        <v>15</v>
      </c>
      <c r="D48" s="46" t="str">
        <f>+SIMULACIÓN!E51</f>
        <v>-</v>
      </c>
      <c r="E48" s="133" t="str">
        <f>+SIMULACIÓN!F51</f>
        <v>-</v>
      </c>
      <c r="F48" s="133" t="str">
        <f>+SIMULACIÓN!G51</f>
        <v>-</v>
      </c>
      <c r="G48" s="48" t="str">
        <f>+SIMULACIÓN!H51</f>
        <v>-</v>
      </c>
      <c r="R48" s="4"/>
      <c r="S48" s="52"/>
    </row>
    <row r="49" spans="2:19" x14ac:dyDescent="0.25">
      <c r="B49" s="45">
        <f t="shared" si="0"/>
        <v>484</v>
      </c>
      <c r="C49" s="136">
        <f t="shared" si="1"/>
        <v>16</v>
      </c>
      <c r="D49" s="46" t="str">
        <f>+SIMULACIÓN!E52</f>
        <v>-</v>
      </c>
      <c r="E49" s="133" t="str">
        <f>+SIMULACIÓN!F52</f>
        <v>-</v>
      </c>
      <c r="F49" s="133" t="str">
        <f>+SIMULACIÓN!G52</f>
        <v>-</v>
      </c>
      <c r="G49" s="48" t="str">
        <f>+SIMULACIÓN!H52</f>
        <v>-</v>
      </c>
      <c r="R49" s="4"/>
      <c r="S49" s="52"/>
    </row>
    <row r="50" spans="2:19" x14ac:dyDescent="0.25">
      <c r="B50" s="45">
        <f t="shared" si="0"/>
        <v>514</v>
      </c>
      <c r="C50" s="136">
        <f t="shared" si="1"/>
        <v>17</v>
      </c>
      <c r="D50" s="46" t="str">
        <f>+SIMULACIÓN!E53</f>
        <v>-</v>
      </c>
      <c r="E50" s="133" t="str">
        <f>+SIMULACIÓN!F53</f>
        <v>-</v>
      </c>
      <c r="F50" s="133" t="str">
        <f>+SIMULACIÓN!G53</f>
        <v>-</v>
      </c>
      <c r="G50" s="48" t="str">
        <f>+SIMULACIÓN!H53</f>
        <v>-</v>
      </c>
      <c r="R50" s="4"/>
      <c r="S50" s="52"/>
    </row>
    <row r="51" spans="2:19" x14ac:dyDescent="0.25">
      <c r="B51" s="45">
        <f t="shared" si="0"/>
        <v>545</v>
      </c>
      <c r="C51" s="136">
        <f t="shared" si="1"/>
        <v>18</v>
      </c>
      <c r="D51" s="46" t="str">
        <f>+SIMULACIÓN!E54</f>
        <v>-</v>
      </c>
      <c r="E51" s="133" t="str">
        <f>+SIMULACIÓN!F54</f>
        <v>-</v>
      </c>
      <c r="F51" s="133" t="str">
        <f>+SIMULACIÓN!G54</f>
        <v>-</v>
      </c>
      <c r="G51" s="48" t="str">
        <f>+SIMULACIÓN!H54</f>
        <v>-</v>
      </c>
      <c r="R51" s="4"/>
      <c r="S51" s="52"/>
    </row>
    <row r="52" spans="2:19" x14ac:dyDescent="0.25">
      <c r="B52" s="45">
        <f t="shared" si="0"/>
        <v>575</v>
      </c>
      <c r="C52" s="136">
        <f t="shared" si="1"/>
        <v>19</v>
      </c>
      <c r="D52" s="133" t="str">
        <f>+SIMULACIÓN!E55</f>
        <v>-</v>
      </c>
      <c r="E52" s="133" t="str">
        <f>+SIMULACIÓN!F55</f>
        <v>-</v>
      </c>
      <c r="F52" s="133" t="str">
        <f>+SIMULACIÓN!G55</f>
        <v>-</v>
      </c>
      <c r="G52" s="137" t="str">
        <f>+SIMULACIÓN!H55</f>
        <v>-</v>
      </c>
      <c r="R52" s="4"/>
      <c r="S52" s="52"/>
    </row>
    <row r="53" spans="2:19" x14ac:dyDescent="0.25">
      <c r="B53" s="45">
        <f t="shared" si="0"/>
        <v>606</v>
      </c>
      <c r="C53" s="136">
        <f t="shared" si="1"/>
        <v>20</v>
      </c>
      <c r="D53" s="133" t="str">
        <f>+SIMULACIÓN!E56</f>
        <v>-</v>
      </c>
      <c r="E53" s="133" t="str">
        <f>+SIMULACIÓN!F56</f>
        <v>-</v>
      </c>
      <c r="F53" s="133" t="str">
        <f>+SIMULACIÓN!G56</f>
        <v>-</v>
      </c>
      <c r="G53" s="137" t="str">
        <f>+SIMULACIÓN!H56</f>
        <v>-</v>
      </c>
      <c r="R53" s="4"/>
      <c r="S53" s="52"/>
    </row>
    <row r="54" spans="2:19" x14ac:dyDescent="0.25">
      <c r="B54" s="45">
        <f t="shared" si="0"/>
        <v>637</v>
      </c>
      <c r="C54" s="136">
        <f t="shared" si="1"/>
        <v>21</v>
      </c>
      <c r="D54" s="133" t="str">
        <f>+SIMULACIÓN!E57</f>
        <v>-</v>
      </c>
      <c r="E54" s="133" t="str">
        <f>+SIMULACIÓN!F57</f>
        <v>-</v>
      </c>
      <c r="F54" s="133" t="str">
        <f>+SIMULACIÓN!G57</f>
        <v>-</v>
      </c>
      <c r="G54" s="137" t="str">
        <f>+SIMULACIÓN!H57</f>
        <v>-</v>
      </c>
      <c r="R54" s="4"/>
      <c r="S54" s="52"/>
    </row>
    <row r="55" spans="2:19" x14ac:dyDescent="0.25">
      <c r="B55" s="45">
        <f t="shared" si="0"/>
        <v>667</v>
      </c>
      <c r="C55" s="136">
        <f t="shared" si="1"/>
        <v>22</v>
      </c>
      <c r="D55" s="133" t="str">
        <f>+SIMULACIÓN!E58</f>
        <v>-</v>
      </c>
      <c r="E55" s="133" t="str">
        <f>+SIMULACIÓN!F58</f>
        <v>-</v>
      </c>
      <c r="F55" s="133" t="str">
        <f>+SIMULACIÓN!G58</f>
        <v>-</v>
      </c>
      <c r="G55" s="137" t="str">
        <f>+SIMULACIÓN!H58</f>
        <v>-</v>
      </c>
      <c r="R55" s="4"/>
      <c r="S55" s="52"/>
    </row>
    <row r="56" spans="2:19" x14ac:dyDescent="0.25">
      <c r="B56" s="45">
        <f t="shared" si="0"/>
        <v>698</v>
      </c>
      <c r="C56" s="136">
        <f t="shared" si="1"/>
        <v>23</v>
      </c>
      <c r="D56" s="133" t="str">
        <f>+SIMULACIÓN!E59</f>
        <v>-</v>
      </c>
      <c r="E56" s="133" t="str">
        <f>+SIMULACIÓN!F59</f>
        <v>-</v>
      </c>
      <c r="F56" s="133" t="str">
        <f>+SIMULACIÓN!G59</f>
        <v>-</v>
      </c>
      <c r="G56" s="137" t="str">
        <f>+SIMULACIÓN!H59</f>
        <v>-</v>
      </c>
      <c r="R56" s="4"/>
      <c r="S56" s="52"/>
    </row>
    <row r="57" spans="2:19" x14ac:dyDescent="0.25">
      <c r="B57" s="45">
        <f t="shared" si="0"/>
        <v>728</v>
      </c>
      <c r="C57" s="136">
        <f t="shared" si="1"/>
        <v>24</v>
      </c>
      <c r="D57" s="133" t="str">
        <f>+SIMULACIÓN!E60</f>
        <v>-</v>
      </c>
      <c r="E57" s="133" t="str">
        <f>+SIMULACIÓN!F60</f>
        <v>-</v>
      </c>
      <c r="F57" s="133" t="str">
        <f>+SIMULACIÓN!G60</f>
        <v>-</v>
      </c>
      <c r="G57" s="137" t="str">
        <f>+SIMULACIÓN!H60</f>
        <v>-</v>
      </c>
      <c r="R57" s="4"/>
      <c r="S57" s="52"/>
    </row>
    <row r="58" spans="2:19" x14ac:dyDescent="0.25">
      <c r="B58" s="128" t="s">
        <v>61</v>
      </c>
      <c r="C58" s="129"/>
      <c r="D58" s="131">
        <f>+SUM(D34:D57)</f>
        <v>0</v>
      </c>
      <c r="E58" s="129"/>
      <c r="F58" s="129"/>
      <c r="G58" s="130"/>
    </row>
    <row r="59" spans="2:19" x14ac:dyDescent="0.25">
      <c r="D59" s="32"/>
    </row>
  </sheetData>
  <sheetProtection formatCells="0" formatColumns="0" formatRows="0" insertColumns="0" insertRows="0" insertHyperlinks="0" deleteColumns="0" deleteRows="0" sort="0" autoFilter="0" pivotTables="0"/>
  <mergeCells count="36">
    <mergeCell ref="T11:U11"/>
    <mergeCell ref="B12:C12"/>
    <mergeCell ref="D12:G12"/>
    <mergeCell ref="B3:G3"/>
    <mergeCell ref="B2:G2"/>
    <mergeCell ref="B5:G5"/>
    <mergeCell ref="T9:U9"/>
    <mergeCell ref="T10:U10"/>
    <mergeCell ref="B13:C13"/>
    <mergeCell ref="D13:G13"/>
    <mergeCell ref="B9:D9"/>
    <mergeCell ref="F9:G9"/>
    <mergeCell ref="B16:C16"/>
    <mergeCell ref="D16:G16"/>
    <mergeCell ref="B14:C14"/>
    <mergeCell ref="D14:G14"/>
    <mergeCell ref="B15:C15"/>
    <mergeCell ref="D15:G15"/>
    <mergeCell ref="B11:C11"/>
    <mergeCell ref="D11:G11"/>
    <mergeCell ref="B30:C30"/>
    <mergeCell ref="B31:C31"/>
    <mergeCell ref="B28:D28"/>
    <mergeCell ref="F28:G28"/>
    <mergeCell ref="B18:C18"/>
    <mergeCell ref="E18:F18"/>
    <mergeCell ref="B19:C19"/>
    <mergeCell ref="E19:F19"/>
    <mergeCell ref="E20:F20"/>
    <mergeCell ref="E21:F21"/>
    <mergeCell ref="E22:F22"/>
    <mergeCell ref="B26:C26"/>
    <mergeCell ref="E26:F26"/>
    <mergeCell ref="E23:F23"/>
    <mergeCell ref="E24:F24"/>
    <mergeCell ref="E25:F25"/>
  </mergeCell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</vt:lpstr>
      <vt:lpstr>SIMULACIÓN</vt:lpstr>
      <vt:lpstr>FACTURACIÓN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</dc:creator>
  <cp:keywords/>
  <dc:description/>
  <cp:lastModifiedBy>Cristian Nieto</cp:lastModifiedBy>
  <dcterms:created xsi:type="dcterms:W3CDTF">2021-08-04T20:11:50Z</dcterms:created>
  <dcterms:modified xsi:type="dcterms:W3CDTF">2024-04-25T22:07:07Z</dcterms:modified>
  <cp:category/>
</cp:coreProperties>
</file>