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Google Drive\Master in Airframe technology\C5.1419E2.206449-1 Checkstress\Lug_Joints\"/>
    </mc:Choice>
  </mc:AlternateContent>
  <xr:revisionPtr revIDLastSave="0" documentId="13_ncr:1_{68AD8F37-7BD8-48D5-89C2-B4E269F8A63F}" xr6:coauthVersionLast="36" xr6:coauthVersionMax="36" xr10:uidLastSave="{00000000-0000-0000-0000-000000000000}"/>
  <bookViews>
    <workbookView xWindow="0" yWindow="0" windowWidth="7470" windowHeight="6105" activeTab="4" xr2:uid="{8E3DE6EB-AD45-4181-A8B3-AE3F192A30EF}"/>
  </bookViews>
  <sheets>
    <sheet name="bearing" sheetId="2" r:id="rId1"/>
    <sheet name="plain_bushing" sheetId="3" r:id="rId2"/>
    <sheet name="flange_bushing" sheetId="4" r:id="rId3"/>
    <sheet name="pin_bolt" sheetId="5" r:id="rId4"/>
    <sheet name="lug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2" i="1"/>
  <c r="G3" i="3"/>
  <c r="G4" i="3"/>
  <c r="G5" i="3"/>
  <c r="G6" i="3"/>
  <c r="G7" i="3"/>
  <c r="G8" i="3"/>
  <c r="G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E3" i="4"/>
  <c r="E4" i="4"/>
  <c r="E5" i="4"/>
  <c r="E6" i="4"/>
  <c r="E7" i="4"/>
  <c r="E8" i="4"/>
  <c r="G3" i="4"/>
  <c r="G4" i="4"/>
  <c r="G5" i="4"/>
  <c r="G6" i="4"/>
  <c r="G7" i="4"/>
  <c r="G8" i="4"/>
  <c r="G2" i="4"/>
  <c r="E2" i="4"/>
  <c r="D3" i="4"/>
  <c r="D4" i="4"/>
  <c r="D5" i="4"/>
  <c r="D6" i="4"/>
  <c r="D7" i="4"/>
  <c r="D8" i="4"/>
  <c r="D2" i="4"/>
  <c r="N3" i="5"/>
  <c r="N4" i="5"/>
  <c r="N5" i="5"/>
  <c r="N6" i="5"/>
  <c r="N7" i="5"/>
  <c r="N8" i="5"/>
  <c r="N2" i="5"/>
  <c r="K8" i="5"/>
  <c r="J8" i="5" s="1"/>
  <c r="H8" i="5"/>
  <c r="E8" i="5"/>
  <c r="K7" i="5"/>
  <c r="J7" i="5" s="1"/>
  <c r="H7" i="5"/>
  <c r="E7" i="5"/>
  <c r="H3" i="5"/>
  <c r="H4" i="5"/>
  <c r="H5" i="5"/>
  <c r="H6" i="5"/>
  <c r="H2" i="5"/>
  <c r="K6" i="5"/>
  <c r="J6" i="5" s="1"/>
  <c r="E6" i="5"/>
  <c r="K5" i="5"/>
  <c r="J5" i="5" s="1"/>
  <c r="E5" i="5"/>
  <c r="K4" i="5"/>
  <c r="J4" i="5" s="1"/>
  <c r="E4" i="5"/>
  <c r="K3" i="5"/>
  <c r="J3" i="5" s="1"/>
  <c r="E3" i="5"/>
  <c r="K2" i="5"/>
  <c r="J2" i="5" s="1"/>
  <c r="I3" i="1"/>
  <c r="I4" i="1"/>
  <c r="I5" i="1"/>
  <c r="I6" i="1"/>
  <c r="I7" i="1"/>
  <c r="I8" i="1"/>
  <c r="E2" i="5" l="1"/>
</calcChain>
</file>

<file path=xl/sharedStrings.xml><?xml version="1.0" encoding="utf-8"?>
<sst xmlns="http://schemas.openxmlformats.org/spreadsheetml/2006/main" count="82" uniqueCount="69">
  <si>
    <t>lug1</t>
  </si>
  <si>
    <t>D</t>
  </si>
  <si>
    <t>W</t>
  </si>
  <si>
    <t>a</t>
  </si>
  <si>
    <t>FF</t>
  </si>
  <si>
    <t>beta</t>
  </si>
  <si>
    <t>theta</t>
  </si>
  <si>
    <t>t</t>
  </si>
  <si>
    <t>Ftu_L</t>
  </si>
  <si>
    <t>Ftu_T</t>
  </si>
  <si>
    <t>Fty_L</t>
  </si>
  <si>
    <t>R0</t>
  </si>
  <si>
    <t>Fty_T</t>
  </si>
  <si>
    <t>P_ll</t>
  </si>
  <si>
    <t>P_ul</t>
  </si>
  <si>
    <t>lug2</t>
  </si>
  <si>
    <t>lug3</t>
  </si>
  <si>
    <t>lug4</t>
  </si>
  <si>
    <t>lug5</t>
  </si>
  <si>
    <t>lug6</t>
  </si>
  <si>
    <t>lug7</t>
  </si>
  <si>
    <t>bearing1</t>
  </si>
  <si>
    <t>d</t>
  </si>
  <si>
    <t>B</t>
  </si>
  <si>
    <t>C</t>
  </si>
  <si>
    <t>P_radial</t>
  </si>
  <si>
    <t>P_axial</t>
  </si>
  <si>
    <t>P_radial_applied</t>
  </si>
  <si>
    <t>Fcy</t>
  </si>
  <si>
    <t>tb</t>
  </si>
  <si>
    <t>tf</t>
  </si>
  <si>
    <t>P_limit_applied</t>
  </si>
  <si>
    <t>flange_bushing1</t>
  </si>
  <si>
    <t>plain_bushing1</t>
  </si>
  <si>
    <t>Ftu</t>
  </si>
  <si>
    <t>pin_bolt1</t>
  </si>
  <si>
    <t>Fty</t>
  </si>
  <si>
    <t>Fsu</t>
  </si>
  <si>
    <t>Fsy</t>
  </si>
  <si>
    <t>Fbu</t>
  </si>
  <si>
    <t>k</t>
  </si>
  <si>
    <t>gap</t>
  </si>
  <si>
    <t>ti</t>
  </si>
  <si>
    <t>P_limit</t>
  </si>
  <si>
    <t>P_ultimate</t>
  </si>
  <si>
    <t>pin_bolt2</t>
  </si>
  <si>
    <t>pin_bolt3</t>
  </si>
  <si>
    <t>pin_bolt4</t>
  </si>
  <si>
    <t>pin_bolt5</t>
  </si>
  <si>
    <t>pin_bolt6</t>
  </si>
  <si>
    <t>pin_bolt7</t>
  </si>
  <si>
    <t>flange_bushing2</t>
  </si>
  <si>
    <t>flange_bushing3</t>
  </si>
  <si>
    <t>flange_bushing4</t>
  </si>
  <si>
    <t>flange_bushing5</t>
  </si>
  <si>
    <t>flange_bushing6</t>
  </si>
  <si>
    <t>flange_bushing7</t>
  </si>
  <si>
    <t>plain_bushing2</t>
  </si>
  <si>
    <t>plain_bushing3</t>
  </si>
  <si>
    <t>plain_bushing4</t>
  </si>
  <si>
    <t>plain_bushing5</t>
  </si>
  <si>
    <t>plain_bushing6</t>
  </si>
  <si>
    <t>plain_bushing7</t>
  </si>
  <si>
    <t>bearing2</t>
  </si>
  <si>
    <t>bearing3</t>
  </si>
  <si>
    <t>bearing4</t>
  </si>
  <si>
    <t>bearing5</t>
  </si>
  <si>
    <t>bearing6</t>
  </si>
  <si>
    <t>bearing7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</si>
</sst>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B366-67D9-4A39-8376-CF721AB7D76C}">
  <dimension ref="A1:I8"/>
  <sheetViews>
    <sheetView workbookViewId="0">
      <selection activeCell="D2" sqref="D2"/>
    </sheetView>
  </sheetViews>
  <sheetFormatPr baseColWidth="10" defaultRowHeight="15" x14ac:dyDescent="0.25"/>
  <cols>
    <col min="8" max="8" width="15.85546875" bestFit="1" customWidth="1"/>
  </cols>
  <sheetData>
    <row r="1" spans="1:9" x14ac:dyDescent="0.25">
      <c r="B1" t="s">
        <v>22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</row>
    <row r="2" spans="1:9" x14ac:dyDescent="0.25">
      <c r="A2" t="s">
        <v>21</v>
      </c>
      <c r="B2">
        <v>14</v>
      </c>
      <c r="C2">
        <v>30.2</v>
      </c>
      <c r="D2">
        <v>15.9</v>
      </c>
      <c r="E2">
        <v>12.7</v>
      </c>
      <c r="F2">
        <v>138000</v>
      </c>
      <c r="G2">
        <v>55000</v>
      </c>
      <c r="H2">
        <v>107729</v>
      </c>
      <c r="I2">
        <v>1.1000000000000001</v>
      </c>
    </row>
    <row r="3" spans="1:9" x14ac:dyDescent="0.25">
      <c r="A3" t="s">
        <v>63</v>
      </c>
      <c r="B3">
        <v>14</v>
      </c>
      <c r="C3">
        <v>30.2</v>
      </c>
      <c r="D3">
        <v>15.9</v>
      </c>
      <c r="E3">
        <v>12.7</v>
      </c>
      <c r="F3">
        <v>138000</v>
      </c>
      <c r="G3">
        <v>55000</v>
      </c>
      <c r="H3">
        <v>107729</v>
      </c>
      <c r="I3">
        <v>1.1000000000000001</v>
      </c>
    </row>
    <row r="4" spans="1:9" x14ac:dyDescent="0.25">
      <c r="A4" t="s">
        <v>64</v>
      </c>
      <c r="B4">
        <v>14</v>
      </c>
      <c r="C4">
        <v>30.2</v>
      </c>
      <c r="D4">
        <v>15.9</v>
      </c>
      <c r="E4">
        <v>12.7</v>
      </c>
      <c r="F4">
        <v>138000</v>
      </c>
      <c r="G4">
        <v>55000</v>
      </c>
      <c r="H4">
        <v>107729</v>
      </c>
      <c r="I4">
        <v>1.1000000000000001</v>
      </c>
    </row>
    <row r="5" spans="1:9" x14ac:dyDescent="0.25">
      <c r="A5" t="s">
        <v>65</v>
      </c>
      <c r="B5">
        <v>14</v>
      </c>
      <c r="C5">
        <v>30.2</v>
      </c>
      <c r="D5">
        <v>15.9</v>
      </c>
      <c r="E5">
        <v>12.7</v>
      </c>
      <c r="F5">
        <v>138000</v>
      </c>
      <c r="G5">
        <v>55000</v>
      </c>
      <c r="H5">
        <v>107729</v>
      </c>
      <c r="I5">
        <v>1.1000000000000001</v>
      </c>
    </row>
    <row r="6" spans="1:9" x14ac:dyDescent="0.25">
      <c r="A6" t="s">
        <v>66</v>
      </c>
      <c r="B6">
        <v>14</v>
      </c>
      <c r="C6">
        <v>30.2</v>
      </c>
      <c r="D6">
        <v>15.9</v>
      </c>
      <c r="E6">
        <v>12.7</v>
      </c>
      <c r="F6">
        <v>138000</v>
      </c>
      <c r="G6">
        <v>55000</v>
      </c>
      <c r="H6">
        <v>107729</v>
      </c>
      <c r="I6">
        <v>1.1000000000000001</v>
      </c>
    </row>
    <row r="7" spans="1:9" x14ac:dyDescent="0.25">
      <c r="A7" t="s">
        <v>67</v>
      </c>
      <c r="B7">
        <v>14</v>
      </c>
      <c r="C7">
        <v>30.2</v>
      </c>
      <c r="D7">
        <v>15.9</v>
      </c>
      <c r="E7">
        <v>12.7</v>
      </c>
      <c r="F7">
        <v>138000</v>
      </c>
      <c r="G7">
        <v>55000</v>
      </c>
      <c r="H7">
        <v>107729</v>
      </c>
      <c r="I7">
        <v>1.1000000000000001</v>
      </c>
    </row>
    <row r="8" spans="1:9" x14ac:dyDescent="0.25">
      <c r="A8" t="s">
        <v>68</v>
      </c>
      <c r="B8">
        <v>14</v>
      </c>
      <c r="C8">
        <v>30.2</v>
      </c>
      <c r="D8">
        <v>15.9</v>
      </c>
      <c r="E8">
        <v>12.7</v>
      </c>
      <c r="F8">
        <v>138000</v>
      </c>
      <c r="G8">
        <v>55000</v>
      </c>
      <c r="H8">
        <v>107729</v>
      </c>
      <c r="I8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349F-A8D7-4512-AE54-51066DEE359B}">
  <dimension ref="A1:G8"/>
  <sheetViews>
    <sheetView workbookViewId="0">
      <selection activeCell="D8" sqref="D8"/>
    </sheetView>
  </sheetViews>
  <sheetFormatPr baseColWidth="10" defaultRowHeight="15" x14ac:dyDescent="0.25"/>
  <cols>
    <col min="1" max="1" width="14.42578125" bestFit="1" customWidth="1"/>
    <col min="6" max="6" width="15" bestFit="1" customWidth="1"/>
  </cols>
  <sheetData>
    <row r="1" spans="1:7" x14ac:dyDescent="0.25">
      <c r="B1" t="s">
        <v>28</v>
      </c>
      <c r="C1" t="s">
        <v>29</v>
      </c>
      <c r="D1" t="s">
        <v>30</v>
      </c>
      <c r="E1" t="s">
        <v>22</v>
      </c>
      <c r="F1" t="s">
        <v>31</v>
      </c>
      <c r="G1" t="s">
        <v>4</v>
      </c>
    </row>
    <row r="2" spans="1:7" x14ac:dyDescent="0.25">
      <c r="A2" t="s">
        <v>33</v>
      </c>
      <c r="B2">
        <v>590</v>
      </c>
      <c r="C2">
        <v>1.5</v>
      </c>
      <c r="D2">
        <f>lug!F2</f>
        <v>3</v>
      </c>
      <c r="E2">
        <f>bearing!$B$2</f>
        <v>14</v>
      </c>
      <c r="F2">
        <v>35910</v>
      </c>
      <c r="G2">
        <f>lug!M2</f>
        <v>1.1000000000000001</v>
      </c>
    </row>
    <row r="3" spans="1:7" x14ac:dyDescent="0.25">
      <c r="A3" t="s">
        <v>57</v>
      </c>
      <c r="B3">
        <v>590</v>
      </c>
      <c r="C3">
        <v>1.5</v>
      </c>
      <c r="D3">
        <f>lug!F3</f>
        <v>4</v>
      </c>
      <c r="E3">
        <f>bearing!$B$2</f>
        <v>14</v>
      </c>
      <c r="F3">
        <v>35910</v>
      </c>
      <c r="G3">
        <f>lug!M3</f>
        <v>1.1000000000000001</v>
      </c>
    </row>
    <row r="4" spans="1:7" x14ac:dyDescent="0.25">
      <c r="A4" t="s">
        <v>58</v>
      </c>
      <c r="B4">
        <v>590</v>
      </c>
      <c r="C4">
        <v>1.5</v>
      </c>
      <c r="D4">
        <f>lug!F4</f>
        <v>5</v>
      </c>
      <c r="E4">
        <f>bearing!$B$2</f>
        <v>14</v>
      </c>
      <c r="F4">
        <v>35910</v>
      </c>
      <c r="G4">
        <f>lug!M4</f>
        <v>1.1000000000000001</v>
      </c>
    </row>
    <row r="5" spans="1:7" x14ac:dyDescent="0.25">
      <c r="A5" t="s">
        <v>59</v>
      </c>
      <c r="B5">
        <v>590</v>
      </c>
      <c r="C5">
        <v>1.5</v>
      </c>
      <c r="D5">
        <f>lug!F5</f>
        <v>6</v>
      </c>
      <c r="E5">
        <f>bearing!$B$2</f>
        <v>14</v>
      </c>
      <c r="F5">
        <v>35910</v>
      </c>
      <c r="G5">
        <f>lug!M5</f>
        <v>1.1000000000000001</v>
      </c>
    </row>
    <row r="6" spans="1:7" x14ac:dyDescent="0.25">
      <c r="A6" t="s">
        <v>60</v>
      </c>
      <c r="B6">
        <v>590</v>
      </c>
      <c r="C6">
        <v>1.5</v>
      </c>
      <c r="D6">
        <f>lug!F6</f>
        <v>7</v>
      </c>
      <c r="E6">
        <f>bearing!$B$2</f>
        <v>14</v>
      </c>
      <c r="F6">
        <v>35910</v>
      </c>
      <c r="G6">
        <f>lug!M6</f>
        <v>1.1000000000000001</v>
      </c>
    </row>
    <row r="7" spans="1:7" x14ac:dyDescent="0.25">
      <c r="A7" t="s">
        <v>61</v>
      </c>
      <c r="B7">
        <v>590</v>
      </c>
      <c r="C7">
        <v>1.5</v>
      </c>
      <c r="D7">
        <f>lug!F7</f>
        <v>8</v>
      </c>
      <c r="E7">
        <f>bearing!$B$2</f>
        <v>14</v>
      </c>
      <c r="F7">
        <v>35910</v>
      </c>
      <c r="G7">
        <f>lug!M7</f>
        <v>1.1000000000000001</v>
      </c>
    </row>
    <row r="8" spans="1:7" x14ac:dyDescent="0.25">
      <c r="A8" t="s">
        <v>62</v>
      </c>
      <c r="B8">
        <v>590</v>
      </c>
      <c r="C8">
        <v>1.5</v>
      </c>
      <c r="D8">
        <f>lug!F8</f>
        <v>9</v>
      </c>
      <c r="E8">
        <f>bearing!$B$2</f>
        <v>14</v>
      </c>
      <c r="F8">
        <v>35910</v>
      </c>
      <c r="G8">
        <f>lug!M8</f>
        <v>1.1000000000000001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2123-D2B7-4764-BCFB-05946E804251}">
  <dimension ref="A1:G8"/>
  <sheetViews>
    <sheetView workbookViewId="0">
      <selection activeCell="E2" sqref="E2"/>
    </sheetView>
  </sheetViews>
  <sheetFormatPr baseColWidth="10" defaultRowHeight="15" x14ac:dyDescent="0.25"/>
  <cols>
    <col min="1" max="1" width="21.140625" customWidth="1"/>
    <col min="6" max="6" width="15" bestFit="1" customWidth="1"/>
  </cols>
  <sheetData>
    <row r="1" spans="1:7" x14ac:dyDescent="0.25">
      <c r="B1" t="s">
        <v>28</v>
      </c>
      <c r="C1" t="s">
        <v>29</v>
      </c>
      <c r="D1" t="s">
        <v>30</v>
      </c>
      <c r="E1" t="s">
        <v>22</v>
      </c>
      <c r="F1" t="s">
        <v>31</v>
      </c>
      <c r="G1" t="s">
        <v>4</v>
      </c>
    </row>
    <row r="2" spans="1:7" x14ac:dyDescent="0.25">
      <c r="A2" t="s">
        <v>32</v>
      </c>
      <c r="B2">
        <v>590</v>
      </c>
      <c r="C2">
        <v>1</v>
      </c>
      <c r="D2">
        <f>lug!F2</f>
        <v>3</v>
      </c>
      <c r="E2">
        <f>C2+bearing!B2+plain_bushing!C2</f>
        <v>16.5</v>
      </c>
      <c r="F2">
        <v>35910</v>
      </c>
      <c r="G2">
        <f>lug!M2</f>
        <v>1.1000000000000001</v>
      </c>
    </row>
    <row r="3" spans="1:7" x14ac:dyDescent="0.25">
      <c r="A3" t="s">
        <v>51</v>
      </c>
      <c r="B3">
        <v>590</v>
      </c>
      <c r="C3">
        <v>1</v>
      </c>
      <c r="D3">
        <f>lug!F3</f>
        <v>4</v>
      </c>
      <c r="E3">
        <f>C3+bearing!B3+plain_bushing!C3</f>
        <v>16.5</v>
      </c>
      <c r="F3">
        <v>35910</v>
      </c>
      <c r="G3">
        <f>lug!M3</f>
        <v>1.1000000000000001</v>
      </c>
    </row>
    <row r="4" spans="1:7" x14ac:dyDescent="0.25">
      <c r="A4" t="s">
        <v>52</v>
      </c>
      <c r="B4">
        <v>590</v>
      </c>
      <c r="C4">
        <v>1</v>
      </c>
      <c r="D4">
        <f>lug!F4</f>
        <v>5</v>
      </c>
      <c r="E4">
        <f>C4+bearing!B4+plain_bushing!C4</f>
        <v>16.5</v>
      </c>
      <c r="F4">
        <v>35910</v>
      </c>
      <c r="G4">
        <f>lug!M4</f>
        <v>1.1000000000000001</v>
      </c>
    </row>
    <row r="5" spans="1:7" x14ac:dyDescent="0.25">
      <c r="A5" t="s">
        <v>53</v>
      </c>
      <c r="B5">
        <v>590</v>
      </c>
      <c r="C5">
        <v>1</v>
      </c>
      <c r="D5">
        <f>lug!F5</f>
        <v>6</v>
      </c>
      <c r="E5">
        <f>C5+bearing!B5+plain_bushing!C5</f>
        <v>16.5</v>
      </c>
      <c r="F5">
        <v>35910</v>
      </c>
      <c r="G5">
        <f>lug!M5</f>
        <v>1.1000000000000001</v>
      </c>
    </row>
    <row r="6" spans="1:7" x14ac:dyDescent="0.25">
      <c r="A6" t="s">
        <v>54</v>
      </c>
      <c r="B6">
        <v>590</v>
      </c>
      <c r="C6">
        <v>1</v>
      </c>
      <c r="D6">
        <f>lug!F6</f>
        <v>7</v>
      </c>
      <c r="E6">
        <f>C6+bearing!B6+plain_bushing!C6</f>
        <v>16.5</v>
      </c>
      <c r="F6">
        <v>35910</v>
      </c>
      <c r="G6">
        <f>lug!M6</f>
        <v>1.1000000000000001</v>
      </c>
    </row>
    <row r="7" spans="1:7" x14ac:dyDescent="0.25">
      <c r="A7" t="s">
        <v>55</v>
      </c>
      <c r="B7">
        <v>590</v>
      </c>
      <c r="C7">
        <v>1</v>
      </c>
      <c r="D7">
        <f>lug!F7</f>
        <v>8</v>
      </c>
      <c r="E7">
        <f>C7+bearing!B7+plain_bushing!C7</f>
        <v>16.5</v>
      </c>
      <c r="F7">
        <v>35910</v>
      </c>
      <c r="G7">
        <f>lug!M7</f>
        <v>1.1000000000000001</v>
      </c>
    </row>
    <row r="8" spans="1:7" x14ac:dyDescent="0.25">
      <c r="A8" t="s">
        <v>56</v>
      </c>
      <c r="B8">
        <v>590</v>
      </c>
      <c r="C8">
        <v>1</v>
      </c>
      <c r="D8">
        <f>lug!F8</f>
        <v>9</v>
      </c>
      <c r="E8">
        <f>C8+bearing!B8+plain_bushing!C8</f>
        <v>16.5</v>
      </c>
      <c r="F8">
        <v>35910</v>
      </c>
      <c r="G8">
        <f>lug!M8</f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660B-36D7-432E-B3A3-EC65B15EA36B}">
  <dimension ref="A1:N8"/>
  <sheetViews>
    <sheetView workbookViewId="0">
      <selection activeCell="M2" sqref="M2"/>
    </sheetView>
  </sheetViews>
  <sheetFormatPr baseColWidth="10" defaultRowHeight="15" x14ac:dyDescent="0.25"/>
  <sheetData>
    <row r="1" spans="1:14" x14ac:dyDescent="0.25">
      <c r="B1" t="s">
        <v>34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22</v>
      </c>
      <c r="I1" t="s">
        <v>41</v>
      </c>
      <c r="J1" t="s">
        <v>42</v>
      </c>
      <c r="K1" t="s">
        <v>30</v>
      </c>
      <c r="L1" t="s">
        <v>43</v>
      </c>
      <c r="M1" t="s">
        <v>44</v>
      </c>
      <c r="N1" t="s">
        <v>4</v>
      </c>
    </row>
    <row r="2" spans="1:14" x14ac:dyDescent="0.25">
      <c r="A2" t="s">
        <v>35</v>
      </c>
      <c r="B2">
        <v>1206.7</v>
      </c>
      <c r="C2">
        <v>1137.5999999999999</v>
      </c>
      <c r="D2">
        <v>696.6</v>
      </c>
      <c r="E2">
        <f t="shared" ref="E2:E8" si="0">D2*C2/B2</f>
        <v>656.71016822739693</v>
      </c>
      <c r="F2">
        <v>1962</v>
      </c>
      <c r="G2">
        <v>1.7</v>
      </c>
      <c r="H2">
        <f>bearing!$B$2</f>
        <v>14</v>
      </c>
      <c r="I2">
        <v>1</v>
      </c>
      <c r="J2">
        <f>K2+0.7</f>
        <v>3.7</v>
      </c>
      <c r="K2">
        <f>lug!F2</f>
        <v>3</v>
      </c>
      <c r="L2">
        <v>71819</v>
      </c>
      <c r="M2">
        <v>107729</v>
      </c>
      <c r="N2">
        <f>lug!M2</f>
        <v>1.1000000000000001</v>
      </c>
    </row>
    <row r="3" spans="1:14" x14ac:dyDescent="0.25">
      <c r="A3" t="s">
        <v>45</v>
      </c>
      <c r="B3">
        <v>1206.7</v>
      </c>
      <c r="C3">
        <v>1137.5999999999999</v>
      </c>
      <c r="D3">
        <v>696.6</v>
      </c>
      <c r="E3">
        <f t="shared" si="0"/>
        <v>656.71016822739693</v>
      </c>
      <c r="F3">
        <v>1962</v>
      </c>
      <c r="G3">
        <v>1.7</v>
      </c>
      <c r="H3">
        <f>bearing!$B$2</f>
        <v>14</v>
      </c>
      <c r="I3">
        <v>1</v>
      </c>
      <c r="J3">
        <f t="shared" ref="J3:J8" si="1">K3+0.7</f>
        <v>4.7</v>
      </c>
      <c r="K3">
        <f>lug!F3</f>
        <v>4</v>
      </c>
      <c r="L3">
        <v>71819</v>
      </c>
      <c r="M3">
        <v>107729</v>
      </c>
      <c r="N3">
        <f>lug!M3</f>
        <v>1.1000000000000001</v>
      </c>
    </row>
    <row r="4" spans="1:14" x14ac:dyDescent="0.25">
      <c r="A4" t="s">
        <v>46</v>
      </c>
      <c r="B4">
        <v>1206.7</v>
      </c>
      <c r="C4">
        <v>1137.5999999999999</v>
      </c>
      <c r="D4">
        <v>696.6</v>
      </c>
      <c r="E4">
        <f t="shared" si="0"/>
        <v>656.71016822739693</v>
      </c>
      <c r="F4">
        <v>1962</v>
      </c>
      <c r="G4">
        <v>1.7</v>
      </c>
      <c r="H4">
        <f>bearing!$B$2</f>
        <v>14</v>
      </c>
      <c r="I4">
        <v>1</v>
      </c>
      <c r="J4">
        <f t="shared" si="1"/>
        <v>5.7</v>
      </c>
      <c r="K4">
        <f>lug!F4</f>
        <v>5</v>
      </c>
      <c r="L4">
        <v>71819</v>
      </c>
      <c r="M4">
        <v>107729</v>
      </c>
      <c r="N4">
        <f>lug!M4</f>
        <v>1.1000000000000001</v>
      </c>
    </row>
    <row r="5" spans="1:14" x14ac:dyDescent="0.25">
      <c r="A5" t="s">
        <v>47</v>
      </c>
      <c r="B5">
        <v>1206.7</v>
      </c>
      <c r="C5">
        <v>1137.5999999999999</v>
      </c>
      <c r="D5">
        <v>696.6</v>
      </c>
      <c r="E5">
        <f t="shared" si="0"/>
        <v>656.71016822739693</v>
      </c>
      <c r="F5">
        <v>1962</v>
      </c>
      <c r="G5">
        <v>1.7</v>
      </c>
      <c r="H5">
        <f>bearing!$B$2</f>
        <v>14</v>
      </c>
      <c r="I5">
        <v>1</v>
      </c>
      <c r="J5">
        <f t="shared" si="1"/>
        <v>6.7</v>
      </c>
      <c r="K5">
        <f>lug!F5</f>
        <v>6</v>
      </c>
      <c r="L5">
        <v>71819</v>
      </c>
      <c r="M5">
        <v>107729</v>
      </c>
      <c r="N5">
        <f>lug!M5</f>
        <v>1.1000000000000001</v>
      </c>
    </row>
    <row r="6" spans="1:14" x14ac:dyDescent="0.25">
      <c r="A6" t="s">
        <v>48</v>
      </c>
      <c r="B6">
        <v>1206.7</v>
      </c>
      <c r="C6">
        <v>1137.5999999999999</v>
      </c>
      <c r="D6">
        <v>696.6</v>
      </c>
      <c r="E6">
        <f t="shared" si="0"/>
        <v>656.71016822739693</v>
      </c>
      <c r="F6">
        <v>1962</v>
      </c>
      <c r="G6">
        <v>1.7</v>
      </c>
      <c r="H6">
        <f>bearing!$B$2</f>
        <v>14</v>
      </c>
      <c r="I6">
        <v>1</v>
      </c>
      <c r="J6">
        <f t="shared" si="1"/>
        <v>7.7</v>
      </c>
      <c r="K6">
        <f>lug!F6</f>
        <v>7</v>
      </c>
      <c r="L6">
        <v>71819</v>
      </c>
      <c r="M6">
        <v>107729</v>
      </c>
      <c r="N6">
        <f>lug!M6</f>
        <v>1.1000000000000001</v>
      </c>
    </row>
    <row r="7" spans="1:14" x14ac:dyDescent="0.25">
      <c r="A7" t="s">
        <v>49</v>
      </c>
      <c r="B7">
        <v>1206.7</v>
      </c>
      <c r="C7">
        <v>1137.5999999999999</v>
      </c>
      <c r="D7">
        <v>696.6</v>
      </c>
      <c r="E7">
        <f t="shared" si="0"/>
        <v>656.71016822739693</v>
      </c>
      <c r="F7">
        <v>1962</v>
      </c>
      <c r="G7">
        <v>1.7</v>
      </c>
      <c r="H7">
        <f>bearing!$B$2</f>
        <v>14</v>
      </c>
      <c r="I7">
        <v>1</v>
      </c>
      <c r="J7">
        <f t="shared" si="1"/>
        <v>8.6999999999999993</v>
      </c>
      <c r="K7">
        <f>lug!F7</f>
        <v>8</v>
      </c>
      <c r="L7">
        <v>71819</v>
      </c>
      <c r="M7">
        <v>107729</v>
      </c>
      <c r="N7">
        <f>lug!M7</f>
        <v>1.1000000000000001</v>
      </c>
    </row>
    <row r="8" spans="1:14" x14ac:dyDescent="0.25">
      <c r="A8" t="s">
        <v>50</v>
      </c>
      <c r="B8">
        <v>1206.7</v>
      </c>
      <c r="C8">
        <v>1137.5999999999999</v>
      </c>
      <c r="D8">
        <v>696.6</v>
      </c>
      <c r="E8">
        <f t="shared" si="0"/>
        <v>656.71016822739693</v>
      </c>
      <c r="F8">
        <v>1962</v>
      </c>
      <c r="G8">
        <v>1.7</v>
      </c>
      <c r="H8">
        <f>bearing!$B$2</f>
        <v>14</v>
      </c>
      <c r="I8">
        <v>1</v>
      </c>
      <c r="J8">
        <f t="shared" si="1"/>
        <v>9.6999999999999993</v>
      </c>
      <c r="K8">
        <f>lug!F8</f>
        <v>9</v>
      </c>
      <c r="L8">
        <v>71819</v>
      </c>
      <c r="M8">
        <v>107729</v>
      </c>
      <c r="N8">
        <f>lug!M8</f>
        <v>1.1000000000000001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89E9D-3141-4C07-A8B3-132825919BF2}">
  <dimension ref="A1:O8"/>
  <sheetViews>
    <sheetView tabSelected="1" workbookViewId="0">
      <selection activeCell="F4" sqref="F4"/>
    </sheetView>
  </sheetViews>
  <sheetFormatPr baseColWidth="10" defaultRowHeight="15" x14ac:dyDescent="0.25"/>
  <sheetData>
    <row r="1" spans="1:15" x14ac:dyDescent="0.25">
      <c r="B1" t="s">
        <v>8</v>
      </c>
      <c r="C1" t="s">
        <v>9</v>
      </c>
      <c r="D1" t="s">
        <v>10</v>
      </c>
      <c r="E1" t="s">
        <v>12</v>
      </c>
      <c r="F1" t="s">
        <v>7</v>
      </c>
      <c r="G1" t="s">
        <v>11</v>
      </c>
      <c r="H1" t="s">
        <v>1</v>
      </c>
      <c r="I1" t="s">
        <v>2</v>
      </c>
      <c r="J1" t="s">
        <v>3</v>
      </c>
      <c r="K1" t="s">
        <v>5</v>
      </c>
      <c r="L1" t="s">
        <v>6</v>
      </c>
      <c r="M1" t="s">
        <v>4</v>
      </c>
      <c r="N1" t="s">
        <v>13</v>
      </c>
      <c r="O1" t="s">
        <v>14</v>
      </c>
    </row>
    <row r="2" spans="1:15" x14ac:dyDescent="0.25">
      <c r="A2" t="s">
        <v>0</v>
      </c>
      <c r="B2">
        <v>496</v>
      </c>
      <c r="C2">
        <v>486</v>
      </c>
      <c r="D2">
        <v>434</v>
      </c>
      <c r="E2">
        <v>420</v>
      </c>
      <c r="F2">
        <v>3</v>
      </c>
      <c r="G2">
        <v>21</v>
      </c>
      <c r="H2">
        <f>bearing!B2+2*plain_bushing!C2+2*flange_bushing!C2</f>
        <v>19</v>
      </c>
      <c r="I2">
        <f>G2*2*COS(K2*3.14/180)</f>
        <v>42</v>
      </c>
      <c r="J2">
        <v>19</v>
      </c>
      <c r="K2">
        <v>0</v>
      </c>
      <c r="L2">
        <v>0</v>
      </c>
      <c r="M2">
        <v>1.1000000000000001</v>
      </c>
      <c r="N2">
        <v>20000</v>
      </c>
      <c r="O2">
        <v>30000</v>
      </c>
    </row>
    <row r="3" spans="1:15" x14ac:dyDescent="0.25">
      <c r="A3" t="s">
        <v>15</v>
      </c>
      <c r="B3">
        <v>496</v>
      </c>
      <c r="C3">
        <v>486</v>
      </c>
      <c r="D3">
        <v>434</v>
      </c>
      <c r="E3">
        <v>420</v>
      </c>
      <c r="F3">
        <v>4</v>
      </c>
      <c r="G3">
        <v>21</v>
      </c>
      <c r="H3">
        <f>bearing!B3+2*plain_bushing!C3+2*flange_bushing!C3</f>
        <v>19</v>
      </c>
      <c r="I3">
        <f t="shared" ref="I3:I8" si="0">G3*2*COS(L3)</f>
        <v>42</v>
      </c>
      <c r="J3">
        <v>19</v>
      </c>
      <c r="K3">
        <v>0</v>
      </c>
      <c r="L3">
        <v>0</v>
      </c>
      <c r="M3">
        <v>1.1000000000000001</v>
      </c>
      <c r="N3">
        <v>20000</v>
      </c>
      <c r="O3">
        <v>30000</v>
      </c>
    </row>
    <row r="4" spans="1:15" x14ac:dyDescent="0.25">
      <c r="A4" t="s">
        <v>16</v>
      </c>
      <c r="B4">
        <v>496</v>
      </c>
      <c r="C4">
        <v>486</v>
      </c>
      <c r="D4">
        <v>434</v>
      </c>
      <c r="E4">
        <v>420</v>
      </c>
      <c r="F4">
        <v>5</v>
      </c>
      <c r="G4">
        <v>21</v>
      </c>
      <c r="H4">
        <f>bearing!B4+2*plain_bushing!C4+2*flange_bushing!C4</f>
        <v>19</v>
      </c>
      <c r="I4">
        <f t="shared" si="0"/>
        <v>42</v>
      </c>
      <c r="J4">
        <v>19</v>
      </c>
      <c r="K4">
        <v>0</v>
      </c>
      <c r="L4">
        <v>0</v>
      </c>
      <c r="M4">
        <v>1.1000000000000001</v>
      </c>
      <c r="N4">
        <v>20000</v>
      </c>
      <c r="O4">
        <v>30000</v>
      </c>
    </row>
    <row r="5" spans="1:15" x14ac:dyDescent="0.25">
      <c r="A5" t="s">
        <v>17</v>
      </c>
      <c r="B5">
        <v>496</v>
      </c>
      <c r="C5">
        <v>486</v>
      </c>
      <c r="D5">
        <v>434</v>
      </c>
      <c r="E5">
        <v>420</v>
      </c>
      <c r="F5">
        <v>6</v>
      </c>
      <c r="G5">
        <v>21</v>
      </c>
      <c r="H5">
        <f>bearing!B5+2*plain_bushing!C5+2*flange_bushing!C5</f>
        <v>19</v>
      </c>
      <c r="I5">
        <f t="shared" si="0"/>
        <v>42</v>
      </c>
      <c r="J5">
        <v>19</v>
      </c>
      <c r="K5">
        <v>0</v>
      </c>
      <c r="L5">
        <v>0</v>
      </c>
      <c r="M5">
        <v>1.1000000000000001</v>
      </c>
      <c r="N5">
        <v>20000</v>
      </c>
      <c r="O5">
        <v>30000</v>
      </c>
    </row>
    <row r="6" spans="1:15" x14ac:dyDescent="0.25">
      <c r="A6" t="s">
        <v>18</v>
      </c>
      <c r="B6">
        <v>496</v>
      </c>
      <c r="C6">
        <v>486</v>
      </c>
      <c r="D6">
        <v>434</v>
      </c>
      <c r="E6">
        <v>420</v>
      </c>
      <c r="F6">
        <v>7</v>
      </c>
      <c r="G6">
        <v>21</v>
      </c>
      <c r="H6">
        <f>bearing!B6+2*plain_bushing!C6+2*flange_bushing!C6</f>
        <v>19</v>
      </c>
      <c r="I6">
        <f t="shared" si="0"/>
        <v>42</v>
      </c>
      <c r="J6">
        <v>19</v>
      </c>
      <c r="K6">
        <v>0</v>
      </c>
      <c r="L6">
        <v>0</v>
      </c>
      <c r="M6">
        <v>1.1000000000000001</v>
      </c>
      <c r="N6">
        <v>20000</v>
      </c>
      <c r="O6">
        <v>30000</v>
      </c>
    </row>
    <row r="7" spans="1:15" x14ac:dyDescent="0.25">
      <c r="A7" t="s">
        <v>19</v>
      </c>
      <c r="B7">
        <v>496</v>
      </c>
      <c r="C7">
        <v>486</v>
      </c>
      <c r="D7">
        <v>434</v>
      </c>
      <c r="E7">
        <v>420</v>
      </c>
      <c r="F7">
        <v>8</v>
      </c>
      <c r="G7">
        <v>21</v>
      </c>
      <c r="H7">
        <f>bearing!B7+2*plain_bushing!C7+2*flange_bushing!C7</f>
        <v>19</v>
      </c>
      <c r="I7">
        <f t="shared" si="0"/>
        <v>42</v>
      </c>
      <c r="J7">
        <v>19</v>
      </c>
      <c r="K7">
        <v>0</v>
      </c>
      <c r="L7">
        <v>0</v>
      </c>
      <c r="M7">
        <v>1.1000000000000001</v>
      </c>
      <c r="N7">
        <v>20000</v>
      </c>
      <c r="O7">
        <v>30000</v>
      </c>
    </row>
    <row r="8" spans="1:15" x14ac:dyDescent="0.25">
      <c r="A8" t="s">
        <v>20</v>
      </c>
      <c r="B8">
        <v>496</v>
      </c>
      <c r="C8">
        <v>486</v>
      </c>
      <c r="D8">
        <v>434</v>
      </c>
      <c r="E8">
        <v>420</v>
      </c>
      <c r="F8">
        <v>9</v>
      </c>
      <c r="G8">
        <v>21</v>
      </c>
      <c r="H8">
        <f>bearing!B8+2*plain_bushing!C8+2*flange_bushing!C8</f>
        <v>19</v>
      </c>
      <c r="I8">
        <f t="shared" si="0"/>
        <v>42</v>
      </c>
      <c r="J8">
        <v>19</v>
      </c>
      <c r="K8">
        <v>0</v>
      </c>
      <c r="L8">
        <v>0</v>
      </c>
      <c r="M8">
        <v>1.1000000000000001</v>
      </c>
      <c r="N8">
        <v>20000</v>
      </c>
      <c r="O8">
        <v>30000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bearing</vt:lpstr>
      <vt:lpstr>plain_bushing</vt:lpstr>
      <vt:lpstr>flange_bushing</vt:lpstr>
      <vt:lpstr>pin_bolt</vt:lpstr>
      <vt:lpstr>lug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Perez</dc:creator>
  <cp:lastModifiedBy>Jorge Perez</cp:lastModifiedBy>
  <dcterms:created xsi:type="dcterms:W3CDTF">2019-04-07T06:26:40Z</dcterms:created>
  <dcterms:modified xsi:type="dcterms:W3CDTF">2019-06-10T07:47:21Z</dcterms:modified>
</cp:coreProperties>
</file>