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8100E2FA-912E-4F30-B6E4-EC72012E3A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ha2uaOy/wcoMqVwyuGnnWnMptigrXLdWpYPvfH+IzU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<sst xmlns="http://schemas.openxmlformats.org/spreadsheetml/2006/main" count="85" uniqueCount="66">
  <si>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</si>
  <si>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</si>
  <si>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</si>
  <si>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</si>
  <si>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</si>
  <si>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</si>
  <si>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</si>
  <si>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</si>
  <si>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</si>
  <si>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</si>
  <si>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</si>
  <si>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</si>
  <si>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</si>
  <si>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</si>
  <si>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</si>
  <si>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</si>
  <si>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Terminado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</si>
  <si>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</si>
  <si>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</si>
  <si>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</si>
  <si>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</si>
  <si>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</si>
  <si>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</si>
  <si>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</si>
  <si>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</si>
  <si>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</si>
  <si>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</si>
  <si>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</si>
  <si>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</si>
  <si>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</si>
  <si>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</si>
  <si>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</si>
  <si>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Registro manual de huéspedes</t>
  </si>
  <si>
    <t>Reducir tiempos y errores en el ingreso de huéspedes</t>
  </si>
  <si>
    <t>Recepcionista</t>
  </si>
  <si>
    <t>Si se ingresan correctamente los datos, el sistema genera el comprobante; si falta información, solicita completarla</t>
  </si>
  <si>
    <t>Check-in Digital</t>
  </si>
  <si>
    <t>Falta de sincronización entre limpieza y recepción</t>
  </si>
  <si>
    <t>Aumentar la eficiencia operativa</t>
  </si>
  <si>
    <t>Personal de limpieza y recepción</t>
  </si>
  <si>
    <t>Al cambiar el estado de la habitación, se refleja inmediatamente en el panel de control de recepción</t>
  </si>
  <si>
    <t>Gestión de Habitaciones</t>
  </si>
  <si>
    <t>No hay alertas para huéspedes que exceden la estadía</t>
  </si>
  <si>
    <t>Evitar ocupaciones prolongadas y rotación lenta</t>
  </si>
  <si>
    <t>Alertas de Estadía</t>
  </si>
  <si>
    <t>Retrasos en limpieza por falta de comunicación</t>
  </si>
  <si>
    <t>Acelerar la disponibilidad de habitaciones</t>
  </si>
  <si>
    <t>Al realizar el check-out, el sistema genera una alerta directa al personal asignado</t>
  </si>
  <si>
    <t>Notificación Limpieza</t>
  </si>
  <si>
    <t>RE001</t>
  </si>
  <si>
    <t>Juan</t>
  </si>
  <si>
    <t>RE002</t>
  </si>
  <si>
    <t>RE003</t>
  </si>
  <si>
    <t>RE004</t>
  </si>
  <si>
    <t>Solange</t>
  </si>
  <si>
    <t>Tamara</t>
  </si>
  <si>
    <t>-</t>
  </si>
  <si>
    <t>El sistema envía una alerta a recepción si el huésped no se ha retirado</t>
  </si>
  <si>
    <t xml:space="preserve">	1. Desarrollar formulario web con campos: nombre, documento, fecha entrada/salida
2. Implementar validaciones: campos obligatorios, formato documento
3. Crear servicio para generar PDF de comprobante
4. Diseñar almacenamiento en base de datos</t>
  </si>
  <si>
    <t>1. Crear API REST para estados de habitación (disponible/ocupado/limpieza)
2. Desarrollar panel web con actualización en tiempo real (WebSockets)
3. Implementar permisos diferenciados (lectura/escritura)</t>
  </si>
  <si>
    <t>1. Configurar job programado para revisar salidas
2. Implementar sistema de notificaciones (visual/sonoro)
3. Crear componente de alertas en panel principal</t>
  </si>
  <si>
    <t>1. Desarrollar trigger en evento check-out
2. Integrar con sistema de notificaciones push/móvil
3. Crear tabla de asignación de personal por turnos</t>
  </si>
  <si>
    <t>La pagina web debe Digitalizar el check-in/out</t>
  </si>
  <si>
    <t>La pagina web debe notificar automáticamente al personal de limpieza tras check-out</t>
  </si>
  <si>
    <t>La pagina web debe generar alertas automáticas al finalizar el tiempo de reserva</t>
  </si>
  <si>
    <t>La pagina web debe gestionar el estado de las habitaciones en tiempo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</si>
</sst>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Arial Narrow"/>
    </font>
    <font>
      <b/>
      <i/>
      <sz val="16"/>
      <color theme="1"/>
      <name val="Arial Narrow"/>
    </font>
    <font>
      <sz val="11"/>
      <name val="Arial"/>
    </font>
    <font>
      <b/>
      <i/>
      <sz val="11"/>
      <color rgb="FF9C6500"/>
      <name val="Arial Narrow"/>
    </font>
    <font>
      <sz val="10"/>
      <color theme="1"/>
      <name val="Arial Narrow"/>
    </font>
    <font>
      <sz val="10"/>
      <color rgb="FF000000"/>
      <name val="Arial Narrow"/>
    </font>
    <font>
      <sz val="11"/>
      <color rgb="FF000000"/>
      <name val="Arial Narrow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9" fillId="4" borderId="7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11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1" fillId="4" borderId="5" xfId="0" applyFont="1" applyFill="1" applyBorder="1"/>
    <xf numFmtId="0" fontId="11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0" fontId="11" fillId="4" borderId="28" xfId="0" applyFont="1" applyFill="1" applyBorder="1"/>
    <xf numFmtId="0" fontId="11" fillId="4" borderId="29" xfId="0" applyFont="1" applyFill="1" applyBorder="1"/>
    <xf numFmtId="0" fontId="11" fillId="4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9" fillId="6" borderId="12" xfId="0" applyNumberFormat="1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0" xfId="0"/>
    <xf numFmtId="0" fontId="3" fillId="0" borderId="21" xfId="0" applyFont="1" applyBorder="1"/>
    <xf numFmtId="0" fontId="10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left" vertical="center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6" fillId="9" borderId="4" xfId="0" applyFont="1" applyFill="1" applyBorder="1" applyAlignment="1">
      <alignment horizontal="center" vertical="center" wrapText="1"/>
    </xf>
    <xf numFmtId="0" fontId="16" fillId="10" borderId="31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164" fontId="5" fillId="9" borderId="4" xfId="0" applyNumberFormat="1" applyFont="1" applyFill="1" applyBorder="1" applyAlignment="1">
      <alignment horizontal="center" vertical="center" wrapText="1"/>
    </xf>
    <xf numFmtId="0" fontId="16" fillId="10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H1" zoomScaleNormal="100" workbookViewId="0">
      <selection activeCell="O9" sqref="B6:O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ht="16.5" x14ac:dyDescent="0.3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3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5" customHeight="1" x14ac:dyDescent="0.3">
      <c r="A3" s="1"/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3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0" customHeight="1" x14ac:dyDescent="0.3">
      <c r="A5" s="1"/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02" customHeight="1" x14ac:dyDescent="0.3">
      <c r="A6" s="1"/>
      <c r="B6" s="68" t="s">
        <v>49</v>
      </c>
      <c r="C6" s="69" t="s">
        <v>32</v>
      </c>
      <c r="D6" s="69" t="s">
        <v>62</v>
      </c>
      <c r="E6" s="69" t="s">
        <v>33</v>
      </c>
      <c r="F6" s="69" t="s">
        <v>34</v>
      </c>
      <c r="G6" s="69" t="s">
        <v>58</v>
      </c>
      <c r="H6" s="68" t="s">
        <v>50</v>
      </c>
      <c r="I6" s="70">
        <v>8</v>
      </c>
      <c r="J6" s="71" t="s">
        <v>56</v>
      </c>
      <c r="K6" s="70" t="s">
        <v>15</v>
      </c>
      <c r="L6" s="70" t="s">
        <v>18</v>
      </c>
      <c r="M6" s="69" t="s">
        <v>35</v>
      </c>
      <c r="N6" s="70"/>
      <c r="O6" s="69" t="s">
        <v>36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5.75" customHeight="1" x14ac:dyDescent="0.3">
      <c r="A7" s="1"/>
      <c r="B7" s="72" t="s">
        <v>51</v>
      </c>
      <c r="C7" s="69" t="s">
        <v>37</v>
      </c>
      <c r="D7" s="69" t="s">
        <v>65</v>
      </c>
      <c r="E7" s="69" t="s">
        <v>38</v>
      </c>
      <c r="F7" s="69" t="s">
        <v>39</v>
      </c>
      <c r="G7" s="69" t="s">
        <v>59</v>
      </c>
      <c r="H7" s="69" t="s">
        <v>54</v>
      </c>
      <c r="I7" s="69">
        <v>6</v>
      </c>
      <c r="J7" s="71" t="s">
        <v>56</v>
      </c>
      <c r="K7" s="73" t="s">
        <v>15</v>
      </c>
      <c r="L7" s="73" t="s">
        <v>18</v>
      </c>
      <c r="M7" s="69" t="s">
        <v>40</v>
      </c>
      <c r="N7" s="73"/>
      <c r="O7" s="69" t="s">
        <v>41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5.75" customHeight="1" x14ac:dyDescent="0.3">
      <c r="A8" s="1"/>
      <c r="B8" s="72" t="s">
        <v>52</v>
      </c>
      <c r="C8" s="69" t="s">
        <v>42</v>
      </c>
      <c r="D8" s="69" t="s">
        <v>64</v>
      </c>
      <c r="E8" s="69" t="s">
        <v>43</v>
      </c>
      <c r="F8" s="69" t="s">
        <v>34</v>
      </c>
      <c r="G8" s="69" t="s">
        <v>60</v>
      </c>
      <c r="H8" s="72" t="s">
        <v>54</v>
      </c>
      <c r="I8" s="69">
        <v>6</v>
      </c>
      <c r="J8" s="71" t="s">
        <v>56</v>
      </c>
      <c r="K8" s="73" t="s">
        <v>19</v>
      </c>
      <c r="L8" s="73" t="s">
        <v>18</v>
      </c>
      <c r="M8" s="69" t="s">
        <v>57</v>
      </c>
      <c r="N8" s="73"/>
      <c r="O8" s="69" t="s">
        <v>44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5.75" customHeight="1" x14ac:dyDescent="0.3">
      <c r="A9" s="1"/>
      <c r="B9" s="72" t="s">
        <v>53</v>
      </c>
      <c r="C9" s="69" t="s">
        <v>45</v>
      </c>
      <c r="D9" s="69" t="s">
        <v>63</v>
      </c>
      <c r="E9" s="69" t="s">
        <v>46</v>
      </c>
      <c r="F9" s="69" t="s">
        <v>34</v>
      </c>
      <c r="G9" s="69" t="s">
        <v>61</v>
      </c>
      <c r="H9" s="72" t="s">
        <v>55</v>
      </c>
      <c r="I9" s="69">
        <v>6</v>
      </c>
      <c r="J9" s="71" t="s">
        <v>56</v>
      </c>
      <c r="K9" s="73" t="s">
        <v>19</v>
      </c>
      <c r="L9" s="73" t="s">
        <v>18</v>
      </c>
      <c r="M9" s="69" t="s">
        <v>47</v>
      </c>
      <c r="N9" s="73"/>
      <c r="O9" s="69" t="s"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5.75" customHeight="1" x14ac:dyDescent="0.3">
      <c r="A10" s="1"/>
      <c r="B10" s="5"/>
      <c r="C10" s="5"/>
      <c r="D10" s="9"/>
      <c r="E10" s="5"/>
      <c r="F10" s="5"/>
      <c r="G10" s="9"/>
      <c r="H10" s="5"/>
      <c r="I10" s="5"/>
      <c r="J10" s="6"/>
      <c r="K10" s="5"/>
      <c r="L10" s="5"/>
      <c r="M10" s="5"/>
      <c r="N10" s="5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4.5" customHeight="1" x14ac:dyDescent="0.3">
      <c r="A11" s="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7"/>
      <c r="N11" s="5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1.5" customHeight="1" x14ac:dyDescent="0.3">
      <c r="A12" s="1"/>
      <c r="B12" s="5"/>
      <c r="C12" s="5"/>
      <c r="D12" s="8"/>
      <c r="E12" s="5"/>
      <c r="F12" s="5"/>
      <c r="G12" s="9"/>
      <c r="H12" s="5"/>
      <c r="I12" s="5"/>
      <c r="J12" s="6"/>
      <c r="K12" s="5"/>
      <c r="L12" s="5"/>
      <c r="M12" s="5"/>
      <c r="N12" s="5"/>
      <c r="O12" s="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0.5" customHeight="1" x14ac:dyDescent="0.3">
      <c r="A13" s="1"/>
      <c r="B13" s="5"/>
      <c r="C13" s="5"/>
      <c r="D13" s="9"/>
      <c r="E13" s="5"/>
      <c r="F13" s="5"/>
      <c r="G13" s="9"/>
      <c r="H13" s="5"/>
      <c r="I13" s="5"/>
      <c r="J13" s="6"/>
      <c r="K13" s="5"/>
      <c r="L13" s="5"/>
      <c r="M13" s="5"/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1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8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customHeight="1" x14ac:dyDescent="0.3">
      <c r="A17" s="1"/>
      <c r="B17" s="10"/>
      <c r="C17" s="11"/>
      <c r="D17" s="11"/>
      <c r="E17" s="1"/>
      <c r="F17" s="11"/>
      <c r="G17" s="11"/>
      <c r="H17" s="11"/>
      <c r="I17" s="12"/>
      <c r="J17" s="13"/>
      <c r="K17" s="12"/>
      <c r="L17" s="12"/>
      <c r="M17" s="11"/>
      <c r="N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75" customHeight="1" x14ac:dyDescent="0.3">
      <c r="A18" s="1"/>
      <c r="B18" s="10"/>
      <c r="C18" s="11"/>
      <c r="D18" s="11"/>
      <c r="E18" s="11"/>
      <c r="F18" s="11"/>
      <c r="G18" s="11"/>
      <c r="H18" s="11"/>
      <c r="I18" s="12"/>
      <c r="J18" s="13"/>
      <c r="K18" s="12"/>
      <c r="L18" s="12"/>
      <c r="M18" s="11"/>
      <c r="N18" s="14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75" customHeight="1" x14ac:dyDescent="0.3">
      <c r="A19" s="1"/>
      <c r="B19" s="10"/>
      <c r="C19" s="11"/>
      <c r="D19" s="11"/>
      <c r="E19" s="1"/>
      <c r="F19" s="11"/>
      <c r="G19" s="11"/>
      <c r="H19" s="11"/>
      <c r="I19" s="12"/>
      <c r="J19" s="13"/>
      <c r="K19" s="12"/>
      <c r="L19" s="12"/>
      <c r="M19" s="11"/>
      <c r="N19" s="11"/>
      <c r="O19" s="1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.75" customHeight="1" x14ac:dyDescent="0.3">
      <c r="A20" s="1"/>
      <c r="B20" s="10"/>
      <c r="C20" s="11"/>
      <c r="D20" s="11"/>
      <c r="E20" s="11"/>
      <c r="F20" s="11"/>
      <c r="G20" s="11"/>
      <c r="H20" s="11"/>
      <c r="I20" s="12"/>
      <c r="J20" s="13"/>
      <c r="K20" s="12"/>
      <c r="L20" s="12"/>
      <c r="M20" s="14"/>
      <c r="N20" s="11"/>
      <c r="O20" s="1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.75" customHeight="1" x14ac:dyDescent="0.3">
      <c r="A21" s="1"/>
      <c r="B21" s="10"/>
      <c r="C21" s="11"/>
      <c r="D21" s="11"/>
      <c r="E21" s="11"/>
      <c r="F21" s="11"/>
      <c r="G21" s="11"/>
      <c r="H21" s="11"/>
      <c r="I21" s="12"/>
      <c r="J21" s="13"/>
      <c r="K21" s="12"/>
      <c r="L21" s="12"/>
      <c r="M21" s="11" t="s">
        <v>17</v>
      </c>
      <c r="N21" s="11"/>
      <c r="O21" s="1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3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1"/>
      <c r="D24" s="1"/>
      <c r="E24" s="1"/>
      <c r="F24" s="1"/>
      <c r="G24" s="1"/>
      <c r="H24" s="14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1"/>
      <c r="D26" s="1"/>
      <c r="E26" s="1"/>
      <c r="F26" s="1"/>
      <c r="G26" s="1"/>
      <c r="H26" s="1"/>
      <c r="I26" s="2"/>
      <c r="J26" s="2"/>
      <c r="K26" s="15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1"/>
      <c r="D27" s="1"/>
      <c r="E27" s="1"/>
      <c r="F27" s="1"/>
      <c r="G27" s="1"/>
      <c r="H27" s="1"/>
      <c r="I27" s="2"/>
      <c r="J27" s="2"/>
      <c r="K27" s="15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15</v>
      </c>
      <c r="L31" s="3" t="s">
        <v>18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19</v>
      </c>
      <c r="L32" s="3" t="s">
        <v>20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3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21</v>
      </c>
      <c r="L33" s="3" t="s">
        <v>16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3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22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0 L12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1">
    <cfRule type="colorScale" priority="3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K6:K13" xr:uid="{00000000-0002-0000-0000-000000000000}">
      <formula1>$K$31:$K$33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L6:L13" xr:uid="{00000000-0002-0000-0000-000002000000}">
      <formula1>$L$31:$L$34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H10" sqref="H10:I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6"/>
      <c r="D4" s="16"/>
      <c r="E4" s="16"/>
      <c r="F4" s="17"/>
    </row>
    <row r="5" spans="1:26" hidden="1" x14ac:dyDescent="0.25">
      <c r="C5" s="16"/>
      <c r="D5" s="16"/>
      <c r="E5" s="16"/>
      <c r="F5" s="17"/>
    </row>
    <row r="6" spans="1:26" ht="39.75" customHeight="1" x14ac:dyDescent="0.2">
      <c r="B6" s="56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1"/>
    </row>
    <row r="7" spans="1:26" ht="9.75" customHeight="1" x14ac:dyDescent="0.2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  <c r="Q8" s="18"/>
    </row>
    <row r="9" spans="1:26" ht="30" customHeight="1" x14ac:dyDescent="0.2">
      <c r="B9" s="25"/>
      <c r="C9" s="26" t="s">
        <v>1</v>
      </c>
      <c r="D9" s="27"/>
      <c r="E9" s="57" t="s">
        <v>24</v>
      </c>
      <c r="F9" s="41"/>
      <c r="G9" s="27"/>
      <c r="H9" s="57" t="s">
        <v>11</v>
      </c>
      <c r="I9" s="41"/>
      <c r="J9" s="28"/>
      <c r="K9" s="28"/>
      <c r="L9" s="28"/>
      <c r="M9" s="28"/>
      <c r="N9" s="28"/>
      <c r="O9" s="28"/>
      <c r="P9" s="29"/>
      <c r="Q9" s="18"/>
    </row>
    <row r="10" spans="1:26" ht="30" customHeight="1" x14ac:dyDescent="0.2">
      <c r="B10" s="25"/>
      <c r="C10" s="30" t="s">
        <v>49</v>
      </c>
      <c r="D10" s="31"/>
      <c r="E10" s="58" t="str">
        <f>VLOOKUP(C10,'Formato descripción HU'!B6:O21,5,0)</f>
        <v>Recepcionista</v>
      </c>
      <c r="F10" s="41"/>
      <c r="G10" s="32"/>
      <c r="H10" s="58" t="str">
        <f>VLOOKUP(C10,'Formato descripción HU'!B6:O21,11,0)</f>
        <v>No iniciado</v>
      </c>
      <c r="I10" s="41"/>
      <c r="J10" s="32"/>
      <c r="K10" s="28"/>
      <c r="L10" s="28"/>
      <c r="M10" s="28"/>
      <c r="N10" s="28"/>
      <c r="O10" s="28"/>
      <c r="P10" s="29"/>
      <c r="Q10" s="18"/>
    </row>
    <row r="11" spans="1:26" ht="9.75" customHeight="1" x14ac:dyDescent="0.2">
      <c r="A11" s="18"/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 x14ac:dyDescent="0.2">
      <c r="A12" s="18"/>
      <c r="B12" s="25"/>
      <c r="C12" s="26" t="s">
        <v>25</v>
      </c>
      <c r="D12" s="31"/>
      <c r="E12" s="57" t="s">
        <v>10</v>
      </c>
      <c r="F12" s="41"/>
      <c r="G12" s="32"/>
      <c r="H12" s="57" t="s">
        <v>26</v>
      </c>
      <c r="I12" s="41"/>
      <c r="J12" s="32"/>
      <c r="K12" s="34"/>
      <c r="L12" s="34"/>
      <c r="M12" s="28"/>
      <c r="N12" s="34"/>
      <c r="O12" s="34"/>
      <c r="P12" s="29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 x14ac:dyDescent="0.2">
      <c r="A13" s="18"/>
      <c r="B13" s="25"/>
      <c r="C13" s="30">
        <f>VLOOKUP('Historia de Usuario'!C10,'Formato descripción HU'!B6:O21,8,0)</f>
        <v>8</v>
      </c>
      <c r="D13" s="31"/>
      <c r="E13" s="58" t="str">
        <f>VLOOKUP(C10,'Formato descripción HU'!B6:O21,10,0)</f>
        <v>Alta</v>
      </c>
      <c r="F13" s="41"/>
      <c r="G13" s="32"/>
      <c r="H13" s="58" t="str">
        <f>VLOOKUP(C10,'Formato descripción HU'!B6:O21,7,0)</f>
        <v>Juan</v>
      </c>
      <c r="I13" s="41"/>
      <c r="J13" s="32"/>
      <c r="K13" s="34"/>
      <c r="L13" s="34"/>
      <c r="M13" s="28"/>
      <c r="N13" s="34"/>
      <c r="O13" s="34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9.75" customHeight="1" x14ac:dyDescent="0.2">
      <c r="A14" s="18"/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9.5" customHeight="1" x14ac:dyDescent="0.2">
      <c r="A15" s="18"/>
      <c r="B15" s="25"/>
      <c r="C15" s="42" t="s">
        <v>27</v>
      </c>
      <c r="D15" s="60" t="str">
        <f>VLOOKUP(C10,'Formato descripción HU'!B6:O21,3,0)</f>
        <v>La pagina web debe Digitalizar el check-in/out</v>
      </c>
      <c r="E15" s="46"/>
      <c r="F15" s="35"/>
      <c r="G15" s="42" t="s">
        <v>28</v>
      </c>
      <c r="H15" s="60" t="str">
        <f>VLOOKUP(C10,'Formato descripción HU'!B6:O21,4,0)</f>
        <v>Reducir tiempos y errores en el ingreso de huéspedes</v>
      </c>
      <c r="I15" s="53"/>
      <c r="J15" s="46"/>
      <c r="K15" s="35"/>
      <c r="L15" s="42" t="s">
        <v>29</v>
      </c>
      <c r="M15" s="61" t="str">
        <f>VLOOKUP(C10,'Formato descripción HU'!B6:O21,6,0)</f>
        <v xml:space="preserve">	1. Desarrollar formulario web con campos: nombre, documento, fecha entrada/salida
2. Implementar validaciones: campos obligatorios, formato documento
3. Crear servicio para generar PDF de comprobante
4. Diseñar almacenamiento en base de datos</v>
      </c>
      <c r="N15" s="53"/>
      <c r="O15" s="46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">
      <c r="A16" s="18"/>
      <c r="B16" s="25"/>
      <c r="C16" s="43"/>
      <c r="D16" s="50"/>
      <c r="E16" s="51"/>
      <c r="F16" s="35"/>
      <c r="G16" s="43"/>
      <c r="H16" s="50"/>
      <c r="I16" s="54"/>
      <c r="J16" s="51"/>
      <c r="K16" s="35"/>
      <c r="L16" s="43"/>
      <c r="M16" s="50"/>
      <c r="N16" s="54"/>
      <c r="O16" s="51"/>
      <c r="P16" s="29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9.5" customHeight="1" x14ac:dyDescent="0.2">
      <c r="A17" s="18"/>
      <c r="B17" s="25"/>
      <c r="C17" s="44"/>
      <c r="D17" s="47"/>
      <c r="E17" s="48"/>
      <c r="F17" s="35"/>
      <c r="G17" s="44"/>
      <c r="H17" s="47"/>
      <c r="I17" s="55"/>
      <c r="J17" s="48"/>
      <c r="K17" s="35"/>
      <c r="L17" s="44"/>
      <c r="M17" s="47"/>
      <c r="N17" s="55"/>
      <c r="O17" s="48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9.75" customHeight="1" x14ac:dyDescent="0.2">
      <c r="A18" s="18"/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9.5" customHeight="1" x14ac:dyDescent="0.2">
      <c r="B19" s="25"/>
      <c r="C19" s="45" t="s">
        <v>30</v>
      </c>
      <c r="D19" s="46"/>
      <c r="E19" s="62" t="str">
        <f>VLOOKUP(C10,'Formato descripción HU'!B6:O21,14,0)</f>
        <v>Check-in Digital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9"/>
      <c r="Q19" s="18"/>
    </row>
    <row r="20" spans="1:26" ht="19.5" customHeight="1" x14ac:dyDescent="0.2">
      <c r="B20" s="25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9"/>
      <c r="Q20" s="18"/>
    </row>
    <row r="21" spans="1:26" ht="9.75" customHeight="1" x14ac:dyDescent="0.2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18"/>
    </row>
    <row r="22" spans="1:26" ht="19.5" customHeight="1" x14ac:dyDescent="0.2">
      <c r="A22" s="18"/>
      <c r="B22" s="25"/>
      <c r="C22" s="49" t="s">
        <v>31</v>
      </c>
      <c r="D22" s="46"/>
      <c r="E22" s="52" t="str">
        <f>VLOOKUP(C10,'Formato descripción HU'!B6:O21,12,0)</f>
        <v>Si se ingresan correctamente los datos, el sistema genera el comprobante; si falta información, solicita completarla</v>
      </c>
      <c r="F22" s="53"/>
      <c r="G22" s="53"/>
      <c r="H22" s="46"/>
      <c r="I22" s="28"/>
      <c r="J22" s="49" t="s">
        <v>13</v>
      </c>
      <c r="K22" s="46"/>
      <c r="L22" s="59">
        <f>VLOOKUP(C10,'Formato descripción HU'!B6:O21,13,0)</f>
        <v>0</v>
      </c>
      <c r="M22" s="53"/>
      <c r="N22" s="53"/>
      <c r="O22" s="46"/>
      <c r="P22" s="29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9.5" customHeight="1" x14ac:dyDescent="0.2">
      <c r="A23" s="18"/>
      <c r="B23" s="25"/>
      <c r="C23" s="50"/>
      <c r="D23" s="51"/>
      <c r="E23" s="50"/>
      <c r="F23" s="54"/>
      <c r="G23" s="54"/>
      <c r="H23" s="51"/>
      <c r="I23" s="28"/>
      <c r="J23" s="50"/>
      <c r="K23" s="51"/>
      <c r="L23" s="50"/>
      <c r="M23" s="54"/>
      <c r="N23" s="54"/>
      <c r="O23" s="51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9.5" customHeight="1" x14ac:dyDescent="0.2">
      <c r="A24" s="18"/>
      <c r="B24" s="25"/>
      <c r="C24" s="47"/>
      <c r="D24" s="48"/>
      <c r="E24" s="47"/>
      <c r="F24" s="55"/>
      <c r="G24" s="55"/>
      <c r="H24" s="48"/>
      <c r="I24" s="28"/>
      <c r="J24" s="47"/>
      <c r="K24" s="48"/>
      <c r="L24" s="47"/>
      <c r="M24" s="55"/>
      <c r="N24" s="55"/>
      <c r="O24" s="48"/>
      <c r="P24" s="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9.75" customHeight="1" x14ac:dyDescent="0.2">
      <c r="A25" s="18"/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9.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9.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9.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9.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9.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9.5" customHeight="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9.5" customHeight="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9.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9.5" customHeight="1" x14ac:dyDescent="0.2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26" ht="19.5" customHeight="1" x14ac:dyDescent="0.2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26" ht="19.5" customHeight="1" x14ac:dyDescent="0.2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26" ht="19.5" customHeight="1" x14ac:dyDescent="0.2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26" ht="19.5" customHeight="1" x14ac:dyDescent="0.2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6" ht="19.5" customHeight="1" x14ac:dyDescent="0.2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26" ht="19.5" customHeight="1" x14ac:dyDescent="0.2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spans="1:26" ht="19.5" customHeight="1" x14ac:dyDescent="0.2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spans="1:26" ht="19.5" customHeight="1" x14ac:dyDescent="0.2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spans="1:26" ht="19.5" customHeight="1" x14ac:dyDescent="0.2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spans="1:26" ht="19.5" customHeight="1" x14ac:dyDescent="0.2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spans="1:26" ht="19.5" customHeight="1" x14ac:dyDescent="0.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spans="1:26" ht="19.5" customHeight="1" x14ac:dyDescent="0.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spans="1:26" ht="19.5" customHeight="1" x14ac:dyDescent="0.2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spans="1:26" ht="19.5" customHeight="1" x14ac:dyDescent="0.2"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spans="3:16" ht="19.5" customHeight="1" x14ac:dyDescent="0.2"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spans="3:16" ht="19.5" customHeight="1" x14ac:dyDescent="0.2"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spans="3:16" ht="19.5" customHeight="1" x14ac:dyDescent="0.2"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spans="3:16" ht="19.5" customHeight="1" x14ac:dyDescent="0.2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3:16" ht="19.5" customHeight="1" x14ac:dyDescent="0.2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spans="3:16" ht="19.5" customHeight="1" x14ac:dyDescent="0.2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3:16" ht="15.75" customHeight="1" x14ac:dyDescent="0.2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G406</cp:lastModifiedBy>
  <dcterms:created xsi:type="dcterms:W3CDTF">2019-10-21T15:37:14Z</dcterms:created>
  <dcterms:modified xsi:type="dcterms:W3CDTF">2025-06-02T17:41:12Z</dcterms:modified>
</cp:coreProperties>
</file>