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D\Semester 7\Sistem Pendukung Pengambilan Keputusan\"/>
    </mc:Choice>
  </mc:AlternateContent>
  <xr:revisionPtr revIDLastSave="0" documentId="13_ncr:1_{C145AA34-522F-4172-813D-8ECB95588EF6}" xr6:coauthVersionLast="47" xr6:coauthVersionMax="47" xr10:uidLastSave="{00000000-0000-0000-0000-000000000000}"/>
  <bookViews>
    <workbookView xWindow="-110" yWindow="-110" windowWidth="19420" windowHeight="10300" activeTab="2" xr2:uid="{D3ACA3D3-CA67-4EB6-BADD-BB339099064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" i="3" l="1"/>
  <c r="K29" i="3"/>
  <c r="K28" i="3"/>
  <c r="K27" i="3"/>
  <c r="K26" i="3"/>
  <c r="K25" i="3"/>
  <c r="K24" i="3"/>
  <c r="K23" i="3"/>
  <c r="K22" i="3"/>
  <c r="K21" i="3"/>
  <c r="K20" i="3"/>
  <c r="J30" i="3"/>
  <c r="J29" i="3"/>
  <c r="J28" i="3"/>
  <c r="J27" i="3"/>
  <c r="J26" i="3"/>
  <c r="J25" i="3"/>
  <c r="J24" i="3"/>
  <c r="J23" i="3"/>
  <c r="J22" i="3"/>
  <c r="J21" i="3"/>
  <c r="J20" i="3"/>
  <c r="F27" i="3"/>
  <c r="F20" i="3"/>
  <c r="D26" i="3"/>
  <c r="F15" i="3"/>
  <c r="E15" i="3"/>
  <c r="D15" i="3"/>
  <c r="D25" i="3" s="1"/>
  <c r="C15" i="3"/>
  <c r="C24" i="3" s="1"/>
  <c r="B15" i="3"/>
  <c r="B23" i="3" s="1"/>
  <c r="F14" i="3"/>
  <c r="F29" i="3" s="1"/>
  <c r="E14" i="3"/>
  <c r="E28" i="3" s="1"/>
  <c r="D14" i="3"/>
  <c r="D27" i="3" s="1"/>
  <c r="C14" i="3"/>
  <c r="C26" i="3" s="1"/>
  <c r="B14" i="3"/>
  <c r="B25" i="3" s="1"/>
  <c r="J7" i="3"/>
  <c r="J6" i="3"/>
  <c r="J5" i="3"/>
  <c r="J4" i="3"/>
  <c r="J3" i="3"/>
  <c r="J2" i="3"/>
  <c r="J15" i="2"/>
  <c r="J16" i="2"/>
  <c r="J17" i="2"/>
  <c r="J18" i="2"/>
  <c r="J19" i="2"/>
  <c r="K15" i="2"/>
  <c r="C19" i="2"/>
  <c r="C18" i="2"/>
  <c r="C17" i="2"/>
  <c r="C16" i="2"/>
  <c r="C15" i="2"/>
  <c r="B19" i="2"/>
  <c r="B18" i="2"/>
  <c r="B17" i="2"/>
  <c r="B16" i="2"/>
  <c r="B15" i="2"/>
  <c r="K6" i="2"/>
  <c r="K5" i="2"/>
  <c r="K4" i="2"/>
  <c r="K3" i="2"/>
  <c r="K2" i="2"/>
  <c r="J6" i="2"/>
  <c r="J5" i="2"/>
  <c r="J4" i="2"/>
  <c r="J3" i="2"/>
  <c r="J2" i="2"/>
  <c r="B28" i="1"/>
  <c r="K20" i="1"/>
  <c r="J20" i="1"/>
  <c r="J21" i="1"/>
  <c r="D17" i="2"/>
  <c r="F17" i="2"/>
  <c r="D19" i="2"/>
  <c r="B20" i="1"/>
  <c r="B21" i="1"/>
  <c r="B9" i="2"/>
  <c r="B8" i="2"/>
  <c r="F9" i="2"/>
  <c r="F18" i="2" s="1"/>
  <c r="E9" i="2"/>
  <c r="E17" i="2" s="1"/>
  <c r="D9" i="2"/>
  <c r="C9" i="2"/>
  <c r="F8" i="2"/>
  <c r="F19" i="2" s="1"/>
  <c r="E8" i="2"/>
  <c r="E18" i="2" s="1"/>
  <c r="D8" i="2"/>
  <c r="D16" i="2" s="1"/>
  <c r="C8" i="2"/>
  <c r="K25" i="1"/>
  <c r="K24" i="1"/>
  <c r="K26" i="1"/>
  <c r="K21" i="1"/>
  <c r="K22" i="1"/>
  <c r="K23" i="1"/>
  <c r="K27" i="1"/>
  <c r="K28" i="1"/>
  <c r="K29" i="1"/>
  <c r="K30" i="1"/>
  <c r="J6" i="1"/>
  <c r="J5" i="1"/>
  <c r="J4" i="1"/>
  <c r="J3" i="1"/>
  <c r="J2" i="1"/>
  <c r="J7" i="1" s="1"/>
  <c r="F21" i="1"/>
  <c r="F28" i="1"/>
  <c r="F29" i="1"/>
  <c r="E25" i="1"/>
  <c r="E26" i="1"/>
  <c r="E27" i="1"/>
  <c r="C23" i="1"/>
  <c r="F20" i="1"/>
  <c r="C15" i="1"/>
  <c r="C21" i="1" s="1"/>
  <c r="D15" i="1"/>
  <c r="D28" i="1" s="1"/>
  <c r="E15" i="1"/>
  <c r="F15" i="1"/>
  <c r="C14" i="1"/>
  <c r="C24" i="1" s="1"/>
  <c r="D14" i="1"/>
  <c r="D26" i="1" s="1"/>
  <c r="E14" i="1"/>
  <c r="E28" i="1" s="1"/>
  <c r="F14" i="1"/>
  <c r="F22" i="1" s="1"/>
  <c r="B15" i="1"/>
  <c r="B14" i="1"/>
  <c r="B26" i="1" s="1"/>
  <c r="F28" i="3" l="1"/>
  <c r="B22" i="3"/>
  <c r="C23" i="3"/>
  <c r="D24" i="3"/>
  <c r="E25" i="3"/>
  <c r="F26" i="3"/>
  <c r="B30" i="3"/>
  <c r="B21" i="3"/>
  <c r="C22" i="3"/>
  <c r="D23" i="3"/>
  <c r="E24" i="3"/>
  <c r="F25" i="3"/>
  <c r="B29" i="3"/>
  <c r="C30" i="3"/>
  <c r="B24" i="3"/>
  <c r="C25" i="3"/>
  <c r="E27" i="3"/>
  <c r="E26" i="3"/>
  <c r="B20" i="3"/>
  <c r="C21" i="3"/>
  <c r="D22" i="3"/>
  <c r="E23" i="3"/>
  <c r="F24" i="3"/>
  <c r="B28" i="3"/>
  <c r="C29" i="3"/>
  <c r="D30" i="3"/>
  <c r="C20" i="3"/>
  <c r="D21" i="3"/>
  <c r="E22" i="3"/>
  <c r="F23" i="3"/>
  <c r="B27" i="3"/>
  <c r="C28" i="3"/>
  <c r="D29" i="3"/>
  <c r="E30" i="3"/>
  <c r="D20" i="3"/>
  <c r="E21" i="3"/>
  <c r="F22" i="3"/>
  <c r="B26" i="3"/>
  <c r="C27" i="3"/>
  <c r="D28" i="3"/>
  <c r="E29" i="3"/>
  <c r="F30" i="3"/>
  <c r="E20" i="3"/>
  <c r="F21" i="3"/>
  <c r="E16" i="2"/>
  <c r="F15" i="2"/>
  <c r="F16" i="2"/>
  <c r="E15" i="2"/>
  <c r="D15" i="2"/>
  <c r="D18" i="2"/>
  <c r="E19" i="2"/>
  <c r="J26" i="1"/>
  <c r="B25" i="1"/>
  <c r="D25" i="1"/>
  <c r="B24" i="1"/>
  <c r="D24" i="1"/>
  <c r="C29" i="1"/>
  <c r="D23" i="1"/>
  <c r="F27" i="1"/>
  <c r="B30" i="1"/>
  <c r="J30" i="1" s="1"/>
  <c r="B22" i="1"/>
  <c r="C28" i="1"/>
  <c r="D30" i="1"/>
  <c r="D22" i="1"/>
  <c r="E24" i="1"/>
  <c r="F26" i="1"/>
  <c r="B29" i="1"/>
  <c r="J29" i="1" s="1"/>
  <c r="C27" i="1"/>
  <c r="D29" i="1"/>
  <c r="D21" i="1"/>
  <c r="E23" i="1"/>
  <c r="F25" i="1"/>
  <c r="C30" i="1"/>
  <c r="B23" i="1"/>
  <c r="J23" i="1" s="1"/>
  <c r="J28" i="1"/>
  <c r="C26" i="1"/>
  <c r="D20" i="1"/>
  <c r="C25" i="1"/>
  <c r="D27" i="1"/>
  <c r="E29" i="1"/>
  <c r="E21" i="1"/>
  <c r="F23" i="1"/>
  <c r="C22" i="1"/>
  <c r="C20" i="1"/>
  <c r="E30" i="1"/>
  <c r="E22" i="1"/>
  <c r="F24" i="1"/>
  <c r="B27" i="1"/>
  <c r="J27" i="1" s="1"/>
  <c r="E20" i="1"/>
  <c r="F30" i="1"/>
  <c r="J24" i="1" l="1"/>
  <c r="J22" i="1"/>
  <c r="J25" i="1"/>
  <c r="J7" i="2"/>
  <c r="K16" i="2" l="1"/>
  <c r="K18" i="2"/>
  <c r="K19" i="2"/>
  <c r="K17" i="2"/>
  <c r="K7" i="2" l="1"/>
</calcChain>
</file>

<file path=xl/sharedStrings.xml><?xml version="1.0" encoding="utf-8"?>
<sst xmlns="http://schemas.openxmlformats.org/spreadsheetml/2006/main" count="177" uniqueCount="46">
  <si>
    <t>Alternatif</t>
  </si>
  <si>
    <t>Kriteria</t>
  </si>
  <si>
    <t>C1</t>
  </si>
  <si>
    <t>C2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</si>
  <si>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</si>
  <si>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</si>
  <si>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</si>
  <si>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</si>
  <si>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</si>
  <si>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</si>
  <si>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</si>
  <si>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</si>
  <si>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</si>
  <si>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</si>
  <si>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</si>
  <si>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C3</t>
  </si>
  <si>
    <t>C4</t>
  </si>
  <si>
    <t>C5</t>
  </si>
  <si>
    <t>A-</t>
  </si>
  <si>
    <t>A+</t>
  </si>
  <si>
    <t>Ket</t>
  </si>
  <si>
    <t xml:space="preserve">Total </t>
  </si>
  <si>
    <t>Bobot</t>
  </si>
  <si>
    <t>Total</t>
  </si>
  <si>
    <t>Rank</t>
  </si>
  <si>
    <t>A</t>
  </si>
  <si>
    <t>B</t>
  </si>
  <si>
    <t>C</t>
  </si>
  <si>
    <t>D</t>
  </si>
  <si>
    <t>E</t>
  </si>
  <si>
    <t>K1</t>
  </si>
  <si>
    <t>K2</t>
  </si>
  <si>
    <t>K3</t>
  </si>
  <si>
    <t>K4</t>
  </si>
  <si>
    <t>K5</t>
  </si>
  <si>
    <t>Ket:</t>
  </si>
  <si>
    <t>Keamanan</t>
  </si>
  <si>
    <t>Luas Kamar</t>
  </si>
  <si>
    <t>Pencahayaan</t>
  </si>
  <si>
    <t>Fasilitas</t>
  </si>
  <si>
    <t>Akses Tempat Makan</t>
  </si>
  <si>
    <t>Min</t>
  </si>
  <si>
    <t>Maks</t>
  </si>
  <si>
    <t>Kesimpulan:</t>
  </si>
  <si>
    <t>Maka diperoleh untuk kost terbaik yakni A2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</si>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</sst>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D02-5F1B-4E01-8F0D-B3F8F904DA7D}">
  <dimension ref="A1:K30"/>
  <sheetViews>
    <sheetView topLeftCell="A22" zoomScaleNormal="100" workbookViewId="0">
      <selection activeCell="E34" sqref="E34"/>
    </sheetView>
  </sheetViews>
  <sheetFormatPr defaultRowHeight="14.5" x14ac:dyDescent="0.35"/>
  <sheetData>
    <row r="1" spans="1:10" x14ac:dyDescent="0.35">
      <c r="A1" s="11" t="s">
        <v>0</v>
      </c>
      <c r="B1" s="10" t="s">
        <v>1</v>
      </c>
      <c r="C1" s="10"/>
      <c r="D1" s="10"/>
      <c r="E1" s="10"/>
      <c r="F1" s="10"/>
      <c r="I1" s="2" t="s">
        <v>20</v>
      </c>
      <c r="J1" s="2" t="s">
        <v>22</v>
      </c>
    </row>
    <row r="2" spans="1:10" x14ac:dyDescent="0.35">
      <c r="A2" s="12"/>
      <c r="B2" s="2" t="s">
        <v>2</v>
      </c>
      <c r="C2" s="2" t="s">
        <v>3</v>
      </c>
      <c r="D2" s="2" t="s">
        <v>15</v>
      </c>
      <c r="E2" s="2" t="s">
        <v>16</v>
      </c>
      <c r="F2" s="2" t="s">
        <v>17</v>
      </c>
      <c r="I2" s="1" t="s">
        <v>2</v>
      </c>
      <c r="J2" s="1">
        <f>25/100</f>
        <v>0.25</v>
      </c>
    </row>
    <row r="3" spans="1:10" x14ac:dyDescent="0.35">
      <c r="A3" s="1" t="s">
        <v>4</v>
      </c>
      <c r="B3" s="1">
        <v>4</v>
      </c>
      <c r="C3" s="1">
        <v>5</v>
      </c>
      <c r="D3" s="1">
        <v>2</v>
      </c>
      <c r="E3" s="1">
        <v>2</v>
      </c>
      <c r="F3" s="1">
        <v>3</v>
      </c>
      <c r="I3" s="1" t="s">
        <v>3</v>
      </c>
      <c r="J3" s="1">
        <f>20/100</f>
        <v>0.2</v>
      </c>
    </row>
    <row r="4" spans="1:10" x14ac:dyDescent="0.35">
      <c r="A4" s="1" t="s">
        <v>5</v>
      </c>
      <c r="B4" s="1">
        <v>1</v>
      </c>
      <c r="C4" s="1">
        <v>2</v>
      </c>
      <c r="D4" s="1">
        <v>1</v>
      </c>
      <c r="E4" s="1">
        <v>1</v>
      </c>
      <c r="F4" s="1">
        <v>2</v>
      </c>
      <c r="I4" s="1" t="s">
        <v>15</v>
      </c>
      <c r="J4" s="1">
        <f>30/100</f>
        <v>0.3</v>
      </c>
    </row>
    <row r="5" spans="1:10" x14ac:dyDescent="0.35">
      <c r="A5" s="1" t="s">
        <v>6</v>
      </c>
      <c r="B5" s="1">
        <v>5</v>
      </c>
      <c r="C5" s="1">
        <v>4</v>
      </c>
      <c r="D5" s="1">
        <v>1</v>
      </c>
      <c r="E5" s="1">
        <v>1</v>
      </c>
      <c r="F5" s="1">
        <v>3</v>
      </c>
      <c r="I5" s="1" t="s">
        <v>16</v>
      </c>
      <c r="J5" s="1">
        <f>15/100</f>
        <v>0.15</v>
      </c>
    </row>
    <row r="6" spans="1:10" x14ac:dyDescent="0.35">
      <c r="A6" s="1" t="s">
        <v>7</v>
      </c>
      <c r="B6" s="1">
        <v>2</v>
      </c>
      <c r="C6" s="1">
        <v>3</v>
      </c>
      <c r="D6" s="1">
        <v>1</v>
      </c>
      <c r="E6" s="1">
        <v>3</v>
      </c>
      <c r="F6" s="1">
        <v>2</v>
      </c>
      <c r="I6" s="1" t="s">
        <v>17</v>
      </c>
      <c r="J6" s="1">
        <f>10/100</f>
        <v>0.1</v>
      </c>
    </row>
    <row r="7" spans="1:10" x14ac:dyDescent="0.35">
      <c r="A7" s="1" t="s">
        <v>8</v>
      </c>
      <c r="B7" s="3">
        <v>5</v>
      </c>
      <c r="C7" s="3">
        <v>5</v>
      </c>
      <c r="D7" s="3">
        <v>1</v>
      </c>
      <c r="E7" s="3">
        <v>3</v>
      </c>
      <c r="F7" s="3">
        <v>1</v>
      </c>
      <c r="I7" s="4" t="s">
        <v>21</v>
      </c>
      <c r="J7" s="4">
        <f>SUM(J2:J6)</f>
        <v>1</v>
      </c>
    </row>
    <row r="8" spans="1:10" x14ac:dyDescent="0.35">
      <c r="A8" s="1" t="s">
        <v>9</v>
      </c>
      <c r="B8" s="1">
        <v>5</v>
      </c>
      <c r="C8" s="1">
        <v>4</v>
      </c>
      <c r="D8" s="1">
        <v>1</v>
      </c>
      <c r="E8" s="1">
        <v>2</v>
      </c>
      <c r="F8" s="1">
        <v>3</v>
      </c>
    </row>
    <row r="9" spans="1:10" x14ac:dyDescent="0.35">
      <c r="A9" s="1" t="s">
        <v>10</v>
      </c>
      <c r="B9" s="1">
        <v>2</v>
      </c>
      <c r="C9" s="1">
        <v>1</v>
      </c>
      <c r="D9" s="1">
        <v>2</v>
      </c>
      <c r="E9" s="1">
        <v>3</v>
      </c>
      <c r="F9" s="1">
        <v>2</v>
      </c>
    </row>
    <row r="10" spans="1:10" x14ac:dyDescent="0.35">
      <c r="A10" s="1" t="s">
        <v>11</v>
      </c>
      <c r="B10" s="1">
        <v>3</v>
      </c>
      <c r="C10" s="1">
        <v>5</v>
      </c>
      <c r="D10" s="1">
        <v>2</v>
      </c>
      <c r="E10" s="1">
        <v>1</v>
      </c>
      <c r="F10" s="1">
        <v>1</v>
      </c>
    </row>
    <row r="11" spans="1:10" x14ac:dyDescent="0.35">
      <c r="A11" s="1" t="s">
        <v>12</v>
      </c>
      <c r="B11" s="1">
        <v>1</v>
      </c>
      <c r="C11" s="1">
        <v>1</v>
      </c>
      <c r="D11" s="1">
        <v>1</v>
      </c>
      <c r="E11" s="1">
        <v>4</v>
      </c>
      <c r="F11" s="1">
        <v>2</v>
      </c>
    </row>
    <row r="12" spans="1:10" x14ac:dyDescent="0.35">
      <c r="A12" s="1" t="s">
        <v>13</v>
      </c>
      <c r="B12" s="1">
        <v>3</v>
      </c>
      <c r="C12" s="1">
        <v>1</v>
      </c>
      <c r="D12" s="1">
        <v>1</v>
      </c>
      <c r="E12" s="1">
        <v>3</v>
      </c>
      <c r="F12" s="1">
        <v>1</v>
      </c>
    </row>
    <row r="13" spans="1:10" x14ac:dyDescent="0.35">
      <c r="A13" s="1" t="s">
        <v>14</v>
      </c>
      <c r="B13" s="1">
        <v>2</v>
      </c>
      <c r="C13" s="1">
        <v>5</v>
      </c>
      <c r="D13" s="1">
        <v>2</v>
      </c>
      <c r="E13" s="1">
        <v>3</v>
      </c>
      <c r="F13" s="1">
        <v>2</v>
      </c>
    </row>
    <row r="14" spans="1:10" x14ac:dyDescent="0.35">
      <c r="A14" s="4" t="s">
        <v>18</v>
      </c>
      <c r="B14" s="4">
        <f>MIN(B3:B13)</f>
        <v>1</v>
      </c>
      <c r="C14" s="4">
        <f t="shared" ref="C14:F14" si="0">MIN(C3:C13)</f>
        <v>1</v>
      </c>
      <c r="D14" s="4">
        <f t="shared" si="0"/>
        <v>1</v>
      </c>
      <c r="E14" s="4">
        <f t="shared" si="0"/>
        <v>1</v>
      </c>
      <c r="F14" s="4">
        <f t="shared" si="0"/>
        <v>1</v>
      </c>
    </row>
    <row r="15" spans="1:10" x14ac:dyDescent="0.35">
      <c r="A15" s="4" t="s">
        <v>19</v>
      </c>
      <c r="B15" s="4">
        <f>MAX(B3:B13)</f>
        <v>5</v>
      </c>
      <c r="C15" s="4">
        <f t="shared" ref="C15:F15" si="1">MAX(C3:C13)</f>
        <v>5</v>
      </c>
      <c r="D15" s="4">
        <f t="shared" si="1"/>
        <v>2</v>
      </c>
      <c r="E15" s="4">
        <f t="shared" si="1"/>
        <v>4</v>
      </c>
      <c r="F15" s="4">
        <f t="shared" si="1"/>
        <v>3</v>
      </c>
    </row>
    <row r="18" spans="1:11" x14ac:dyDescent="0.35">
      <c r="A18" s="8" t="s">
        <v>0</v>
      </c>
      <c r="B18" s="10" t="s">
        <v>1</v>
      </c>
      <c r="C18" s="10"/>
      <c r="D18" s="10"/>
      <c r="E18" s="10"/>
      <c r="F18" s="10"/>
      <c r="I18" s="8" t="s">
        <v>0</v>
      </c>
      <c r="J18" s="8" t="s">
        <v>23</v>
      </c>
      <c r="K18" s="10" t="s">
        <v>24</v>
      </c>
    </row>
    <row r="19" spans="1:11" x14ac:dyDescent="0.35">
      <c r="A19" s="9"/>
      <c r="B19" s="2" t="s">
        <v>2</v>
      </c>
      <c r="C19" s="2" t="s">
        <v>3</v>
      </c>
      <c r="D19" s="2" t="s">
        <v>15</v>
      </c>
      <c r="E19" s="2" t="s">
        <v>16</v>
      </c>
      <c r="F19" s="2" t="s">
        <v>17</v>
      </c>
      <c r="I19" s="9"/>
      <c r="J19" s="9"/>
      <c r="K19" s="10"/>
    </row>
    <row r="20" spans="1:11" x14ac:dyDescent="0.35">
      <c r="A20" s="1" t="s">
        <v>4</v>
      </c>
      <c r="B20" s="1">
        <f>(B3-$B$14)/($B$15-$B$14)</f>
        <v>0.75</v>
      </c>
      <c r="C20" s="1">
        <f>(C3-$C$14)/($C$15-$C$14)</f>
        <v>1</v>
      </c>
      <c r="D20" s="1">
        <f>(D3-$D$14)/($D$15-$D$14)</f>
        <v>1</v>
      </c>
      <c r="E20" s="1">
        <f>(E3-$E$14)/($E$15-$E$14)</f>
        <v>0.33333333333333331</v>
      </c>
      <c r="F20" s="1">
        <f>(F3-$F$14)/($F$15-$F$14)</f>
        <v>1</v>
      </c>
      <c r="I20" s="1" t="s">
        <v>4</v>
      </c>
      <c r="J20" s="1">
        <f>(B20*$J$2)+(C20*$J$3)+(D20*$J$4)+(E20*$J$5)+(F20*$J$6)</f>
        <v>0.83750000000000002</v>
      </c>
      <c r="K20" s="1">
        <f>RANK(J20,$J$20:$J$30)</f>
        <v>1</v>
      </c>
    </row>
    <row r="21" spans="1:11" x14ac:dyDescent="0.35">
      <c r="A21" s="1" t="s">
        <v>5</v>
      </c>
      <c r="B21" s="1">
        <f>(B4-$B$14)/($B$15-$B$14)</f>
        <v>0</v>
      </c>
      <c r="C21" s="1">
        <f t="shared" ref="C21:C30" si="2">(C4-$C$14)/($C$15-$C$14)</f>
        <v>0.25</v>
      </c>
      <c r="D21" s="1">
        <f t="shared" ref="D21:D30" si="3">(D4-$D$14)/($D$15-$D$14)</f>
        <v>0</v>
      </c>
      <c r="E21" s="1">
        <f t="shared" ref="E21:E30" si="4">(E4-$E$14)/($E$15-$E$14)</f>
        <v>0</v>
      </c>
      <c r="F21" s="1">
        <f t="shared" ref="F21:F30" si="5">(F4-$F$14)/($F$15-$F$14)</f>
        <v>0.5</v>
      </c>
      <c r="I21" s="1" t="s">
        <v>5</v>
      </c>
      <c r="J21" s="1">
        <f>(B21*$J$2)+(C21*$J$3)+(D21*$J$4)+(E21*$J$5)+(F21*$J$6)</f>
        <v>0.1</v>
      </c>
      <c r="K21" s="1">
        <f t="shared" ref="K21:K30" si="6">RANK(J21,$J$20:$J$30)</f>
        <v>11</v>
      </c>
    </row>
    <row r="22" spans="1:11" x14ac:dyDescent="0.35">
      <c r="A22" s="1" t="s">
        <v>6</v>
      </c>
      <c r="B22" s="1">
        <f t="shared" ref="B22:B30" si="7">(B5-$B$14)/($B$15-$B$14)</f>
        <v>1</v>
      </c>
      <c r="C22" s="1">
        <f t="shared" si="2"/>
        <v>0.75</v>
      </c>
      <c r="D22" s="1">
        <f t="shared" si="3"/>
        <v>0</v>
      </c>
      <c r="E22" s="1">
        <f t="shared" si="4"/>
        <v>0</v>
      </c>
      <c r="F22" s="1">
        <f t="shared" si="5"/>
        <v>1</v>
      </c>
      <c r="I22" s="1" t="s">
        <v>6</v>
      </c>
      <c r="J22" s="1">
        <f t="shared" ref="J22:J30" si="8">(B22*$J$2)+(C22*$J$3)+(D22*$J$4)+(E22*$J$5)+(F22*$J$6)</f>
        <v>0.5</v>
      </c>
      <c r="K22" s="1">
        <f t="shared" si="6"/>
        <v>7</v>
      </c>
    </row>
    <row r="23" spans="1:11" x14ac:dyDescent="0.35">
      <c r="A23" s="1" t="s">
        <v>7</v>
      </c>
      <c r="B23" s="1">
        <f t="shared" si="7"/>
        <v>0.25</v>
      </c>
      <c r="C23" s="1">
        <f t="shared" si="2"/>
        <v>0.5</v>
      </c>
      <c r="D23" s="1">
        <f t="shared" si="3"/>
        <v>0</v>
      </c>
      <c r="E23" s="1">
        <f t="shared" si="4"/>
        <v>0.66666666666666663</v>
      </c>
      <c r="F23" s="1">
        <f t="shared" si="5"/>
        <v>0.5</v>
      </c>
      <c r="I23" s="1" t="s">
        <v>7</v>
      </c>
      <c r="J23" s="1">
        <f t="shared" si="8"/>
        <v>0.3125</v>
      </c>
      <c r="K23" s="1">
        <f t="shared" si="6"/>
        <v>8</v>
      </c>
    </row>
    <row r="24" spans="1:11" x14ac:dyDescent="0.35">
      <c r="A24" s="1" t="s">
        <v>8</v>
      </c>
      <c r="B24" s="1">
        <f t="shared" si="7"/>
        <v>1</v>
      </c>
      <c r="C24" s="1">
        <f t="shared" si="2"/>
        <v>1</v>
      </c>
      <c r="D24" s="1">
        <f t="shared" si="3"/>
        <v>0</v>
      </c>
      <c r="E24" s="1">
        <f t="shared" si="4"/>
        <v>0.66666666666666663</v>
      </c>
      <c r="F24" s="1">
        <f t="shared" si="5"/>
        <v>0</v>
      </c>
      <c r="I24" s="1" t="s">
        <v>8</v>
      </c>
      <c r="J24" s="1">
        <f t="shared" si="8"/>
        <v>0.55000000000000004</v>
      </c>
      <c r="K24" s="1">
        <f>RANK(J24,$J$20:$J$30)</f>
        <v>4</v>
      </c>
    </row>
    <row r="25" spans="1:11" x14ac:dyDescent="0.35">
      <c r="A25" s="1" t="s">
        <v>9</v>
      </c>
      <c r="B25" s="1">
        <f t="shared" si="7"/>
        <v>1</v>
      </c>
      <c r="C25" s="1">
        <f t="shared" si="2"/>
        <v>0.75</v>
      </c>
      <c r="D25" s="1">
        <f t="shared" si="3"/>
        <v>0</v>
      </c>
      <c r="E25" s="1">
        <f t="shared" si="4"/>
        <v>0.33333333333333331</v>
      </c>
      <c r="F25" s="1">
        <f t="shared" si="5"/>
        <v>1</v>
      </c>
      <c r="I25" s="1" t="s">
        <v>9</v>
      </c>
      <c r="J25" s="1">
        <f t="shared" si="8"/>
        <v>0.55000000000000004</v>
      </c>
      <c r="K25" s="1">
        <f>RANK(J25,$J$20:$J$30)</f>
        <v>4</v>
      </c>
    </row>
    <row r="26" spans="1:11" x14ac:dyDescent="0.35">
      <c r="A26" s="1" t="s">
        <v>10</v>
      </c>
      <c r="B26" s="1">
        <f t="shared" si="7"/>
        <v>0.25</v>
      </c>
      <c r="C26" s="1">
        <f t="shared" si="2"/>
        <v>0</v>
      </c>
      <c r="D26" s="1">
        <f t="shared" si="3"/>
        <v>1</v>
      </c>
      <c r="E26" s="1">
        <f t="shared" si="4"/>
        <v>0.66666666666666663</v>
      </c>
      <c r="F26" s="1">
        <f t="shared" si="5"/>
        <v>0.5</v>
      </c>
      <c r="I26" s="1" t="s">
        <v>10</v>
      </c>
      <c r="J26" s="1">
        <f t="shared" si="8"/>
        <v>0.51249999999999996</v>
      </c>
      <c r="K26" s="1">
        <f>RANK(J26,$J$20:$J$30)</f>
        <v>6</v>
      </c>
    </row>
    <row r="27" spans="1:11" x14ac:dyDescent="0.35">
      <c r="A27" s="1" t="s">
        <v>11</v>
      </c>
      <c r="B27" s="1">
        <f t="shared" si="7"/>
        <v>0.5</v>
      </c>
      <c r="C27" s="1">
        <f t="shared" si="2"/>
        <v>1</v>
      </c>
      <c r="D27" s="1">
        <f t="shared" si="3"/>
        <v>1</v>
      </c>
      <c r="E27" s="1">
        <f t="shared" si="4"/>
        <v>0</v>
      </c>
      <c r="F27" s="1">
        <f t="shared" si="5"/>
        <v>0</v>
      </c>
      <c r="I27" s="1" t="s">
        <v>11</v>
      </c>
      <c r="J27" s="1">
        <f t="shared" si="8"/>
        <v>0.625</v>
      </c>
      <c r="K27" s="1">
        <f t="shared" si="6"/>
        <v>3</v>
      </c>
    </row>
    <row r="28" spans="1:11" x14ac:dyDescent="0.35">
      <c r="A28" s="1" t="s">
        <v>12</v>
      </c>
      <c r="B28" s="1">
        <f>(B11-$B$14)/($B$15-$B$14)</f>
        <v>0</v>
      </c>
      <c r="C28" s="1">
        <f t="shared" si="2"/>
        <v>0</v>
      </c>
      <c r="D28" s="1">
        <f t="shared" si="3"/>
        <v>0</v>
      </c>
      <c r="E28" s="1">
        <f t="shared" si="4"/>
        <v>1</v>
      </c>
      <c r="F28" s="1">
        <f t="shared" si="5"/>
        <v>0.5</v>
      </c>
      <c r="I28" s="1" t="s">
        <v>12</v>
      </c>
      <c r="J28" s="1">
        <f t="shared" si="8"/>
        <v>0.2</v>
      </c>
      <c r="K28" s="1">
        <f t="shared" si="6"/>
        <v>10</v>
      </c>
    </row>
    <row r="29" spans="1:11" x14ac:dyDescent="0.35">
      <c r="A29" s="1" t="s">
        <v>13</v>
      </c>
      <c r="B29" s="1">
        <f t="shared" si="7"/>
        <v>0.5</v>
      </c>
      <c r="C29" s="1">
        <f t="shared" si="2"/>
        <v>0</v>
      </c>
      <c r="D29" s="1">
        <f t="shared" si="3"/>
        <v>0</v>
      </c>
      <c r="E29" s="1">
        <f t="shared" si="4"/>
        <v>0.66666666666666663</v>
      </c>
      <c r="F29" s="1">
        <f t="shared" si="5"/>
        <v>0</v>
      </c>
      <c r="I29" s="1" t="s">
        <v>13</v>
      </c>
      <c r="J29" s="1">
        <f t="shared" si="8"/>
        <v>0.22499999999999998</v>
      </c>
      <c r="K29" s="1">
        <f t="shared" si="6"/>
        <v>9</v>
      </c>
    </row>
    <row r="30" spans="1:11" x14ac:dyDescent="0.35">
      <c r="A30" s="1" t="s">
        <v>14</v>
      </c>
      <c r="B30" s="1">
        <f t="shared" si="7"/>
        <v>0.25</v>
      </c>
      <c r="C30" s="1">
        <f t="shared" si="2"/>
        <v>1</v>
      </c>
      <c r="D30" s="1">
        <f t="shared" si="3"/>
        <v>1</v>
      </c>
      <c r="E30" s="1">
        <f t="shared" si="4"/>
        <v>0.66666666666666663</v>
      </c>
      <c r="F30" s="1">
        <f t="shared" si="5"/>
        <v>0.5</v>
      </c>
      <c r="I30" s="1" t="s">
        <v>14</v>
      </c>
      <c r="J30" s="1">
        <f t="shared" si="8"/>
        <v>0.71250000000000002</v>
      </c>
      <c r="K30" s="1">
        <f t="shared" si="6"/>
        <v>2</v>
      </c>
    </row>
  </sheetData>
  <mergeCells count="7">
    <mergeCell ref="J18:J19"/>
    <mergeCell ref="K18:K19"/>
    <mergeCell ref="B1:F1"/>
    <mergeCell ref="B18:F18"/>
    <mergeCell ref="A1:A2"/>
    <mergeCell ref="A18:A19"/>
    <mergeCell ref="I18:I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BEA3-E59B-4433-AD3D-656702CA5C44}">
  <dimension ref="A1:O22"/>
  <sheetViews>
    <sheetView workbookViewId="0">
      <selection activeCell="G21" sqref="G21"/>
    </sheetView>
  </sheetViews>
  <sheetFormatPr defaultRowHeight="14.5" x14ac:dyDescent="0.35"/>
  <cols>
    <col min="11" max="11" width="11.81640625" bestFit="1" customWidth="1"/>
    <col min="15" max="15" width="18.7265625" bestFit="1" customWidth="1"/>
  </cols>
  <sheetData>
    <row r="1" spans="1:15" x14ac:dyDescent="0.35">
      <c r="A1" s="11" t="s">
        <v>0</v>
      </c>
      <c r="B1" s="10" t="s">
        <v>1</v>
      </c>
      <c r="C1" s="10"/>
      <c r="D1" s="10"/>
      <c r="E1" s="10"/>
      <c r="F1" s="10"/>
      <c r="I1" s="2" t="s">
        <v>20</v>
      </c>
      <c r="J1" s="2" t="s">
        <v>22</v>
      </c>
      <c r="K1" s="2" t="s">
        <v>22</v>
      </c>
      <c r="N1" s="6" t="s">
        <v>35</v>
      </c>
    </row>
    <row r="2" spans="1:15" x14ac:dyDescent="0.35">
      <c r="A2" s="12"/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I2" s="1" t="s">
        <v>30</v>
      </c>
      <c r="J2" s="1">
        <f>90</f>
        <v>90</v>
      </c>
      <c r="K2" s="7">
        <f>(J2/J$7)*100</f>
        <v>24.324324324324326</v>
      </c>
      <c r="N2" s="1" t="s">
        <v>30</v>
      </c>
      <c r="O2" s="1" t="s">
        <v>36</v>
      </c>
    </row>
    <row r="3" spans="1:15" x14ac:dyDescent="0.35">
      <c r="A3" s="1" t="s">
        <v>25</v>
      </c>
      <c r="B3" s="1">
        <v>80</v>
      </c>
      <c r="C3" s="1">
        <v>60</v>
      </c>
      <c r="D3" s="1">
        <v>90</v>
      </c>
      <c r="E3" s="1">
        <v>85</v>
      </c>
      <c r="F3" s="1">
        <v>70</v>
      </c>
      <c r="I3" s="1" t="s">
        <v>31</v>
      </c>
      <c r="J3" s="1">
        <f>80</f>
        <v>80</v>
      </c>
      <c r="K3" s="7">
        <f>(J3/J$7)*100</f>
        <v>21.621621621621621</v>
      </c>
      <c r="N3" s="1" t="s">
        <v>31</v>
      </c>
      <c r="O3" s="1" t="s">
        <v>37</v>
      </c>
    </row>
    <row r="4" spans="1:15" x14ac:dyDescent="0.35">
      <c r="A4" s="1" t="s">
        <v>26</v>
      </c>
      <c r="B4" s="1">
        <v>85</v>
      </c>
      <c r="C4" s="1">
        <v>80</v>
      </c>
      <c r="D4" s="1">
        <v>70</v>
      </c>
      <c r="E4" s="1">
        <v>70</v>
      </c>
      <c r="F4" s="1">
        <v>80</v>
      </c>
      <c r="I4" s="1" t="s">
        <v>32</v>
      </c>
      <c r="J4" s="1">
        <f>70</f>
        <v>70</v>
      </c>
      <c r="K4" s="7">
        <f>(J4/J$7)*100</f>
        <v>18.918918918918919</v>
      </c>
      <c r="N4" s="1" t="s">
        <v>32</v>
      </c>
      <c r="O4" s="1" t="s">
        <v>38</v>
      </c>
    </row>
    <row r="5" spans="1:15" x14ac:dyDescent="0.35">
      <c r="A5" s="1" t="s">
        <v>27</v>
      </c>
      <c r="B5" s="1">
        <v>80</v>
      </c>
      <c r="C5" s="1">
        <v>65</v>
      </c>
      <c r="D5" s="1">
        <v>60</v>
      </c>
      <c r="E5" s="1">
        <v>90</v>
      </c>
      <c r="F5" s="1">
        <v>80</v>
      </c>
      <c r="I5" s="1" t="s">
        <v>33</v>
      </c>
      <c r="J5" s="1">
        <f>70</f>
        <v>70</v>
      </c>
      <c r="K5" s="7">
        <f>(J5/J$7)*100</f>
        <v>18.918918918918919</v>
      </c>
      <c r="N5" s="1" t="s">
        <v>33</v>
      </c>
      <c r="O5" s="1" t="s">
        <v>39</v>
      </c>
    </row>
    <row r="6" spans="1:15" x14ac:dyDescent="0.35">
      <c r="A6" s="1" t="s">
        <v>28</v>
      </c>
      <c r="B6" s="1">
        <v>70</v>
      </c>
      <c r="C6" s="1">
        <v>75</v>
      </c>
      <c r="D6" s="1">
        <v>80</v>
      </c>
      <c r="E6" s="1">
        <v>70</v>
      </c>
      <c r="F6" s="1">
        <v>70</v>
      </c>
      <c r="I6" s="1" t="s">
        <v>34</v>
      </c>
      <c r="J6" s="1">
        <f>60</f>
        <v>60</v>
      </c>
      <c r="K6" s="7">
        <f>(J6/J$7)*100</f>
        <v>16.216216216216218</v>
      </c>
      <c r="N6" s="1" t="s">
        <v>34</v>
      </c>
      <c r="O6" s="1" t="s">
        <v>40</v>
      </c>
    </row>
    <row r="7" spans="1:15" x14ac:dyDescent="0.35">
      <c r="A7" s="1" t="s">
        <v>29</v>
      </c>
      <c r="B7" s="1">
        <v>80</v>
      </c>
      <c r="C7" s="1">
        <v>85</v>
      </c>
      <c r="D7" s="1">
        <v>55</v>
      </c>
      <c r="E7" s="1">
        <v>80</v>
      </c>
      <c r="F7" s="1">
        <v>80</v>
      </c>
      <c r="I7" s="4" t="s">
        <v>21</v>
      </c>
      <c r="J7" s="4">
        <f>SUM(J2:J6)</f>
        <v>370</v>
      </c>
      <c r="K7" s="4">
        <f>SUM(K2:K6)</f>
        <v>100</v>
      </c>
    </row>
    <row r="8" spans="1:15" x14ac:dyDescent="0.35">
      <c r="A8" s="4" t="s">
        <v>41</v>
      </c>
      <c r="B8" s="4">
        <f>MIN(B3:B7)</f>
        <v>70</v>
      </c>
      <c r="C8" s="4">
        <f>MIN(C3:C7)</f>
        <v>60</v>
      </c>
      <c r="D8" s="4">
        <f>MIN(D3:D7)</f>
        <v>55</v>
      </c>
      <c r="E8" s="4">
        <f>MIN(E3:E7)</f>
        <v>70</v>
      </c>
      <c r="F8" s="4">
        <f>MIN(F3:F7)</f>
        <v>70</v>
      </c>
    </row>
    <row r="9" spans="1:15" x14ac:dyDescent="0.35">
      <c r="A9" s="4" t="s">
        <v>42</v>
      </c>
      <c r="B9" s="4">
        <f>MAX(B3:B7)</f>
        <v>85</v>
      </c>
      <c r="C9" s="4">
        <f>MAX(C3:C7)</f>
        <v>85</v>
      </c>
      <c r="D9" s="4">
        <f>MAX(D3:D7)</f>
        <v>90</v>
      </c>
      <c r="E9" s="4">
        <f>MAX(E3:E7)</f>
        <v>90</v>
      </c>
      <c r="F9" s="4">
        <f>MAX(F3:F7)</f>
        <v>80</v>
      </c>
    </row>
    <row r="10" spans="1:15" x14ac:dyDescent="0.35">
      <c r="I10" t="s">
        <v>45</v>
      </c>
    </row>
    <row r="13" spans="1:15" x14ac:dyDescent="0.35">
      <c r="A13" s="8" t="s">
        <v>0</v>
      </c>
      <c r="B13" s="10" t="s">
        <v>1</v>
      </c>
      <c r="C13" s="10"/>
      <c r="D13" s="10"/>
      <c r="E13" s="10"/>
      <c r="F13" s="10"/>
      <c r="I13" s="8" t="s">
        <v>0</v>
      </c>
      <c r="J13" s="8" t="s">
        <v>23</v>
      </c>
      <c r="K13" s="10" t="s">
        <v>24</v>
      </c>
    </row>
    <row r="14" spans="1:15" x14ac:dyDescent="0.35">
      <c r="A14" s="9"/>
      <c r="B14" s="2" t="s">
        <v>30</v>
      </c>
      <c r="C14" s="2" t="s">
        <v>31</v>
      </c>
      <c r="D14" s="2" t="s">
        <v>32</v>
      </c>
      <c r="E14" s="2" t="s">
        <v>33</v>
      </c>
      <c r="F14" s="2" t="s">
        <v>34</v>
      </c>
      <c r="I14" s="9"/>
      <c r="J14" s="9"/>
      <c r="K14" s="10"/>
    </row>
    <row r="15" spans="1:15" x14ac:dyDescent="0.35">
      <c r="A15" s="1" t="s">
        <v>25</v>
      </c>
      <c r="B15" s="1">
        <f t="shared" ref="B15:C19" si="0">(B3-B$8)/(B$9-B$8)</f>
        <v>0.66666666666666663</v>
      </c>
      <c r="C15" s="1">
        <f t="shared" si="0"/>
        <v>0</v>
      </c>
      <c r="D15" s="1">
        <f t="shared" ref="D15:F15" si="1">(D3-D$8)/(D$9-D$8)</f>
        <v>1</v>
      </c>
      <c r="E15" s="1">
        <f t="shared" si="1"/>
        <v>0.75</v>
      </c>
      <c r="F15" s="1">
        <f t="shared" si="1"/>
        <v>0</v>
      </c>
      <c r="I15" s="1" t="s">
        <v>25</v>
      </c>
      <c r="J15" s="1">
        <f>(B15*$K$2)+(C15*$K$3)+(D15*$K$4)+(E15*$K$5)+(F15*$K$6)</f>
        <v>49.324324324324323</v>
      </c>
      <c r="K15" s="1">
        <f>RANK(J15,$J$15:$J$19)</f>
        <v>4</v>
      </c>
    </row>
    <row r="16" spans="1:15" x14ac:dyDescent="0.35">
      <c r="A16" s="1" t="s">
        <v>26</v>
      </c>
      <c r="B16" s="1">
        <f t="shared" si="0"/>
        <v>1</v>
      </c>
      <c r="C16" s="1">
        <f t="shared" si="0"/>
        <v>0.8</v>
      </c>
      <c r="D16" s="1">
        <f t="shared" ref="D16:F16" si="2">(D4-D$8)/(D$9-D$8)</f>
        <v>0.42857142857142855</v>
      </c>
      <c r="E16" s="1">
        <f>(E4-E$8)/(E$9-E$8)</f>
        <v>0</v>
      </c>
      <c r="F16" s="1">
        <f t="shared" si="2"/>
        <v>1</v>
      </c>
      <c r="I16" s="1" t="s">
        <v>26</v>
      </c>
      <c r="J16" s="4">
        <f t="shared" ref="J16:J19" si="3">(B16*$K$2)+(C16*$K$3)+(D16*$K$4)+(E16*$K$5)+(F16*$K$6)</f>
        <v>65.945945945945951</v>
      </c>
      <c r="K16" s="4">
        <f t="shared" ref="K16:K19" si="4">RANK(J16,$J$15:$J$19)</f>
        <v>1</v>
      </c>
    </row>
    <row r="17" spans="1:11" x14ac:dyDescent="0.35">
      <c r="A17" s="1" t="s">
        <v>27</v>
      </c>
      <c r="B17" s="1">
        <f t="shared" si="0"/>
        <v>0.66666666666666663</v>
      </c>
      <c r="C17" s="1">
        <f t="shared" si="0"/>
        <v>0.2</v>
      </c>
      <c r="D17" s="1">
        <f t="shared" ref="D17:F17" si="5">(D5-D$8)/(D$9-D$8)</f>
        <v>0.14285714285714285</v>
      </c>
      <c r="E17" s="1">
        <f t="shared" si="5"/>
        <v>1</v>
      </c>
      <c r="F17" s="1">
        <f t="shared" si="5"/>
        <v>1</v>
      </c>
      <c r="I17" s="1" t="s">
        <v>27</v>
      </c>
      <c r="J17" s="1">
        <f t="shared" si="3"/>
        <v>58.378378378378379</v>
      </c>
      <c r="K17" s="1">
        <f t="shared" si="4"/>
        <v>3</v>
      </c>
    </row>
    <row r="18" spans="1:11" x14ac:dyDescent="0.35">
      <c r="A18" s="1" t="s">
        <v>28</v>
      </c>
      <c r="B18" s="1">
        <f t="shared" si="0"/>
        <v>0</v>
      </c>
      <c r="C18" s="1">
        <f t="shared" si="0"/>
        <v>0.6</v>
      </c>
      <c r="D18" s="1">
        <f t="shared" ref="D18:F18" si="6">(D6-D$8)/(D$9-D$8)</f>
        <v>0.7142857142857143</v>
      </c>
      <c r="E18" s="1">
        <f t="shared" si="6"/>
        <v>0</v>
      </c>
      <c r="F18" s="1">
        <f t="shared" si="6"/>
        <v>0</v>
      </c>
      <c r="I18" s="1" t="s">
        <v>28</v>
      </c>
      <c r="J18" s="1">
        <f t="shared" si="3"/>
        <v>26.486486486486484</v>
      </c>
      <c r="K18" s="1">
        <f t="shared" si="4"/>
        <v>5</v>
      </c>
    </row>
    <row r="19" spans="1:11" x14ac:dyDescent="0.35">
      <c r="A19" s="1" t="s">
        <v>29</v>
      </c>
      <c r="B19" s="1">
        <f t="shared" si="0"/>
        <v>0.66666666666666663</v>
      </c>
      <c r="C19" s="1">
        <f t="shared" si="0"/>
        <v>1</v>
      </c>
      <c r="D19" s="1">
        <f t="shared" ref="D19:F19" si="7">(D7-D$8)/(D$9-D$8)</f>
        <v>0</v>
      </c>
      <c r="E19" s="1">
        <f t="shared" si="7"/>
        <v>0.5</v>
      </c>
      <c r="F19" s="1">
        <f t="shared" si="7"/>
        <v>1</v>
      </c>
      <c r="I19" s="1" t="s">
        <v>29</v>
      </c>
      <c r="J19" s="1">
        <f t="shared" si="3"/>
        <v>63.513513513513516</v>
      </c>
      <c r="K19" s="1">
        <f t="shared" si="4"/>
        <v>2</v>
      </c>
    </row>
    <row r="21" spans="1:11" x14ac:dyDescent="0.35">
      <c r="A21" s="5" t="s">
        <v>43</v>
      </c>
    </row>
    <row r="22" spans="1:11" x14ac:dyDescent="0.35">
      <c r="A22" s="5" t="s">
        <v>44</v>
      </c>
    </row>
  </sheetData>
  <mergeCells count="7">
    <mergeCell ref="K13:K14"/>
    <mergeCell ref="A1:A2"/>
    <mergeCell ref="B1:F1"/>
    <mergeCell ref="A13:A14"/>
    <mergeCell ref="B13:F13"/>
    <mergeCell ref="I13:I14"/>
    <mergeCell ref="J13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2C95-B38A-4E60-9A94-E84D52E699D4}">
  <dimension ref="A1:K30"/>
  <sheetViews>
    <sheetView tabSelected="1" topLeftCell="A13" workbookViewId="0">
      <selection activeCell="K31" sqref="K31"/>
    </sheetView>
  </sheetViews>
  <sheetFormatPr defaultRowHeight="14.5" x14ac:dyDescent="0.35"/>
  <sheetData>
    <row r="1" spans="1:10" x14ac:dyDescent="0.35">
      <c r="A1" s="11" t="s">
        <v>0</v>
      </c>
      <c r="B1" s="10" t="s">
        <v>1</v>
      </c>
      <c r="C1" s="10"/>
      <c r="D1" s="10"/>
      <c r="E1" s="10"/>
      <c r="F1" s="10"/>
      <c r="I1" s="2" t="s">
        <v>20</v>
      </c>
      <c r="J1" s="2" t="s">
        <v>22</v>
      </c>
    </row>
    <row r="2" spans="1:10" x14ac:dyDescent="0.35">
      <c r="A2" s="12"/>
      <c r="B2" s="2" t="s">
        <v>2</v>
      </c>
      <c r="C2" s="2" t="s">
        <v>3</v>
      </c>
      <c r="D2" s="2" t="s">
        <v>15</v>
      </c>
      <c r="E2" s="2" t="s">
        <v>16</v>
      </c>
      <c r="F2" s="2" t="s">
        <v>17</v>
      </c>
      <c r="I2" s="1" t="s">
        <v>2</v>
      </c>
      <c r="J2" s="1">
        <f>25/100</f>
        <v>0.25</v>
      </c>
    </row>
    <row r="3" spans="1:10" x14ac:dyDescent="0.35">
      <c r="A3" s="1" t="s">
        <v>4</v>
      </c>
      <c r="B3" s="1">
        <v>4</v>
      </c>
      <c r="C3" s="1">
        <v>5</v>
      </c>
      <c r="D3" s="1">
        <v>2</v>
      </c>
      <c r="E3" s="1">
        <v>2</v>
      </c>
      <c r="F3" s="1">
        <v>3</v>
      </c>
      <c r="I3" s="1" t="s">
        <v>3</v>
      </c>
      <c r="J3" s="1">
        <f>20/100</f>
        <v>0.2</v>
      </c>
    </row>
    <row r="4" spans="1:10" x14ac:dyDescent="0.35">
      <c r="A4" s="1" t="s">
        <v>5</v>
      </c>
      <c r="B4" s="1">
        <v>1</v>
      </c>
      <c r="C4" s="1">
        <v>2</v>
      </c>
      <c r="D4" s="1">
        <v>1</v>
      </c>
      <c r="E4" s="1">
        <v>1</v>
      </c>
      <c r="F4" s="1">
        <v>2</v>
      </c>
      <c r="I4" s="1" t="s">
        <v>15</v>
      </c>
      <c r="J4" s="1">
        <f>30/100</f>
        <v>0.3</v>
      </c>
    </row>
    <row r="5" spans="1:10" x14ac:dyDescent="0.35">
      <c r="A5" s="1" t="s">
        <v>6</v>
      </c>
      <c r="B5" s="1">
        <v>5</v>
      </c>
      <c r="C5" s="1">
        <v>4</v>
      </c>
      <c r="D5" s="1">
        <v>1</v>
      </c>
      <c r="E5" s="1">
        <v>1</v>
      </c>
      <c r="F5" s="1">
        <v>3</v>
      </c>
      <c r="I5" s="1" t="s">
        <v>16</v>
      </c>
      <c r="J5" s="1">
        <f>15/100</f>
        <v>0.15</v>
      </c>
    </row>
    <row r="6" spans="1:10" x14ac:dyDescent="0.35">
      <c r="A6" s="1" t="s">
        <v>7</v>
      </c>
      <c r="B6" s="1">
        <v>2</v>
      </c>
      <c r="C6" s="1">
        <v>3</v>
      </c>
      <c r="D6" s="1">
        <v>1</v>
      </c>
      <c r="E6" s="1">
        <v>3</v>
      </c>
      <c r="F6" s="1">
        <v>2</v>
      </c>
      <c r="I6" s="1" t="s">
        <v>17</v>
      </c>
      <c r="J6" s="1">
        <f>10/100</f>
        <v>0.1</v>
      </c>
    </row>
    <row r="7" spans="1:10" x14ac:dyDescent="0.35">
      <c r="A7" s="1" t="s">
        <v>8</v>
      </c>
      <c r="B7" s="3">
        <v>5</v>
      </c>
      <c r="C7" s="3">
        <v>5</v>
      </c>
      <c r="D7" s="3">
        <v>1</v>
      </c>
      <c r="E7" s="3">
        <v>3</v>
      </c>
      <c r="F7" s="3">
        <v>1</v>
      </c>
      <c r="I7" s="4" t="s">
        <v>21</v>
      </c>
      <c r="J7" s="4">
        <f>SUM(J2:J6)</f>
        <v>1</v>
      </c>
    </row>
    <row r="8" spans="1:10" x14ac:dyDescent="0.35">
      <c r="A8" s="1" t="s">
        <v>9</v>
      </c>
      <c r="B8" s="1">
        <v>5</v>
      </c>
      <c r="C8" s="1">
        <v>4</v>
      </c>
      <c r="D8" s="1">
        <v>1</v>
      </c>
      <c r="E8" s="1">
        <v>2</v>
      </c>
      <c r="F8" s="1">
        <v>3</v>
      </c>
    </row>
    <row r="9" spans="1:10" x14ac:dyDescent="0.35">
      <c r="A9" s="1" t="s">
        <v>10</v>
      </c>
      <c r="B9" s="1">
        <v>2</v>
      </c>
      <c r="C9" s="1">
        <v>1</v>
      </c>
      <c r="D9" s="1">
        <v>2</v>
      </c>
      <c r="E9" s="1">
        <v>3</v>
      </c>
      <c r="F9" s="1">
        <v>2</v>
      </c>
    </row>
    <row r="10" spans="1:10" x14ac:dyDescent="0.35">
      <c r="A10" s="1" t="s">
        <v>11</v>
      </c>
      <c r="B10" s="1">
        <v>3</v>
      </c>
      <c r="C10" s="1">
        <v>5</v>
      </c>
      <c r="D10" s="1">
        <v>2</v>
      </c>
      <c r="E10" s="1">
        <v>1</v>
      </c>
      <c r="F10" s="1">
        <v>3</v>
      </c>
    </row>
    <row r="11" spans="1:10" x14ac:dyDescent="0.35">
      <c r="A11" s="1" t="s">
        <v>12</v>
      </c>
      <c r="B11" s="1">
        <v>1</v>
      </c>
      <c r="C11" s="1">
        <v>1</v>
      </c>
      <c r="D11" s="1">
        <v>1</v>
      </c>
      <c r="E11" s="1">
        <v>4</v>
      </c>
      <c r="F11" s="1">
        <v>2</v>
      </c>
    </row>
    <row r="12" spans="1:10" x14ac:dyDescent="0.35">
      <c r="A12" s="1" t="s">
        <v>13</v>
      </c>
      <c r="B12" s="1">
        <v>3</v>
      </c>
      <c r="C12" s="1">
        <v>1</v>
      </c>
      <c r="D12" s="1">
        <v>1</v>
      </c>
      <c r="E12" s="1">
        <v>3</v>
      </c>
      <c r="F12" s="1">
        <v>1</v>
      </c>
    </row>
    <row r="13" spans="1:10" x14ac:dyDescent="0.35">
      <c r="A13" s="1" t="s">
        <v>14</v>
      </c>
      <c r="B13" s="1">
        <v>2</v>
      </c>
      <c r="C13" s="1">
        <v>5</v>
      </c>
      <c r="D13" s="1">
        <v>2</v>
      </c>
      <c r="E13" s="1">
        <v>3</v>
      </c>
      <c r="F13" s="1">
        <v>2</v>
      </c>
    </row>
    <row r="14" spans="1:10" x14ac:dyDescent="0.35">
      <c r="A14" s="4" t="s">
        <v>18</v>
      </c>
      <c r="B14" s="4">
        <f>MIN(B3:B13)</f>
        <v>1</v>
      </c>
      <c r="C14" s="4">
        <f t="shared" ref="C14:F14" si="0">MIN(C3:C13)</f>
        <v>1</v>
      </c>
      <c r="D14" s="4">
        <f t="shared" si="0"/>
        <v>1</v>
      </c>
      <c r="E14" s="4">
        <f t="shared" si="0"/>
        <v>1</v>
      </c>
      <c r="F14" s="4">
        <f t="shared" si="0"/>
        <v>1</v>
      </c>
    </row>
    <row r="15" spans="1:10" x14ac:dyDescent="0.35">
      <c r="A15" s="4" t="s">
        <v>19</v>
      </c>
      <c r="B15" s="4">
        <f>MAX(B3:B13)</f>
        <v>5</v>
      </c>
      <c r="C15" s="4">
        <f t="shared" ref="C15:F15" si="1">MAX(C3:C13)</f>
        <v>5</v>
      </c>
      <c r="D15" s="4">
        <f t="shared" si="1"/>
        <v>2</v>
      </c>
      <c r="E15" s="4">
        <f t="shared" si="1"/>
        <v>4</v>
      </c>
      <c r="F15" s="4">
        <f t="shared" si="1"/>
        <v>3</v>
      </c>
    </row>
    <row r="18" spans="1:11" x14ac:dyDescent="0.35">
      <c r="A18" s="8" t="s">
        <v>0</v>
      </c>
      <c r="B18" s="10" t="s">
        <v>1</v>
      </c>
      <c r="C18" s="10"/>
      <c r="D18" s="10"/>
      <c r="E18" s="10"/>
      <c r="F18" s="10"/>
      <c r="I18" s="8" t="s">
        <v>0</v>
      </c>
      <c r="J18" s="8" t="s">
        <v>23</v>
      </c>
      <c r="K18" s="10" t="s">
        <v>24</v>
      </c>
    </row>
    <row r="19" spans="1:11" x14ac:dyDescent="0.35">
      <c r="A19" s="9"/>
      <c r="B19" s="2" t="s">
        <v>2</v>
      </c>
      <c r="C19" s="2" t="s">
        <v>3</v>
      </c>
      <c r="D19" s="2" t="s">
        <v>15</v>
      </c>
      <c r="E19" s="2" t="s">
        <v>16</v>
      </c>
      <c r="F19" s="2" t="s">
        <v>17</v>
      </c>
      <c r="I19" s="9"/>
      <c r="J19" s="9"/>
      <c r="K19" s="10"/>
    </row>
    <row r="20" spans="1:11" x14ac:dyDescent="0.35">
      <c r="A20" s="1" t="s">
        <v>4</v>
      </c>
      <c r="B20" s="1">
        <f>(B3-$B$14)/($B$15-$B$14)</f>
        <v>0.75</v>
      </c>
      <c r="C20" s="1">
        <f>(C3-$C$14)/($C$15-$C$14)</f>
        <v>1</v>
      </c>
      <c r="D20" s="1">
        <f>(D3-$D$14)/($D$15-$D$14)</f>
        <v>1</v>
      </c>
      <c r="E20" s="1">
        <f>(E3-$E$14)/($E$15-$E$14)</f>
        <v>0.33333333333333331</v>
      </c>
      <c r="F20" s="1">
        <f>(F3-$F$14)/($F$15-$F$14)</f>
        <v>1</v>
      </c>
      <c r="I20" s="1" t="s">
        <v>4</v>
      </c>
      <c r="J20" s="1">
        <f>(B20*$J$2)+(C20*$J$3)+(D20*$J$4)+(E20*$J$5)+(F20*$J$6)</f>
        <v>0.83750000000000002</v>
      </c>
      <c r="K20" s="1">
        <f>RANK(J20,$J$20:$J$30)</f>
        <v>1</v>
      </c>
    </row>
    <row r="21" spans="1:11" x14ac:dyDescent="0.35">
      <c r="A21" s="1" t="s">
        <v>5</v>
      </c>
      <c r="B21" s="1">
        <f>(B4-$B$14)/($B$15-$B$14)</f>
        <v>0</v>
      </c>
      <c r="C21" s="1">
        <f t="shared" ref="C21:C30" si="2">(C4-$C$14)/($C$15-$C$14)</f>
        <v>0.25</v>
      </c>
      <c r="D21" s="1">
        <f t="shared" ref="D21:D30" si="3">(D4-$D$14)/($D$15-$D$14)</f>
        <v>0</v>
      </c>
      <c r="E21" s="1">
        <f t="shared" ref="E21:E30" si="4">(E4-$E$14)/($E$15-$E$14)</f>
        <v>0</v>
      </c>
      <c r="F21" s="1">
        <f t="shared" ref="F21:F30" si="5">(F4-$F$14)/($F$15-$F$14)</f>
        <v>0.5</v>
      </c>
      <c r="I21" s="1" t="s">
        <v>5</v>
      </c>
      <c r="J21" s="1">
        <f>(B21*$J$2)+(C21*$J$3)+(D21*$J$4)+(E21*$J$5)+(F21*$J$6)</f>
        <v>0.1</v>
      </c>
      <c r="K21" s="1">
        <f>RANK(J21,$J$20:$J$30)</f>
        <v>11</v>
      </c>
    </row>
    <row r="22" spans="1:11" x14ac:dyDescent="0.35">
      <c r="A22" s="1" t="s">
        <v>6</v>
      </c>
      <c r="B22" s="1">
        <f t="shared" ref="B22:B30" si="6">(B5-$B$14)/($B$15-$B$14)</f>
        <v>1</v>
      </c>
      <c r="C22" s="1">
        <f t="shared" si="2"/>
        <v>0.75</v>
      </c>
      <c r="D22" s="1">
        <f t="shared" si="3"/>
        <v>0</v>
      </c>
      <c r="E22" s="1">
        <f t="shared" si="4"/>
        <v>0</v>
      </c>
      <c r="F22" s="1">
        <f t="shared" si="5"/>
        <v>1</v>
      </c>
      <c r="I22" s="1" t="s">
        <v>6</v>
      </c>
      <c r="J22" s="1">
        <f>(B22*$J$2)+(C22*$J$3)+(D22*$J$4)+(E22*$J$5)+(F22*$J$6)</f>
        <v>0.5</v>
      </c>
      <c r="K22" s="1">
        <f>RANK(J22,$J$20:$J$30)</f>
        <v>7</v>
      </c>
    </row>
    <row r="23" spans="1:11" x14ac:dyDescent="0.35">
      <c r="A23" s="1" t="s">
        <v>7</v>
      </c>
      <c r="B23" s="1">
        <f t="shared" si="6"/>
        <v>0.25</v>
      </c>
      <c r="C23" s="1">
        <f t="shared" si="2"/>
        <v>0.5</v>
      </c>
      <c r="D23" s="1">
        <f t="shared" si="3"/>
        <v>0</v>
      </c>
      <c r="E23" s="1">
        <f t="shared" si="4"/>
        <v>0.66666666666666663</v>
      </c>
      <c r="F23" s="1">
        <f t="shared" si="5"/>
        <v>0.5</v>
      </c>
      <c r="I23" s="1" t="s">
        <v>7</v>
      </c>
      <c r="J23" s="1">
        <f>(B23*$J$2)+(C23*$J$3)+(D23*$J$4)+(E23*$J$5)+(F23*$J$6)</f>
        <v>0.3125</v>
      </c>
      <c r="K23" s="1">
        <f>RANK(J23,$J$20:$J$30)</f>
        <v>8</v>
      </c>
    </row>
    <row r="24" spans="1:11" x14ac:dyDescent="0.35">
      <c r="A24" s="1" t="s">
        <v>8</v>
      </c>
      <c r="B24" s="1">
        <f t="shared" si="6"/>
        <v>1</v>
      </c>
      <c r="C24" s="1">
        <f t="shared" si="2"/>
        <v>1</v>
      </c>
      <c r="D24" s="1">
        <f t="shared" si="3"/>
        <v>0</v>
      </c>
      <c r="E24" s="1">
        <f t="shared" si="4"/>
        <v>0.66666666666666663</v>
      </c>
      <c r="F24" s="1">
        <f t="shared" si="5"/>
        <v>0</v>
      </c>
      <c r="I24" s="1" t="s">
        <v>8</v>
      </c>
      <c r="J24" s="1">
        <f>(B24*$J$2)+(C24*$J$3)+(D24*$J$4)+(E24*$J$5)+(F24*$J$6)</f>
        <v>0.55000000000000004</v>
      </c>
      <c r="K24" s="1">
        <f>RANK(J24,$J$20:$J$30)</f>
        <v>4</v>
      </c>
    </row>
    <row r="25" spans="1:11" x14ac:dyDescent="0.35">
      <c r="A25" s="1" t="s">
        <v>9</v>
      </c>
      <c r="B25" s="1">
        <f t="shared" si="6"/>
        <v>1</v>
      </c>
      <c r="C25" s="1">
        <f t="shared" si="2"/>
        <v>0.75</v>
      </c>
      <c r="D25" s="1">
        <f t="shared" si="3"/>
        <v>0</v>
      </c>
      <c r="E25" s="1">
        <f t="shared" si="4"/>
        <v>0.33333333333333331</v>
      </c>
      <c r="F25" s="1">
        <f t="shared" si="5"/>
        <v>1</v>
      </c>
      <c r="I25" s="1" t="s">
        <v>9</v>
      </c>
      <c r="J25" s="1">
        <f>(B25*$J$2)+(C25*$J$3)+(D25*$J$4)+(E25*$J$5)+(F25*$J$6)</f>
        <v>0.55000000000000004</v>
      </c>
      <c r="K25" s="1">
        <f>RANK(J25,$J$20:$J$30)</f>
        <v>4</v>
      </c>
    </row>
    <row r="26" spans="1:11" x14ac:dyDescent="0.35">
      <c r="A26" s="1" t="s">
        <v>10</v>
      </c>
      <c r="B26" s="1">
        <f t="shared" si="6"/>
        <v>0.25</v>
      </c>
      <c r="C26" s="1">
        <f t="shared" si="2"/>
        <v>0</v>
      </c>
      <c r="D26" s="1">
        <f t="shared" si="3"/>
        <v>1</v>
      </c>
      <c r="E26" s="1">
        <f t="shared" si="4"/>
        <v>0.66666666666666663</v>
      </c>
      <c r="F26" s="1">
        <f t="shared" si="5"/>
        <v>0.5</v>
      </c>
      <c r="I26" s="1" t="s">
        <v>10</v>
      </c>
      <c r="J26" s="1">
        <f>(B26*$J$2)+(C26*$J$3)+(D26*$J$4)+(E26*$J$5)+(F26*$J$6)</f>
        <v>0.51249999999999996</v>
      </c>
      <c r="K26" s="1">
        <f>RANK(J26,$J$20:$J$30)</f>
        <v>6</v>
      </c>
    </row>
    <row r="27" spans="1:11" x14ac:dyDescent="0.35">
      <c r="A27" s="1" t="s">
        <v>11</v>
      </c>
      <c r="B27" s="1">
        <f t="shared" si="6"/>
        <v>0.5</v>
      </c>
      <c r="C27" s="1">
        <f t="shared" si="2"/>
        <v>1</v>
      </c>
      <c r="D27" s="1">
        <f t="shared" si="3"/>
        <v>1</v>
      </c>
      <c r="E27" s="1">
        <f t="shared" si="4"/>
        <v>0</v>
      </c>
      <c r="F27" s="1">
        <f>(F10-$F$14)/($F$15-$F$14)</f>
        <v>1</v>
      </c>
      <c r="I27" s="1" t="s">
        <v>11</v>
      </c>
      <c r="J27" s="1">
        <f>(B27*$J$2)+(C27*$J$3)+(D27*$J$4)+(E27*$J$5)+(F27*$J$6)</f>
        <v>0.72499999999999998</v>
      </c>
      <c r="K27" s="1">
        <f>RANK(J27,$J$20:$J$30)</f>
        <v>2</v>
      </c>
    </row>
    <row r="28" spans="1:11" x14ac:dyDescent="0.35">
      <c r="A28" s="1" t="s">
        <v>12</v>
      </c>
      <c r="B28" s="1">
        <f>(B11-$B$14)/($B$15-$B$14)</f>
        <v>0</v>
      </c>
      <c r="C28" s="1">
        <f t="shared" si="2"/>
        <v>0</v>
      </c>
      <c r="D28" s="1">
        <f t="shared" si="3"/>
        <v>0</v>
      </c>
      <c r="E28" s="1">
        <f t="shared" si="4"/>
        <v>1</v>
      </c>
      <c r="F28" s="1">
        <f t="shared" si="5"/>
        <v>0.5</v>
      </c>
      <c r="I28" s="1" t="s">
        <v>12</v>
      </c>
      <c r="J28" s="1">
        <f>(B28*$J$2)+(C28*$J$3)+(D28*$J$4)+(E28*$J$5)+(F28*$J$6)</f>
        <v>0.2</v>
      </c>
      <c r="K28" s="1">
        <f>RANK(J28,$J$20:$J$30)</f>
        <v>10</v>
      </c>
    </row>
    <row r="29" spans="1:11" x14ac:dyDescent="0.35">
      <c r="A29" s="1" t="s">
        <v>13</v>
      </c>
      <c r="B29" s="1">
        <f t="shared" si="6"/>
        <v>0.5</v>
      </c>
      <c r="C29" s="1">
        <f t="shared" si="2"/>
        <v>0</v>
      </c>
      <c r="D29" s="1">
        <f t="shared" si="3"/>
        <v>0</v>
      </c>
      <c r="E29" s="1">
        <f t="shared" si="4"/>
        <v>0.66666666666666663</v>
      </c>
      <c r="F29" s="1">
        <f t="shared" si="5"/>
        <v>0</v>
      </c>
      <c r="I29" s="1" t="s">
        <v>13</v>
      </c>
      <c r="J29" s="1">
        <f>(B29*$J$2)+(C29*$J$3)+(D29*$J$4)+(E29*$J$5)+(F29*$J$6)</f>
        <v>0.22499999999999998</v>
      </c>
      <c r="K29" s="1">
        <f>RANK(J29,$J$20:$J$30)</f>
        <v>9</v>
      </c>
    </row>
    <row r="30" spans="1:11" x14ac:dyDescent="0.35">
      <c r="A30" s="1" t="s">
        <v>14</v>
      </c>
      <c r="B30" s="1">
        <f t="shared" si="6"/>
        <v>0.25</v>
      </c>
      <c r="C30" s="1">
        <f t="shared" si="2"/>
        <v>1</v>
      </c>
      <c r="D30" s="1">
        <f t="shared" si="3"/>
        <v>1</v>
      </c>
      <c r="E30" s="1">
        <f t="shared" si="4"/>
        <v>0.66666666666666663</v>
      </c>
      <c r="F30" s="1">
        <f t="shared" si="5"/>
        <v>0.5</v>
      </c>
      <c r="I30" s="1" t="s">
        <v>14</v>
      </c>
      <c r="J30" s="1">
        <f>(B30*$J$2)+(C30*$J$3)+(D30*$J$4)+(E30*$J$5)+(F30*$J$6)</f>
        <v>0.71250000000000002</v>
      </c>
      <c r="K30" s="1">
        <f>RANK(J30,$J$20:$J$30)</f>
        <v>3</v>
      </c>
    </row>
  </sheetData>
  <mergeCells count="7">
    <mergeCell ref="K18:K19"/>
    <mergeCell ref="A1:A2"/>
    <mergeCell ref="B1:F1"/>
    <mergeCell ref="A18:A19"/>
    <mergeCell ref="B18:F18"/>
    <mergeCell ref="I18:I19"/>
    <mergeCell ref="J18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lenovo_RTQG@outlook.com</dc:creator>
  <cp:lastModifiedBy>lenovo_RTQG@outlook.com</cp:lastModifiedBy>
  <dcterms:created xsi:type="dcterms:W3CDTF">2023-10-01T10:41:42Z</dcterms:created>
  <dcterms:modified xsi:type="dcterms:W3CDTF">2023-12-10T07:39:28Z</dcterms:modified>
</cp:coreProperties>
</file>